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<sst xmlns="http://schemas.openxmlformats.org/spreadsheetml/2006/main" count="231" uniqueCount="146">
  <si>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C9_3站外业观测手簿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</si>
  <si>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</si>
  <si>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</si>
  <si>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</si>
  <si>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</si>
  <si>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</si>
  <si>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测站点：C9_3</t>
  </si>
  <si>
    <t>后视点：</t>
  </si>
  <si>
    <t>开始时间：10:22:42</t>
  </si>
  <si>
    <t>结束时间：10:24:05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</si>
  <si>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</si>
  <si>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</si>
  <si>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</si>
  <si>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</si>
  <si>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</si>
  <si>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</si>
  <si>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</si>
  <si>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</si>
  <si>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</si>
  <si>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</si>
  <si>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</si>
  <si>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</si>
  <si>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</si>
  <si>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</si>
  <si>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</si>
  <si>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</si>
  <si>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</si>
  <si>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D10</t>
  </si>
  <si>
    <t>Ⅰ</t>
  </si>
  <si>
    <t>346.05131</t>
  </si>
  <si>
    <t>1.8</t>
  </si>
  <si>
    <t>346.05122</t>
  </si>
  <si>
    <t>0.00000</t>
  </si>
  <si>
    <t>88.54178</t>
  </si>
  <si>
    <t>-1.0</t>
  </si>
  <si>
    <t>88.54188</t>
  </si>
  <si>
    <t>Ⅱ</t>
  </si>
  <si>
    <t>166.05113</t>
  </si>
  <si>
    <t>271.054022</t>
  </si>
  <si>
    <t>D9</t>
  </si>
  <si>
    <t>136.42584</t>
  </si>
  <si>
    <t>4.0</t>
  </si>
  <si>
    <t>136.42564</t>
  </si>
  <si>
    <t>150.37442</t>
  </si>
  <si>
    <t>96.23036</t>
  </si>
  <si>
    <t>-0.9</t>
  </si>
  <si>
    <t>96.23045</t>
  </si>
  <si>
    <t>316.42544</t>
  </si>
  <si>
    <t>263.365456</t>
  </si>
  <si>
    <t>2</t>
  </si>
  <si>
    <t>346.05137</t>
  </si>
  <si>
    <t>5.8</t>
  </si>
  <si>
    <t>346.05108</t>
  </si>
  <si>
    <t>88.54157</t>
  </si>
  <si>
    <t>-0.8</t>
  </si>
  <si>
    <t>88.54165</t>
  </si>
  <si>
    <t>166.05080</t>
  </si>
  <si>
    <t>271.054265</t>
  </si>
  <si>
    <t>136.42577</t>
  </si>
  <si>
    <t>2.6</t>
  </si>
  <si>
    <t>136.42563</t>
  </si>
  <si>
    <t>150.37455</t>
  </si>
  <si>
    <t>96.23031</t>
  </si>
  <si>
    <t>-2.4</t>
  </si>
  <si>
    <t>96.23055</t>
  </si>
  <si>
    <t>316.42550</t>
  </si>
  <si>
    <t>263.365209</t>
  </si>
  <si>
    <t>3</t>
  </si>
  <si>
    <t>346.05095</t>
  </si>
  <si>
    <t>4.5</t>
  </si>
  <si>
    <t>346.05073</t>
  </si>
  <si>
    <t>88.54177</t>
  </si>
  <si>
    <t>0.1</t>
  </si>
  <si>
    <t>88.54176</t>
  </si>
  <si>
    <t>166.05050</t>
  </si>
  <si>
    <t>271.054245</t>
  </si>
  <si>
    <t>136.42565</t>
  </si>
  <si>
    <t>8.5</t>
  </si>
  <si>
    <t>136.42523</t>
  </si>
  <si>
    <t>150.37450</t>
  </si>
  <si>
    <t>96.23039</t>
  </si>
  <si>
    <t>-0.4</t>
  </si>
  <si>
    <t>96.23043</t>
  </si>
  <si>
    <t>316.42480</t>
  </si>
  <si>
    <t>263.365528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</si>
  <si>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</si>
  <si>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</si>
  <si>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</si>
  <si>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</si>
  <si>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</si>
  <si>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</si>
  <si>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</si>
  <si>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</si>
  <si>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150.37449</t>
  </si>
  <si>
    <t>96.23048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</si>
  <si>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</si>
  <si>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</si>
  <si>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</si>
  <si>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</si>
  <si>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</si>
  <si>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</si>
  <si>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</si>
  <si>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</si>
  <si>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</si>
  <si>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</si>
  <si>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</si>
  <si>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</si>
  <si>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C9-3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</si>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</sst>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_ "/>
    <numFmt numFmtId="178" formatCode="0.0000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63.05355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63.0539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65.5361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65.53625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63.05385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63.0537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65.53605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65.53615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63.0539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63.0539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78</v>
      </c>
      <c r="G16" s="75" t="s">
        <v>79</v>
      </c>
      <c r="H16" s="74" t="s">
        <v>80</v>
      </c>
      <c r="I16" s="75" t="s">
        <v>81</v>
      </c>
      <c r="J16" s="75" t="s">
        <v>82</v>
      </c>
      <c r="K16" s="87">
        <v>65.53615</v>
      </c>
      <c r="L16" s="92"/>
    </row>
    <row r="17" s="59" customFormat="1" ht="15" spans="1:12">
      <c r="A17" s="76"/>
      <c r="B17" s="77"/>
      <c r="C17" s="78" t="s">
        <v>36</v>
      </c>
      <c r="D17" s="78" t="s">
        <v>83</v>
      </c>
      <c r="E17" s="77"/>
      <c r="F17" s="77"/>
      <c r="G17" s="77"/>
      <c r="H17" s="78" t="s">
        <v>84</v>
      </c>
      <c r="I17" s="77"/>
      <c r="J17" s="77"/>
      <c r="K17" s="93">
        <v>65.5364</v>
      </c>
      <c r="L17" s="91"/>
    </row>
    <row r="18" s="59" customFormat="1" spans="1:12">
      <c r="A18" s="79" t="s">
        <v>85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86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87</v>
      </c>
      <c r="B20" s="66" t="s">
        <v>12</v>
      </c>
      <c r="C20" s="66"/>
      <c r="D20" s="66" t="s">
        <v>88</v>
      </c>
      <c r="E20" s="66"/>
      <c r="F20" s="66" t="s">
        <v>89</v>
      </c>
      <c r="G20" s="66" t="s">
        <v>90</v>
      </c>
      <c r="H20" s="66" t="s">
        <v>21</v>
      </c>
      <c r="I20" s="66"/>
      <c r="J20" s="97" t="s">
        <v>91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73</v>
      </c>
      <c r="H22" s="85">
        <v>63.0538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93</v>
      </c>
      <c r="G23" s="74" t="s">
        <v>94</v>
      </c>
      <c r="H23" s="87">
        <v>65.5361833333333</v>
      </c>
      <c r="I23" s="86"/>
      <c r="J23" s="106" t="s">
        <v>95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96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97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98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99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17" sqref="D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100</v>
      </c>
      <c r="B1" s="47" t="s">
        <v>101</v>
      </c>
      <c r="C1" s="46"/>
      <c r="D1" s="46"/>
      <c r="E1" s="48"/>
      <c r="F1" s="48"/>
      <c r="G1" s="48"/>
    </row>
    <row r="2" spans="1:7">
      <c r="A2" s="46" t="s">
        <v>102</v>
      </c>
      <c r="B2" s="46" t="s">
        <v>103</v>
      </c>
      <c r="C2" s="46"/>
      <c r="D2" s="49"/>
      <c r="E2" s="48"/>
      <c r="F2" s="48"/>
      <c r="G2" s="48"/>
    </row>
    <row r="3" spans="1:7">
      <c r="A3" s="46" t="s">
        <v>104</v>
      </c>
      <c r="B3" s="46" t="s">
        <v>105</v>
      </c>
      <c r="C3" s="46"/>
      <c r="D3" s="49"/>
      <c r="E3" s="48"/>
      <c r="F3" s="48"/>
      <c r="G3" s="48"/>
    </row>
    <row r="4" spans="1:7">
      <c r="A4" s="50" t="str">
        <f>原记录!F3</f>
        <v>开始时间：10:22:42</v>
      </c>
      <c r="B4" s="46"/>
      <c r="C4" s="46" t="str">
        <f>原记录!H3</f>
        <v>结束时间：10:24:05</v>
      </c>
      <c r="D4" s="49"/>
      <c r="E4" s="48"/>
      <c r="F4" s="48"/>
      <c r="G4" s="48"/>
    </row>
    <row r="5" spans="1:7">
      <c r="A5" s="48" t="s">
        <v>106</v>
      </c>
      <c r="B5" s="51" t="s">
        <v>107</v>
      </c>
      <c r="C5" s="48"/>
      <c r="D5" s="52"/>
      <c r="E5" s="48"/>
      <c r="F5" s="48"/>
      <c r="G5" s="48"/>
    </row>
    <row r="6" spans="1:7">
      <c r="A6" s="48" t="s">
        <v>108</v>
      </c>
      <c r="B6" s="53">
        <v>1.5</v>
      </c>
      <c r="C6" s="54" t="s">
        <v>109</v>
      </c>
      <c r="D6" s="55">
        <v>938</v>
      </c>
      <c r="E6" s="54" t="s">
        <v>110</v>
      </c>
      <c r="F6" s="56">
        <v>32.6</v>
      </c>
      <c r="G6" s="56"/>
    </row>
    <row r="7" spans="1:7">
      <c r="A7" s="48" t="s">
        <v>111</v>
      </c>
      <c r="B7" s="57">
        <v>1.618</v>
      </c>
      <c r="C7" s="48" t="s">
        <v>112</v>
      </c>
      <c r="D7" s="55">
        <v>938</v>
      </c>
      <c r="E7" s="48" t="s">
        <v>113</v>
      </c>
      <c r="F7" s="56">
        <v>32.6</v>
      </c>
      <c r="G7" s="56"/>
    </row>
    <row r="8" spans="1:7">
      <c r="A8" s="48" t="s">
        <v>114</v>
      </c>
      <c r="B8" s="57">
        <v>1.364</v>
      </c>
      <c r="C8" s="48" t="s">
        <v>115</v>
      </c>
      <c r="D8" s="55">
        <v>938</v>
      </c>
      <c r="E8" s="48" t="s">
        <v>116</v>
      </c>
      <c r="F8" s="56">
        <v>32.6</v>
      </c>
      <c r="G8" s="48"/>
    </row>
    <row r="9" spans="1:7">
      <c r="A9" s="48" t="s">
        <v>117</v>
      </c>
      <c r="B9" s="58" t="s">
        <v>118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2024.06.24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32.6</v>
      </c>
      <c r="L2" s="2" t="s">
        <v>124</v>
      </c>
      <c r="M2" s="2"/>
      <c r="N2" s="24">
        <f>测站及镜站信息!D6</f>
        <v>938</v>
      </c>
      <c r="O2" s="25" t="s">
        <v>117</v>
      </c>
    </row>
    <row r="3" ht="11.1" customHeight="1" spans="1:15">
      <c r="A3" s="5" t="str">
        <f>测站及镜站信息!B5</f>
        <v>C9-3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开始时间：10:22:42</v>
      </c>
      <c r="G3" s="10"/>
      <c r="H3" s="9" t="str">
        <f>测站及镜站信息!C4</f>
        <v>结束时间：10:24:05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D10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88.54178</v>
      </c>
      <c r="I6" s="15" t="str">
        <f>原记录!I6</f>
        <v>-1.0</v>
      </c>
      <c r="J6" s="14" t="str">
        <f>原记录!J6</f>
        <v>88.54188</v>
      </c>
      <c r="K6" s="27">
        <f>原记录!K6</f>
        <v>63.05355</v>
      </c>
      <c r="L6" s="28">
        <f>测站及镜站信息!F7</f>
        <v>32.6</v>
      </c>
      <c r="M6" s="29">
        <f>测站及镜站信息!D7</f>
        <v>938</v>
      </c>
      <c r="N6" s="30">
        <f>测站及镜站信息!B7</f>
        <v>1.618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271.054022</v>
      </c>
      <c r="I7" s="15"/>
      <c r="J7" s="14"/>
      <c r="K7" s="27">
        <f>原记录!K7</f>
        <v>63.0539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D9</v>
      </c>
      <c r="C8" s="12" t="str">
        <f>原记录!C8</f>
        <v>Ⅰ</v>
      </c>
      <c r="D8" s="14"/>
      <c r="E8" s="15"/>
      <c r="F8" s="14"/>
      <c r="G8" s="14"/>
      <c r="H8" s="14" t="str">
        <f>原记录!H8</f>
        <v>96.23036</v>
      </c>
      <c r="I8" s="15" t="str">
        <f>原记录!I8</f>
        <v>-0.9</v>
      </c>
      <c r="J8" s="14" t="str">
        <f>原记录!J8</f>
        <v>96.23045</v>
      </c>
      <c r="K8" s="27">
        <f>原记录!K8</f>
        <v>65.5361</v>
      </c>
      <c r="L8" s="28">
        <f>测站及镜站信息!F8</f>
        <v>32.6</v>
      </c>
      <c r="M8" s="29">
        <f>测站及镜站信息!D8</f>
        <v>938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263.365456</v>
      </c>
      <c r="I9" s="15"/>
      <c r="J9" s="14"/>
      <c r="K9" s="27">
        <f>原记录!K9</f>
        <v>65.53625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88.54157</v>
      </c>
      <c r="I10" s="15" t="str">
        <f>原记录!I10</f>
        <v>-0.8</v>
      </c>
      <c r="J10" s="14" t="str">
        <f>原记录!J10</f>
        <v>88.54165</v>
      </c>
      <c r="K10" s="27">
        <f>原记录!K10</f>
        <v>63.05385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271.054265</v>
      </c>
      <c r="I11" s="15"/>
      <c r="J11" s="14"/>
      <c r="K11" s="27">
        <f>原记录!K11</f>
        <v>63.0537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96.23031</v>
      </c>
      <c r="I12" s="15" t="str">
        <f>原记录!I12</f>
        <v>-2.4</v>
      </c>
      <c r="J12" s="14" t="str">
        <f>原记录!J12</f>
        <v>96.23055</v>
      </c>
      <c r="K12" s="27">
        <f>原记录!K12</f>
        <v>65.53605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263.365209</v>
      </c>
      <c r="I13" s="15"/>
      <c r="J13" s="14"/>
      <c r="K13" s="27">
        <f>原记录!K13</f>
        <v>65.53615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88.54177</v>
      </c>
      <c r="I14" s="15" t="str">
        <f>原记录!I14</f>
        <v>0.1</v>
      </c>
      <c r="J14" s="14" t="str">
        <f>原记录!J14</f>
        <v>88.54176</v>
      </c>
      <c r="K14" s="27">
        <f>原记录!K14</f>
        <v>63.0539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271.054245</v>
      </c>
      <c r="I15" s="15"/>
      <c r="J15" s="14"/>
      <c r="K15" s="27">
        <f>原记录!K15</f>
        <v>63.0539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96.23039</v>
      </c>
      <c r="I16" s="15" t="str">
        <f>原记录!I16</f>
        <v>-0.4</v>
      </c>
      <c r="J16" s="14" t="str">
        <f>原记录!J16</f>
        <v>96.23043</v>
      </c>
      <c r="K16" s="27">
        <f>原记录!K16</f>
        <v>65.53615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263.365528</v>
      </c>
      <c r="I17" s="15"/>
      <c r="J17" s="14"/>
      <c r="K17" s="27">
        <f>原记录!K17</f>
        <v>65.5364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87</v>
      </c>
      <c r="B23" s="11" t="s">
        <v>12</v>
      </c>
      <c r="C23" s="11"/>
      <c r="D23" s="11" t="s">
        <v>88</v>
      </c>
      <c r="E23" s="11"/>
      <c r="F23" s="11" t="s">
        <v>89</v>
      </c>
      <c r="G23" s="11" t="s">
        <v>90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91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7" t="s">
        <v>138</v>
      </c>
      <c r="T24" s="38"/>
      <c r="U24" s="37" t="s">
        <v>139</v>
      </c>
      <c r="V24" s="38"/>
      <c r="W24" s="39" t="s">
        <v>133</v>
      </c>
      <c r="X24" s="39" t="s">
        <v>140</v>
      </c>
      <c r="Y24" s="39" t="s">
        <v>134</v>
      </c>
    </row>
    <row r="25" ht="14.1" customHeight="1" spans="1:28">
      <c r="A25" s="18" t="s">
        <v>26</v>
      </c>
      <c r="B25" s="19" t="str">
        <f>原记录!B22</f>
        <v>D10</v>
      </c>
      <c r="C25" s="20"/>
      <c r="D25" s="21"/>
      <c r="E25" s="20"/>
      <c r="F25" s="14"/>
      <c r="G25" s="14" t="str">
        <f>原记录!G22</f>
        <v>88.54176</v>
      </c>
      <c r="H25" s="22">
        <f>DEGREES(RADIANS(90)-((INT(ABS(G25))+INT((ABS(G25)-INT(ABS(G25)))*100)/60+((ABS(G25)-INT(ABS(G25)))*100-INT((ABS(G25)-INT(ABS(G25)))*100))/36)*PI()/180)*SIGN(G25))</f>
        <v>1.09511111111111</v>
      </c>
      <c r="I25" s="22">
        <f>(INT(ABS(H25))+INT((ABS(H25)-INT(ABS(H25)))*60)*0.01+(((ABS(H25)-INT(ABS(H25)))*60-INT((ABS(H25)-INT(ABS(H25)))*60))*60)/10000)*SIGN(H25)</f>
        <v>1.05424</v>
      </c>
      <c r="J25" s="27">
        <f>原记录!H22</f>
        <v>63.0538</v>
      </c>
      <c r="K25" s="34">
        <f>E3</f>
        <v>1.5</v>
      </c>
      <c r="L25" s="34">
        <f>N6</f>
        <v>1.618</v>
      </c>
      <c r="M25" s="32" t="s">
        <v>141</v>
      </c>
      <c r="N25" s="32"/>
      <c r="O25" s="32"/>
      <c r="P25" s="35" t="str">
        <f>A3</f>
        <v>C9-3</v>
      </c>
      <c r="Q25" s="40" t="str">
        <f>B25</f>
        <v>D10</v>
      </c>
      <c r="R25" s="41">
        <f>J25</f>
        <v>63.0538</v>
      </c>
      <c r="S25" s="36">
        <f>K2</f>
        <v>32.6</v>
      </c>
      <c r="T25" s="42">
        <f>L6</f>
        <v>32.6</v>
      </c>
      <c r="U25" s="42">
        <f>N2</f>
        <v>938</v>
      </c>
      <c r="V25" s="42">
        <f>M6</f>
        <v>938</v>
      </c>
      <c r="W25" s="43">
        <f>I25</f>
        <v>1.05424</v>
      </c>
      <c r="X25" s="41">
        <f>测站及镜站信息!B6</f>
        <v>1.5</v>
      </c>
      <c r="Y25" s="41">
        <f>N6</f>
        <v>1.618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D9</v>
      </c>
      <c r="C26" s="20"/>
      <c r="D26" s="21"/>
      <c r="E26" s="20"/>
      <c r="F26" s="14"/>
      <c r="G26" s="14" t="str">
        <f>原记录!G23</f>
        <v>96.23048</v>
      </c>
      <c r="H26" s="22">
        <f>DEGREES(RADIANS(90)-((INT(ABS(G26))+INT((ABS(G26)-INT(ABS(G26)))*100)/60+((ABS(G26)-INT(ABS(G26)))*100-INT((ABS(G26)-INT(ABS(G26)))*100))/36)*PI()/180)*SIGN(G26))</f>
        <v>-6.38466666666668</v>
      </c>
      <c r="I26" s="22">
        <f>(INT(ABS(H26))+INT((ABS(H26)-INT(ABS(H26)))*60)*0.01+(((ABS(H26)-INT(ABS(H26)))*60-INT((ABS(H26)-INT(ABS(H26)))*60))*60)/10000)*SIGN(H26)</f>
        <v>-6.23048</v>
      </c>
      <c r="J26" s="27">
        <f>原记录!H23</f>
        <v>65.5361833333333</v>
      </c>
      <c r="K26" s="34">
        <f>E3</f>
        <v>1.5</v>
      </c>
      <c r="L26" s="34">
        <f>N8</f>
        <v>1.364</v>
      </c>
      <c r="M26" s="32" t="s">
        <v>142</v>
      </c>
      <c r="N26" s="32"/>
      <c r="O26" s="32"/>
      <c r="P26" s="35" t="str">
        <f>A3</f>
        <v>C9-3</v>
      </c>
      <c r="Q26" s="44" t="str">
        <f>B26</f>
        <v>D9</v>
      </c>
      <c r="R26" s="41">
        <f>J26</f>
        <v>65.5361833333333</v>
      </c>
      <c r="S26" s="36">
        <f>K2</f>
        <v>32.6</v>
      </c>
      <c r="T26" s="42">
        <f>L8</f>
        <v>32.6</v>
      </c>
      <c r="U26" s="42">
        <f>N2</f>
        <v>938</v>
      </c>
      <c r="V26" s="42">
        <f>M8</f>
        <v>938</v>
      </c>
      <c r="W26" s="43">
        <f>I26</f>
        <v>-6.23048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97</v>
      </c>
      <c r="N28" s="32"/>
      <c r="O28" s="32"/>
      <c r="P28" s="33" t="s">
        <v>136</v>
      </c>
      <c r="Q28" s="33" t="s">
        <v>137</v>
      </c>
      <c r="R28" s="33" t="s">
        <v>21</v>
      </c>
      <c r="S28" s="43" t="s">
        <v>138</v>
      </c>
      <c r="T28" s="41" t="s">
        <v>139</v>
      </c>
      <c r="U28" s="39" t="s">
        <v>133</v>
      </c>
      <c r="V28" s="39" t="s">
        <v>140</v>
      </c>
      <c r="W28" s="39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C9-3</v>
      </c>
      <c r="Q29" s="36" t="str">
        <f>Q25</f>
        <v>D10</v>
      </c>
      <c r="R29" s="36">
        <f>R25</f>
        <v>63.0538</v>
      </c>
      <c r="S29" s="36">
        <f>T25</f>
        <v>32.6</v>
      </c>
      <c r="T29" s="36">
        <f>V25</f>
        <v>938</v>
      </c>
      <c r="U29" s="36">
        <f>W25</f>
        <v>1.05424</v>
      </c>
      <c r="V29" s="36">
        <f>X25</f>
        <v>1.5</v>
      </c>
      <c r="W29" s="36">
        <f>Y25</f>
        <v>1.618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C9-3</v>
      </c>
      <c r="Q30" s="36" t="str">
        <f>Q26</f>
        <v>D9</v>
      </c>
      <c r="R30" s="36">
        <f>R26</f>
        <v>65.5361833333333</v>
      </c>
      <c r="S30" s="36">
        <f>T26</f>
        <v>32.6</v>
      </c>
      <c r="T30" s="36">
        <f>V26</f>
        <v>938</v>
      </c>
      <c r="U30" s="36">
        <f>W26</f>
        <v>-6.23048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