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<sst xmlns="http://schemas.openxmlformats.org/spreadsheetml/2006/main" count="231" uniqueCount="143">
  <si>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C12_2站外业观测手簿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</si>
  <si>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</si>
  <si>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</si>
  <si>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</si>
  <si>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</si>
  <si>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</si>
  <si>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测站点：C12_2</t>
  </si>
  <si>
    <t>后视点：</t>
  </si>
  <si>
    <t>开始时间：01:52:40</t>
  </si>
  <si>
    <t>结束时间：01:54:04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</si>
  <si>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</si>
  <si>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</si>
  <si>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</si>
  <si>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</si>
  <si>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</si>
  <si>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</si>
  <si>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</si>
  <si>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</si>
  <si>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</si>
  <si>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</si>
  <si>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</si>
  <si>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</si>
  <si>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</si>
  <si>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</si>
  <si>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</si>
  <si>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</si>
  <si>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</si>
  <si>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D12</t>
  </si>
  <si>
    <t>Ⅰ</t>
  </si>
  <si>
    <t>71.53187</t>
  </si>
  <si>
    <t>0.3</t>
  </si>
  <si>
    <t>71.53186</t>
  </si>
  <si>
    <t>0.00000</t>
  </si>
  <si>
    <t>95.13048</t>
  </si>
  <si>
    <t>2.4</t>
  </si>
  <si>
    <t>95.13023</t>
  </si>
  <si>
    <t>Ⅱ</t>
  </si>
  <si>
    <t>251.53184</t>
  </si>
  <si>
    <t>264.470011</t>
  </si>
  <si>
    <t>D8</t>
  </si>
  <si>
    <t>196.16185</t>
  </si>
  <si>
    <t>1.8</t>
  </si>
  <si>
    <t>196.16176</t>
  </si>
  <si>
    <t>124.22590</t>
  </si>
  <si>
    <t>85.13340</t>
  </si>
  <si>
    <t>3.3</t>
  </si>
  <si>
    <t>85.13307</t>
  </si>
  <si>
    <t>16.16167</t>
  </si>
  <si>
    <t>274.463267</t>
  </si>
  <si>
    <t>2</t>
  </si>
  <si>
    <t>71.53199</t>
  </si>
  <si>
    <t>1.3</t>
  </si>
  <si>
    <t>71.53192</t>
  </si>
  <si>
    <t>95.13071</t>
  </si>
  <si>
    <t>3.5</t>
  </si>
  <si>
    <t>95.13036</t>
  </si>
  <si>
    <t>251.53186</t>
  </si>
  <si>
    <t>264.465990</t>
  </si>
  <si>
    <t>196.16192</t>
  </si>
  <si>
    <t>2.3</t>
  </si>
  <si>
    <t>196.16181</t>
  </si>
  <si>
    <t>124.22588</t>
  </si>
  <si>
    <t>85.13348</t>
  </si>
  <si>
    <t>3.7</t>
  </si>
  <si>
    <t>85.13311</t>
  </si>
  <si>
    <t>16.16169</t>
  </si>
  <si>
    <t>274.463256</t>
  </si>
  <si>
    <t>3</t>
  </si>
  <si>
    <t>71.53210</t>
  </si>
  <si>
    <t>71.53193</t>
  </si>
  <si>
    <t>95.13107</t>
  </si>
  <si>
    <t>6.2</t>
  </si>
  <si>
    <t>95.13045</t>
  </si>
  <si>
    <t>251.53176</t>
  </si>
  <si>
    <t>264.470170</t>
  </si>
  <si>
    <t>196.16197</t>
  </si>
  <si>
    <t>124.22592</t>
  </si>
  <si>
    <t>85.13370</t>
  </si>
  <si>
    <t>4.6</t>
  </si>
  <si>
    <t>85.13324</t>
  </si>
  <si>
    <t>16.16173</t>
  </si>
  <si>
    <t>274.463223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</si>
  <si>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</si>
  <si>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</si>
  <si>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</si>
  <si>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</si>
  <si>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</si>
  <si>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</si>
  <si>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</si>
  <si>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95.13035</t>
  </si>
  <si>
    <t>2C互差20.00″</t>
  </si>
  <si>
    <t>85.13314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</si>
  <si>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</si>
  <si>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</si>
  <si>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</si>
  <si>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</si>
  <si>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</si>
  <si>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</si>
  <si>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</si>
  <si>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</si>
  <si>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</si>
  <si>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</si>
  <si>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</si>
  <si>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</si>
  <si>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C12-2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</si>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</sst>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M7" sqref="M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64.92105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64.9211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110.9678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110.9678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64.92125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64.9212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110.968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110.9677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45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64.9212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64.9213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34</v>
      </c>
      <c r="F16" s="75" t="s">
        <v>40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110.9678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110.96765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64.9211833333333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91</v>
      </c>
      <c r="H23" s="87">
        <v>110.967791666667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B18" sqref="B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开始时间：01:52:40</v>
      </c>
      <c r="B4" s="46"/>
      <c r="C4" s="46" t="str">
        <f>原记录!H3</f>
        <v>结束时间：01:54:04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941</v>
      </c>
      <c r="E6" s="54" t="s">
        <v>107</v>
      </c>
      <c r="F6" s="56">
        <v>24.8</v>
      </c>
      <c r="G6" s="56"/>
    </row>
    <row r="7" spans="1:7">
      <c r="A7" s="48" t="s">
        <v>108</v>
      </c>
      <c r="B7" s="57">
        <v>1.364</v>
      </c>
      <c r="C7" s="48" t="s">
        <v>109</v>
      </c>
      <c r="D7" s="55">
        <v>941</v>
      </c>
      <c r="E7" s="48" t="s">
        <v>110</v>
      </c>
      <c r="F7" s="56">
        <v>24.8</v>
      </c>
      <c r="G7" s="56"/>
    </row>
    <row r="8" spans="1:7">
      <c r="A8" s="48" t="s">
        <v>111</v>
      </c>
      <c r="B8" s="57">
        <v>1.318</v>
      </c>
      <c r="C8" s="48" t="s">
        <v>112</v>
      </c>
      <c r="D8" s="55">
        <v>941</v>
      </c>
      <c r="E8" s="48" t="s">
        <v>113</v>
      </c>
      <c r="F8" s="56">
        <v>24.8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24.8</v>
      </c>
      <c r="L2" s="2" t="s">
        <v>121</v>
      </c>
      <c r="M2" s="2"/>
      <c r="N2" s="24">
        <f>测站及镜站信息!D6</f>
        <v>941</v>
      </c>
      <c r="O2" s="25" t="s">
        <v>114</v>
      </c>
    </row>
    <row r="3" ht="11.1" customHeight="1" spans="1:15">
      <c r="A3" s="5" t="str">
        <f>测站及镜站信息!B5</f>
        <v>C12-2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开始时间：01:52:40</v>
      </c>
      <c r="G3" s="10"/>
      <c r="H3" s="9" t="str">
        <f>测站及镜站信息!C4</f>
        <v>结束时间：01:54:04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D12</v>
      </c>
      <c r="C6" s="12" t="str">
        <f>原记录!C6</f>
        <v>Ⅰ</v>
      </c>
      <c r="D6" s="14"/>
      <c r="E6" s="15"/>
      <c r="F6" s="14"/>
      <c r="G6" s="14"/>
      <c r="H6" s="14" t="str">
        <f>原记录!H6</f>
        <v>95.13048</v>
      </c>
      <c r="I6" s="15" t="str">
        <f>原记录!I6</f>
        <v>2.4</v>
      </c>
      <c r="J6" s="14" t="str">
        <f>原记录!J6</f>
        <v>95.13023</v>
      </c>
      <c r="K6" s="27">
        <f>原记录!K6</f>
        <v>64.92105</v>
      </c>
      <c r="L6" s="28">
        <f>测站及镜站信息!F7</f>
        <v>24.8</v>
      </c>
      <c r="M6" s="29">
        <f>测站及镜站信息!D7</f>
        <v>941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264.470011</v>
      </c>
      <c r="I7" s="15"/>
      <c r="J7" s="14"/>
      <c r="K7" s="27">
        <f>原记录!K7</f>
        <v>64.9211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D8</v>
      </c>
      <c r="C8" s="12" t="str">
        <f>原记录!C8</f>
        <v>Ⅰ</v>
      </c>
      <c r="D8" s="14"/>
      <c r="E8" s="15"/>
      <c r="F8" s="14"/>
      <c r="G8" s="14"/>
      <c r="H8" s="14" t="str">
        <f>原记录!H8</f>
        <v>85.13340</v>
      </c>
      <c r="I8" s="15" t="str">
        <f>原记录!I8</f>
        <v>3.3</v>
      </c>
      <c r="J8" s="14" t="str">
        <f>原记录!J8</f>
        <v>85.13307</v>
      </c>
      <c r="K8" s="27">
        <f>原记录!K8</f>
        <v>110.9678</v>
      </c>
      <c r="L8" s="28">
        <f>测站及镜站信息!F8</f>
        <v>24.8</v>
      </c>
      <c r="M8" s="29">
        <f>测站及镜站信息!D8</f>
        <v>941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274.463267</v>
      </c>
      <c r="I9" s="15"/>
      <c r="J9" s="14"/>
      <c r="K9" s="27">
        <f>原记录!K9</f>
        <v>110.9678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95.13071</v>
      </c>
      <c r="I10" s="15" t="str">
        <f>原记录!I10</f>
        <v>3.5</v>
      </c>
      <c r="J10" s="14" t="str">
        <f>原记录!J10</f>
        <v>95.13036</v>
      </c>
      <c r="K10" s="27">
        <f>原记录!K10</f>
        <v>64.92125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264.465990</v>
      </c>
      <c r="I11" s="15"/>
      <c r="J11" s="14"/>
      <c r="K11" s="27">
        <f>原记录!K11</f>
        <v>64.9212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85.13348</v>
      </c>
      <c r="I12" s="15" t="str">
        <f>原记录!I12</f>
        <v>3.7</v>
      </c>
      <c r="J12" s="14" t="str">
        <f>原记录!J12</f>
        <v>85.13311</v>
      </c>
      <c r="K12" s="27">
        <f>原记录!K12</f>
        <v>110.968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274.463256</v>
      </c>
      <c r="I13" s="15"/>
      <c r="J13" s="14"/>
      <c r="K13" s="27">
        <f>原记录!K13</f>
        <v>110.9677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95.13107</v>
      </c>
      <c r="I14" s="15" t="str">
        <f>原记录!I14</f>
        <v>6.2</v>
      </c>
      <c r="J14" s="14" t="str">
        <f>原记录!J14</f>
        <v>95.13045</v>
      </c>
      <c r="K14" s="27">
        <f>原记录!K14</f>
        <v>64.9212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264.470170</v>
      </c>
      <c r="I15" s="15"/>
      <c r="J15" s="14"/>
      <c r="K15" s="27">
        <f>原记录!K15</f>
        <v>64.9213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85.13370</v>
      </c>
      <c r="I16" s="15" t="str">
        <f>原记录!I16</f>
        <v>4.6</v>
      </c>
      <c r="J16" s="14" t="str">
        <f>原记录!J16</f>
        <v>85.13324</v>
      </c>
      <c r="K16" s="27">
        <f>原记录!K16</f>
        <v>110.9678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274.463223</v>
      </c>
      <c r="I17" s="15"/>
      <c r="J17" s="14"/>
      <c r="K17" s="27">
        <f>原记录!K17</f>
        <v>110.96765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D12</v>
      </c>
      <c r="C25" s="20"/>
      <c r="D25" s="21"/>
      <c r="E25" s="20"/>
      <c r="F25" s="14"/>
      <c r="G25" s="14" t="str">
        <f>原记录!G22</f>
        <v>95.13035</v>
      </c>
      <c r="H25" s="22">
        <f>DEGREES(RADIANS(90)-((INT(ABS(G25))+INT((ABS(G25)-INT(ABS(G25)))*100)/60+((ABS(G25)-INT(ABS(G25)))*100-INT((ABS(G25)-INT(ABS(G25)))*100))/36)*PI()/180)*SIGN(G25))</f>
        <v>-5.21763888888891</v>
      </c>
      <c r="I25" s="22">
        <f>(INT(ABS(H25))+INT((ABS(H25)-INT(ABS(H25)))*60)*0.01+(((ABS(H25)-INT(ABS(H25)))*60-INT((ABS(H25)-INT(ABS(H25)))*60))*60)/10000)*SIGN(H25)</f>
        <v>-5.13035000000001</v>
      </c>
      <c r="J25" s="27">
        <f>原记录!H22</f>
        <v>64.9211833333333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C12-2</v>
      </c>
      <c r="Q25" s="40" t="str">
        <f>B25</f>
        <v>D12</v>
      </c>
      <c r="R25" s="41">
        <f>J25</f>
        <v>64.9211833333333</v>
      </c>
      <c r="S25" s="36">
        <f>K2</f>
        <v>24.8</v>
      </c>
      <c r="T25" s="42">
        <f>L6</f>
        <v>24.8</v>
      </c>
      <c r="U25" s="42">
        <f>N2</f>
        <v>941</v>
      </c>
      <c r="V25" s="42">
        <f>M6</f>
        <v>941</v>
      </c>
      <c r="W25" s="43">
        <f>I25</f>
        <v>-5.13035000000001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D8</v>
      </c>
      <c r="C26" s="20"/>
      <c r="D26" s="21"/>
      <c r="E26" s="20"/>
      <c r="F26" s="14"/>
      <c r="G26" s="14" t="str">
        <f>原记录!G23</f>
        <v>85.13314</v>
      </c>
      <c r="H26" s="22">
        <f>DEGREES(RADIANS(90)-((INT(ABS(G26))+INT((ABS(G26)-INT(ABS(G26)))*100)/60+((ABS(G26)-INT(ABS(G26)))*100-INT((ABS(G26)-INT(ABS(G26)))*100))/36)*PI()/180)*SIGN(G26))</f>
        <v>4.77461111111112</v>
      </c>
      <c r="I26" s="22">
        <f>(INT(ABS(H26))+INT((ABS(H26)-INT(ABS(H26)))*60)*0.01+(((ABS(H26)-INT(ABS(H26)))*60-INT((ABS(H26)-INT(ABS(H26)))*60))*60)/10000)*SIGN(H26)</f>
        <v>4.46286</v>
      </c>
      <c r="J26" s="27">
        <f>原记录!H23</f>
        <v>110.967791666667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5" t="str">
        <f>A3</f>
        <v>C12-2</v>
      </c>
      <c r="Q26" s="44" t="str">
        <f>B26</f>
        <v>D8</v>
      </c>
      <c r="R26" s="41">
        <f>J26</f>
        <v>110.967791666667</v>
      </c>
      <c r="S26" s="36">
        <f>K2</f>
        <v>24.8</v>
      </c>
      <c r="T26" s="42">
        <f>L8</f>
        <v>24.8</v>
      </c>
      <c r="U26" s="42">
        <f>N2</f>
        <v>941</v>
      </c>
      <c r="V26" s="42">
        <f>M8</f>
        <v>941</v>
      </c>
      <c r="W26" s="43">
        <f>I26</f>
        <v>4.46286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C12-2</v>
      </c>
      <c r="Q29" s="36" t="str">
        <f>Q25</f>
        <v>D12</v>
      </c>
      <c r="R29" s="36">
        <f>R25</f>
        <v>64.9211833333333</v>
      </c>
      <c r="S29" s="36">
        <f>T25</f>
        <v>24.8</v>
      </c>
      <c r="T29" s="36">
        <f>V25</f>
        <v>941</v>
      </c>
      <c r="U29" s="36">
        <f>W25</f>
        <v>-5.13035000000001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C12-2</v>
      </c>
      <c r="Q30" s="36" t="str">
        <f>Q26</f>
        <v>D8</v>
      </c>
      <c r="R30" s="36">
        <f>R26</f>
        <v>110.967791666667</v>
      </c>
      <c r="S30" s="36">
        <f>T26</f>
        <v>24.8</v>
      </c>
      <c r="T30" s="36">
        <f>V26</f>
        <v>941</v>
      </c>
      <c r="U30" s="36">
        <f>W26</f>
        <v>4.46286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