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<sst xmlns="http://schemas.openxmlformats.org/spreadsheetml/2006/main" count="231" uniqueCount="143">
  <si>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C13_1站外业观测手簿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</si>
  <si>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</si>
  <si>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</si>
  <si>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</si>
  <si>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</si>
  <si>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</si>
  <si>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测站点：C13_1</t>
  </si>
  <si>
    <t>后视点：</t>
  </si>
  <si>
    <t>开始时间：02:17:48</t>
  </si>
  <si>
    <t>结束时间：02:19:11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</si>
  <si>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</si>
  <si>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</si>
  <si>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</si>
  <si>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</si>
  <si>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</si>
  <si>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</si>
  <si>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</si>
  <si>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</si>
  <si>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</si>
  <si>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</si>
  <si>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</si>
  <si>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</si>
  <si>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</si>
  <si>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</si>
  <si>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</si>
  <si>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</si>
  <si>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</si>
  <si>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D12</t>
  </si>
  <si>
    <t>Ⅰ</t>
  </si>
  <si>
    <t>192.38015</t>
  </si>
  <si>
    <t>4.8</t>
  </si>
  <si>
    <t>192.37591</t>
  </si>
  <si>
    <t>0.00000</t>
  </si>
  <si>
    <t>86.27566</t>
  </si>
  <si>
    <t>1.3</t>
  </si>
  <si>
    <t>86.27553</t>
  </si>
  <si>
    <t>Ⅱ</t>
  </si>
  <si>
    <t>12.37567</t>
  </si>
  <si>
    <t>273.320597</t>
  </si>
  <si>
    <t>D13</t>
  </si>
  <si>
    <t>0.13314</t>
  </si>
  <si>
    <t>3.7</t>
  </si>
  <si>
    <t>0.13295</t>
  </si>
  <si>
    <t>167.35304</t>
  </si>
  <si>
    <t>94.54480</t>
  </si>
  <si>
    <t>1.0</t>
  </si>
  <si>
    <t>94.54470</t>
  </si>
  <si>
    <t>180.13277</t>
  </si>
  <si>
    <t>265.051399</t>
  </si>
  <si>
    <t>2</t>
  </si>
  <si>
    <t>192.38024</t>
  </si>
  <si>
    <t>5.7</t>
  </si>
  <si>
    <t>192.37596</t>
  </si>
  <si>
    <t>86.27591</t>
  </si>
  <si>
    <t>3.4</t>
  </si>
  <si>
    <t>86.27557</t>
  </si>
  <si>
    <t>273.320767</t>
  </si>
  <si>
    <t>0.13355</t>
  </si>
  <si>
    <t>3.9</t>
  </si>
  <si>
    <t>0.13336</t>
  </si>
  <si>
    <t>167.35341</t>
  </si>
  <si>
    <t>94.54498</t>
  </si>
  <si>
    <t>2.4</t>
  </si>
  <si>
    <t>94.54474</t>
  </si>
  <si>
    <t>180.13317</t>
  </si>
  <si>
    <t>265.051493</t>
  </si>
  <si>
    <t>3</t>
  </si>
  <si>
    <t>192.37595</t>
  </si>
  <si>
    <t>86.27590</t>
  </si>
  <si>
    <t>3.0</t>
  </si>
  <si>
    <t>86.27560</t>
  </si>
  <si>
    <t>12.37576</t>
  </si>
  <si>
    <t>273.320706</t>
  </si>
  <si>
    <t>0.13353</t>
  </si>
  <si>
    <t>4.6</t>
  </si>
  <si>
    <t>0.13330</t>
  </si>
  <si>
    <t>167.35335</t>
  </si>
  <si>
    <t>94.54501</t>
  </si>
  <si>
    <t>2.5</t>
  </si>
  <si>
    <t>94.54476</t>
  </si>
  <si>
    <t>180.13307</t>
  </si>
  <si>
    <t>265.051498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</si>
  <si>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</si>
  <si>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</si>
  <si>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</si>
  <si>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</si>
  <si>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</si>
  <si>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</si>
  <si>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</si>
  <si>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</si>
  <si>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167.35326</t>
  </si>
  <si>
    <t>94.54473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</si>
  <si>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</si>
  <si>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</si>
  <si>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</si>
  <si>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</si>
  <si>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</si>
  <si>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</si>
  <si>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</si>
  <si>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</si>
  <si>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</si>
  <si>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</si>
  <si>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</si>
  <si>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</si>
  <si>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C13-1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</si>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</sst>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55.6504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55.65055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74.5207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74.5208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55.6504</v>
      </c>
      <c r="L10" s="90"/>
    </row>
    <row r="11" s="59" customFormat="1" spans="1:12">
      <c r="A11" s="72"/>
      <c r="B11" s="73"/>
      <c r="C11" s="74" t="s">
        <v>36</v>
      </c>
      <c r="D11" s="74" t="s">
        <v>37</v>
      </c>
      <c r="E11" s="73"/>
      <c r="F11" s="73"/>
      <c r="G11" s="73"/>
      <c r="H11" s="74" t="s">
        <v>56</v>
      </c>
      <c r="I11" s="73"/>
      <c r="J11" s="73"/>
      <c r="K11" s="87">
        <v>55.6505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74.5197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74.5195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29</v>
      </c>
      <c r="E14" s="70" t="s">
        <v>58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70</v>
      </c>
      <c r="K14" s="85">
        <v>55.6504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55.65035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74.51945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74.5196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55.6504333333333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74.5199583333333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4" sqref="E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开始时间：02:17:48</v>
      </c>
      <c r="B4" s="46"/>
      <c r="C4" s="46" t="str">
        <f>原记录!H3</f>
        <v>结束时间：02:19:11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944</v>
      </c>
      <c r="E6" s="54" t="s">
        <v>107</v>
      </c>
      <c r="F6" s="56">
        <v>25.6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944</v>
      </c>
      <c r="E7" s="48" t="s">
        <v>110</v>
      </c>
      <c r="F7" s="56">
        <v>25.6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944</v>
      </c>
      <c r="E8" s="48" t="s">
        <v>113</v>
      </c>
      <c r="F8" s="56">
        <v>25.6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25.6</v>
      </c>
      <c r="L2" s="2" t="s">
        <v>121</v>
      </c>
      <c r="M2" s="2"/>
      <c r="N2" s="24">
        <f>测站及镜站信息!D6</f>
        <v>944</v>
      </c>
      <c r="O2" s="25" t="s">
        <v>114</v>
      </c>
    </row>
    <row r="3" ht="11.1" customHeight="1" spans="1:15">
      <c r="A3" s="5" t="str">
        <f>测站及镜站信息!B5</f>
        <v>C13-1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开始时间：02:17:48</v>
      </c>
      <c r="G3" s="10"/>
      <c r="H3" s="9" t="str">
        <f>测站及镜站信息!C4</f>
        <v>结束时间：02:19:11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D12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86.27566</v>
      </c>
      <c r="I6" s="15" t="str">
        <f>原记录!I6</f>
        <v>1.3</v>
      </c>
      <c r="J6" s="14" t="str">
        <f>原记录!J6</f>
        <v>86.27553</v>
      </c>
      <c r="K6" s="27">
        <f>原记录!K6</f>
        <v>55.6504</v>
      </c>
      <c r="L6" s="28">
        <f>测站及镜站信息!F7</f>
        <v>25.6</v>
      </c>
      <c r="M6" s="29">
        <f>测站及镜站信息!D7</f>
        <v>944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273.320597</v>
      </c>
      <c r="I7" s="15"/>
      <c r="J7" s="14"/>
      <c r="K7" s="27">
        <f>原记录!K7</f>
        <v>55.65055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D13</v>
      </c>
      <c r="C8" s="12" t="str">
        <f>原记录!C8</f>
        <v>Ⅰ</v>
      </c>
      <c r="D8" s="14"/>
      <c r="E8" s="15"/>
      <c r="F8" s="14"/>
      <c r="G8" s="14"/>
      <c r="H8" s="14" t="str">
        <f>原记录!H8</f>
        <v>94.54480</v>
      </c>
      <c r="I8" s="15" t="str">
        <f>原记录!I8</f>
        <v>1.0</v>
      </c>
      <c r="J8" s="14" t="str">
        <f>原记录!J8</f>
        <v>94.54470</v>
      </c>
      <c r="K8" s="27">
        <f>原记录!K8</f>
        <v>74.5207</v>
      </c>
      <c r="L8" s="28">
        <f>测站及镜站信息!F8</f>
        <v>25.6</v>
      </c>
      <c r="M8" s="29">
        <f>测站及镜站信息!D8</f>
        <v>944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265.051399</v>
      </c>
      <c r="I9" s="15"/>
      <c r="J9" s="14"/>
      <c r="K9" s="27">
        <f>原记录!K9</f>
        <v>74.5208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86.27591</v>
      </c>
      <c r="I10" s="15" t="str">
        <f>原记录!I10</f>
        <v>3.4</v>
      </c>
      <c r="J10" s="14" t="str">
        <f>原记录!J10</f>
        <v>86.27557</v>
      </c>
      <c r="K10" s="27">
        <f>原记录!K10</f>
        <v>55.6504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273.320767</v>
      </c>
      <c r="I11" s="15"/>
      <c r="J11" s="14"/>
      <c r="K11" s="27">
        <f>原记录!K11</f>
        <v>55.6505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94.54498</v>
      </c>
      <c r="I12" s="15" t="str">
        <f>原记录!I12</f>
        <v>2.4</v>
      </c>
      <c r="J12" s="14" t="str">
        <f>原记录!J12</f>
        <v>94.54474</v>
      </c>
      <c r="K12" s="27">
        <f>原记录!K12</f>
        <v>74.5197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265.051493</v>
      </c>
      <c r="I13" s="15"/>
      <c r="J13" s="14"/>
      <c r="K13" s="27">
        <f>原记录!K13</f>
        <v>74.5195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86.27590</v>
      </c>
      <c r="I14" s="15" t="str">
        <f>原记录!I14</f>
        <v>3.0</v>
      </c>
      <c r="J14" s="14" t="str">
        <f>原记录!J14</f>
        <v>86.27560</v>
      </c>
      <c r="K14" s="27">
        <f>原记录!K14</f>
        <v>55.6504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273.320706</v>
      </c>
      <c r="I15" s="15"/>
      <c r="J15" s="14"/>
      <c r="K15" s="27">
        <f>原记录!K15</f>
        <v>55.65035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94.54501</v>
      </c>
      <c r="I16" s="15" t="str">
        <f>原记录!I16</f>
        <v>2.5</v>
      </c>
      <c r="J16" s="14" t="str">
        <f>原记录!J16</f>
        <v>94.54476</v>
      </c>
      <c r="K16" s="27">
        <f>原记录!K16</f>
        <v>74.51945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265.051498</v>
      </c>
      <c r="I17" s="15"/>
      <c r="J17" s="14"/>
      <c r="K17" s="27">
        <f>原记录!K17</f>
        <v>74.5196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D12</v>
      </c>
      <c r="C25" s="20"/>
      <c r="D25" s="21"/>
      <c r="E25" s="20"/>
      <c r="F25" s="14"/>
      <c r="G25" s="14" t="str">
        <f>原记录!G22</f>
        <v>86.27557</v>
      </c>
      <c r="H25" s="22">
        <f>DEGREES(RADIANS(90)-((INT(ABS(G25))+INT((ABS(G25)-INT(ABS(G25)))*100)/60+((ABS(G25)-INT(ABS(G25)))*100-INT((ABS(G25)-INT(ABS(G25)))*100))/36)*PI()/180)*SIGN(G25))</f>
        <v>3.53452777777776</v>
      </c>
      <c r="I25" s="22">
        <f>(INT(ABS(H25))+INT((ABS(H25)-INT(ABS(H25)))*60)*0.01+(((ABS(H25)-INT(ABS(H25)))*60-INT((ABS(H25)-INT(ABS(H25)))*60))*60)/10000)*SIGN(H25)</f>
        <v>3.32042999999999</v>
      </c>
      <c r="J25" s="27">
        <f>原记录!H22</f>
        <v>55.6504333333333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C13-1</v>
      </c>
      <c r="Q25" s="40" t="str">
        <f>B25</f>
        <v>D12</v>
      </c>
      <c r="R25" s="41">
        <f>J25</f>
        <v>55.6504333333333</v>
      </c>
      <c r="S25" s="36">
        <f>K2</f>
        <v>25.6</v>
      </c>
      <c r="T25" s="42">
        <f>L6</f>
        <v>25.6</v>
      </c>
      <c r="U25" s="42">
        <f>N2</f>
        <v>944</v>
      </c>
      <c r="V25" s="42">
        <f>M6</f>
        <v>944</v>
      </c>
      <c r="W25" s="43">
        <f>I25</f>
        <v>3.32042999999999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D13</v>
      </c>
      <c r="C26" s="20"/>
      <c r="D26" s="21"/>
      <c r="E26" s="20"/>
      <c r="F26" s="14"/>
      <c r="G26" s="14" t="str">
        <f>原记录!G23</f>
        <v>94.54473</v>
      </c>
      <c r="H26" s="22">
        <f>DEGREES(RADIANS(90)-((INT(ABS(G26))+INT((ABS(G26)-INT(ABS(G26)))*100)/60+((ABS(G26)-INT(ABS(G26)))*100-INT((ABS(G26)-INT(ABS(G26)))*100))/36)*PI()/180)*SIGN(G26))</f>
        <v>-4.91313888888889</v>
      </c>
      <c r="I26" s="22">
        <f>(INT(ABS(H26))+INT((ABS(H26)-INT(ABS(H26)))*60)*0.01+(((ABS(H26)-INT(ABS(H26)))*60-INT((ABS(H26)-INT(ABS(H26)))*60))*60)/10000)*SIGN(H26)</f>
        <v>-4.54473</v>
      </c>
      <c r="J26" s="27">
        <f>原记录!H23</f>
        <v>74.5199583333333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C13-1</v>
      </c>
      <c r="Q26" s="44" t="str">
        <f>B26</f>
        <v>D13</v>
      </c>
      <c r="R26" s="41">
        <f>J26</f>
        <v>74.5199583333333</v>
      </c>
      <c r="S26" s="36">
        <f>K2</f>
        <v>25.6</v>
      </c>
      <c r="T26" s="42">
        <f>L8</f>
        <v>25.6</v>
      </c>
      <c r="U26" s="42">
        <f>N2</f>
        <v>944</v>
      </c>
      <c r="V26" s="42">
        <f>M8</f>
        <v>944</v>
      </c>
      <c r="W26" s="43">
        <f>I26</f>
        <v>-4.54473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C13-1</v>
      </c>
      <c r="Q29" s="36" t="str">
        <f>Q25</f>
        <v>D12</v>
      </c>
      <c r="R29" s="36">
        <f>R25</f>
        <v>55.6504333333333</v>
      </c>
      <c r="S29" s="36">
        <f>T25</f>
        <v>25.6</v>
      </c>
      <c r="T29" s="36">
        <f>V25</f>
        <v>944</v>
      </c>
      <c r="U29" s="36">
        <f>W25</f>
        <v>3.32042999999999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C13-1</v>
      </c>
      <c r="Q30" s="36" t="str">
        <f>Q26</f>
        <v>D13</v>
      </c>
      <c r="R30" s="36">
        <f>R26</f>
        <v>74.5199583333333</v>
      </c>
      <c r="S30" s="36">
        <f>T26</f>
        <v>25.6</v>
      </c>
      <c r="T30" s="36">
        <f>V26</f>
        <v>944</v>
      </c>
      <c r="U30" s="36">
        <f>W26</f>
        <v>-4.54473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