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<sst xmlns="http://schemas.openxmlformats.org/spreadsheetml/2006/main" count="231" uniqueCount="141">
  <si>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C13_3站外业观测手簿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</si>
  <si>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</si>
  <si>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</si>
  <si>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</si>
  <si>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</si>
  <si>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</si>
  <si>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测站点：C13_3</t>
  </si>
  <si>
    <t>后视点：</t>
  </si>
  <si>
    <t>开始时间：02:28:09</t>
  </si>
  <si>
    <t>结束时间：02:29:46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</si>
  <si>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</si>
  <si>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</si>
  <si>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</si>
  <si>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</si>
  <si>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</si>
  <si>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</si>
  <si>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</si>
  <si>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</si>
  <si>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</si>
  <si>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</si>
  <si>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</si>
  <si>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</si>
  <si>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</si>
  <si>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</si>
  <si>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</si>
  <si>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</si>
  <si>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</si>
  <si>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D13</t>
  </si>
  <si>
    <t>Ⅰ</t>
  </si>
  <si>
    <t>3.57072</t>
  </si>
  <si>
    <t>0.9</t>
  </si>
  <si>
    <t>3.57068</t>
  </si>
  <si>
    <t>0.00000</t>
  </si>
  <si>
    <t>94.52535</t>
  </si>
  <si>
    <t>-0.4</t>
  </si>
  <si>
    <t>94.52539</t>
  </si>
  <si>
    <t>Ⅱ</t>
  </si>
  <si>
    <t>183.57063</t>
  </si>
  <si>
    <t>265.070567</t>
  </si>
  <si>
    <t>D12</t>
  </si>
  <si>
    <t>196.28250</t>
  </si>
  <si>
    <t>-0.9</t>
  </si>
  <si>
    <t>196.28254</t>
  </si>
  <si>
    <t>192.31186</t>
  </si>
  <si>
    <t>86.25210</t>
  </si>
  <si>
    <t>-0.3</t>
  </si>
  <si>
    <t>86.25214</t>
  </si>
  <si>
    <t>16.28258</t>
  </si>
  <si>
    <t>273.343830</t>
  </si>
  <si>
    <t>2</t>
  </si>
  <si>
    <t>3.57055</t>
  </si>
  <si>
    <t>0.7</t>
  </si>
  <si>
    <t>3.57052</t>
  </si>
  <si>
    <t>94.52542</t>
  </si>
  <si>
    <t>183.57049</t>
  </si>
  <si>
    <t>265.070540</t>
  </si>
  <si>
    <t>196.28245</t>
  </si>
  <si>
    <t>-0.5</t>
  </si>
  <si>
    <t>196.28248</t>
  </si>
  <si>
    <t>192.31196</t>
  </si>
  <si>
    <t>86.25223</t>
  </si>
  <si>
    <t>-0.7</t>
  </si>
  <si>
    <t>86.25230</t>
  </si>
  <si>
    <t>16.28250</t>
  </si>
  <si>
    <t>273.343630</t>
  </si>
  <si>
    <t>3</t>
  </si>
  <si>
    <t>3.57045</t>
  </si>
  <si>
    <t>0.1</t>
  </si>
  <si>
    <t>94.52527</t>
  </si>
  <si>
    <t>94.52531</t>
  </si>
  <si>
    <t>183.57044</t>
  </si>
  <si>
    <t>265.070645</t>
  </si>
  <si>
    <t>196.28235</t>
  </si>
  <si>
    <t>196.28237</t>
  </si>
  <si>
    <t>192.31193</t>
  </si>
  <si>
    <t>86.25220</t>
  </si>
  <si>
    <t>86.25227</t>
  </si>
  <si>
    <t>16.28239</t>
  </si>
  <si>
    <t>273.343655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</si>
  <si>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</si>
  <si>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</si>
  <si>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</si>
  <si>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</si>
  <si>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</si>
  <si>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</si>
  <si>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</si>
  <si>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94.52538</t>
  </si>
  <si>
    <t>2C互差20.00″</t>
  </si>
  <si>
    <t>192.31192</t>
  </si>
  <si>
    <t>86.25224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</si>
  <si>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</si>
  <si>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</si>
  <si>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</si>
  <si>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</si>
  <si>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</si>
  <si>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</si>
  <si>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</si>
  <si>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</si>
  <si>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</si>
  <si>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</si>
  <si>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</si>
  <si>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</si>
  <si>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C13-3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</si>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</sst>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74.4616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74.46145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55.7214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55.7214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35</v>
      </c>
      <c r="I10" s="70" t="s">
        <v>34</v>
      </c>
      <c r="J10" s="70" t="s">
        <v>53</v>
      </c>
      <c r="K10" s="85">
        <v>74.4617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74.4618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55.72145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55.7216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66</v>
      </c>
      <c r="G14" s="70" t="s">
        <v>32</v>
      </c>
      <c r="H14" s="71" t="s">
        <v>68</v>
      </c>
      <c r="I14" s="70" t="s">
        <v>34</v>
      </c>
      <c r="J14" s="70" t="s">
        <v>69</v>
      </c>
      <c r="K14" s="85">
        <v>74.46165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74.46165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57</v>
      </c>
      <c r="F16" s="75" t="s">
        <v>73</v>
      </c>
      <c r="G16" s="75" t="s">
        <v>74</v>
      </c>
      <c r="H16" s="74" t="s">
        <v>75</v>
      </c>
      <c r="I16" s="75" t="s">
        <v>61</v>
      </c>
      <c r="J16" s="75" t="s">
        <v>76</v>
      </c>
      <c r="K16" s="87">
        <v>55.7216</v>
      </c>
      <c r="L16" s="92"/>
    </row>
    <row r="17" s="59" customFormat="1" ht="15" spans="1:12">
      <c r="A17" s="76"/>
      <c r="B17" s="77"/>
      <c r="C17" s="78" t="s">
        <v>36</v>
      </c>
      <c r="D17" s="78" t="s">
        <v>77</v>
      </c>
      <c r="E17" s="77"/>
      <c r="F17" s="77"/>
      <c r="G17" s="77"/>
      <c r="H17" s="78" t="s">
        <v>78</v>
      </c>
      <c r="I17" s="77"/>
      <c r="J17" s="77"/>
      <c r="K17" s="93">
        <v>55.7212</v>
      </c>
      <c r="L17" s="91"/>
    </row>
    <row r="18" s="59" customFormat="1" spans="1:12">
      <c r="A18" s="79" t="s">
        <v>79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81</v>
      </c>
      <c r="B20" s="66" t="s">
        <v>12</v>
      </c>
      <c r="C20" s="66"/>
      <c r="D20" s="66" t="s">
        <v>82</v>
      </c>
      <c r="E20" s="66"/>
      <c r="F20" s="66" t="s">
        <v>83</v>
      </c>
      <c r="G20" s="66" t="s">
        <v>84</v>
      </c>
      <c r="H20" s="66" t="s">
        <v>21</v>
      </c>
      <c r="I20" s="66"/>
      <c r="J20" s="97" t="s">
        <v>85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86</v>
      </c>
      <c r="H22" s="85">
        <v>74.4616416666667</v>
      </c>
      <c r="I22" s="66"/>
      <c r="J22" s="103" t="s">
        <v>87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88</v>
      </c>
      <c r="G23" s="74" t="s">
        <v>89</v>
      </c>
      <c r="H23" s="87">
        <v>55.7214416666667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H20" sqref="G20:H2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开始时间：02:28:09</v>
      </c>
      <c r="B4" s="46"/>
      <c r="C4" s="46" t="str">
        <f>原记录!H3</f>
        <v>结束时间：02:29:46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944</v>
      </c>
      <c r="E6" s="54" t="s">
        <v>105</v>
      </c>
      <c r="F6" s="56">
        <v>25.6</v>
      </c>
      <c r="G6" s="56"/>
    </row>
    <row r="7" spans="1:7">
      <c r="A7" s="48" t="s">
        <v>106</v>
      </c>
      <c r="B7" s="57">
        <v>1.318</v>
      </c>
      <c r="C7" s="48" t="s">
        <v>107</v>
      </c>
      <c r="D7" s="55">
        <v>944</v>
      </c>
      <c r="E7" s="48" t="s">
        <v>108</v>
      </c>
      <c r="F7" s="56">
        <v>25.6</v>
      </c>
      <c r="G7" s="56"/>
    </row>
    <row r="8" spans="1:7">
      <c r="A8" s="48" t="s">
        <v>109</v>
      </c>
      <c r="B8" s="57">
        <v>1.364</v>
      </c>
      <c r="C8" s="48" t="s">
        <v>110</v>
      </c>
      <c r="D8" s="55">
        <v>944</v>
      </c>
      <c r="E8" s="48" t="s">
        <v>111</v>
      </c>
      <c r="F8" s="56">
        <v>25.6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25.6</v>
      </c>
      <c r="L2" s="2" t="s">
        <v>119</v>
      </c>
      <c r="M2" s="2"/>
      <c r="N2" s="24">
        <f>测站及镜站信息!D6</f>
        <v>944</v>
      </c>
      <c r="O2" s="25" t="s">
        <v>112</v>
      </c>
    </row>
    <row r="3" ht="11.1" customHeight="1" spans="1:15">
      <c r="A3" s="5" t="str">
        <f>测站及镜站信息!B5</f>
        <v>C13-3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开始时间：02:28:09</v>
      </c>
      <c r="G3" s="10"/>
      <c r="H3" s="9" t="str">
        <f>测站及镜站信息!C4</f>
        <v>结束时间：02:29:46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D13</v>
      </c>
      <c r="C6" s="12" t="str">
        <f>原记录!C6</f>
        <v>Ⅰ</v>
      </c>
      <c r="D6" s="14"/>
      <c r="E6" s="15"/>
      <c r="F6" s="14"/>
      <c r="G6" s="14"/>
      <c r="H6" s="14" t="str">
        <f>原记录!H6</f>
        <v>94.52535</v>
      </c>
      <c r="I6" s="15" t="str">
        <f>原记录!I6</f>
        <v>-0.4</v>
      </c>
      <c r="J6" s="14" t="str">
        <f>原记录!J6</f>
        <v>94.52539</v>
      </c>
      <c r="K6" s="27">
        <f>原记录!K6</f>
        <v>74.4616</v>
      </c>
      <c r="L6" s="28">
        <f>测站及镜站信息!F7</f>
        <v>25.6</v>
      </c>
      <c r="M6" s="29">
        <f>测站及镜站信息!D7</f>
        <v>944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265.070567</v>
      </c>
      <c r="I7" s="15"/>
      <c r="J7" s="14"/>
      <c r="K7" s="27">
        <f>原记录!K7</f>
        <v>74.46145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D12</v>
      </c>
      <c r="C8" s="12" t="str">
        <f>原记录!C8</f>
        <v>Ⅰ</v>
      </c>
      <c r="D8" s="14"/>
      <c r="E8" s="15"/>
      <c r="F8" s="14"/>
      <c r="G8" s="14"/>
      <c r="H8" s="14" t="str">
        <f>原记录!H8</f>
        <v>86.25210</v>
      </c>
      <c r="I8" s="15" t="str">
        <f>原记录!I8</f>
        <v>-0.3</v>
      </c>
      <c r="J8" s="14" t="str">
        <f>原记录!J8</f>
        <v>86.25214</v>
      </c>
      <c r="K8" s="27">
        <f>原记录!K8</f>
        <v>55.7214</v>
      </c>
      <c r="L8" s="28">
        <f>测站及镜站信息!F8</f>
        <v>25.6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273.343830</v>
      </c>
      <c r="I9" s="15"/>
      <c r="J9" s="14"/>
      <c r="K9" s="27">
        <f>原记录!K9</f>
        <v>55.7214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94.52539</v>
      </c>
      <c r="I10" s="15" t="str">
        <f>原记录!I10</f>
        <v>-0.4</v>
      </c>
      <c r="J10" s="14" t="str">
        <f>原记录!J10</f>
        <v>94.52542</v>
      </c>
      <c r="K10" s="27">
        <f>原记录!K10</f>
        <v>74.4617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265.070540</v>
      </c>
      <c r="I11" s="15"/>
      <c r="J11" s="14"/>
      <c r="K11" s="27">
        <f>原记录!K11</f>
        <v>74.4618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86.25223</v>
      </c>
      <c r="I12" s="15" t="str">
        <f>原记录!I12</f>
        <v>-0.7</v>
      </c>
      <c r="J12" s="14" t="str">
        <f>原记录!J12</f>
        <v>86.25230</v>
      </c>
      <c r="K12" s="27">
        <f>原记录!K12</f>
        <v>55.72145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273.343630</v>
      </c>
      <c r="I13" s="15"/>
      <c r="J13" s="14"/>
      <c r="K13" s="27">
        <f>原记录!K13</f>
        <v>55.7216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94.52527</v>
      </c>
      <c r="I14" s="15" t="str">
        <f>原记录!I14</f>
        <v>-0.4</v>
      </c>
      <c r="J14" s="14" t="str">
        <f>原记录!J14</f>
        <v>94.52531</v>
      </c>
      <c r="K14" s="27">
        <f>原记录!K14</f>
        <v>74.46165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265.070645</v>
      </c>
      <c r="I15" s="15"/>
      <c r="J15" s="14"/>
      <c r="K15" s="27">
        <f>原记录!K15</f>
        <v>74.46165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86.25220</v>
      </c>
      <c r="I16" s="15" t="str">
        <f>原记录!I16</f>
        <v>-0.7</v>
      </c>
      <c r="J16" s="14" t="str">
        <f>原记录!J16</f>
        <v>86.25227</v>
      </c>
      <c r="K16" s="27">
        <f>原记录!K16</f>
        <v>55.7216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273.343655</v>
      </c>
      <c r="I17" s="15"/>
      <c r="J17" s="14"/>
      <c r="K17" s="27">
        <f>原记录!K17</f>
        <v>55.7212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7" t="s">
        <v>133</v>
      </c>
      <c r="T24" s="38"/>
      <c r="U24" s="37" t="s">
        <v>134</v>
      </c>
      <c r="V24" s="38"/>
      <c r="W24" s="39" t="s">
        <v>128</v>
      </c>
      <c r="X24" s="39" t="s">
        <v>135</v>
      </c>
      <c r="Y24" s="39" t="s">
        <v>129</v>
      </c>
    </row>
    <row r="25" ht="14.1" customHeight="1" spans="1:28">
      <c r="A25" s="18" t="s">
        <v>26</v>
      </c>
      <c r="B25" s="19" t="str">
        <f>原记录!B22</f>
        <v>D13</v>
      </c>
      <c r="C25" s="20"/>
      <c r="D25" s="21"/>
      <c r="E25" s="20"/>
      <c r="F25" s="14"/>
      <c r="G25" s="14" t="str">
        <f>原记录!G22</f>
        <v>94.52538</v>
      </c>
      <c r="H25" s="22">
        <f>DEGREES(RADIANS(90)-((INT(ABS(G25))+INT((ABS(G25)-INT(ABS(G25)))*100)/60+((ABS(G25)-INT(ABS(G25)))*100-INT((ABS(G25)-INT(ABS(G25)))*100))/36)*PI()/180)*SIGN(G25))</f>
        <v>-4.8816111111111</v>
      </c>
      <c r="I25" s="22">
        <f>(INT(ABS(H25))+INT((ABS(H25)-INT(ABS(H25)))*60)*0.01+(((ABS(H25)-INT(ABS(H25)))*60-INT((ABS(H25)-INT(ABS(H25)))*60))*60)/10000)*SIGN(H25)</f>
        <v>-4.52537999999999</v>
      </c>
      <c r="J25" s="27">
        <f>原记录!H22</f>
        <v>74.4616416666667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C13-3</v>
      </c>
      <c r="Q25" s="40" t="str">
        <f>B25</f>
        <v>D13</v>
      </c>
      <c r="R25" s="41">
        <f>J25</f>
        <v>74.4616416666667</v>
      </c>
      <c r="S25" s="36">
        <f>K2</f>
        <v>25.6</v>
      </c>
      <c r="T25" s="42">
        <f>L6</f>
        <v>25.6</v>
      </c>
      <c r="U25" s="42">
        <f>N2</f>
        <v>944</v>
      </c>
      <c r="V25" s="42">
        <f>M6</f>
        <v>944</v>
      </c>
      <c r="W25" s="43">
        <f>I25</f>
        <v>-4.52537999999999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D12</v>
      </c>
      <c r="C26" s="20"/>
      <c r="D26" s="21"/>
      <c r="E26" s="20"/>
      <c r="F26" s="14"/>
      <c r="G26" s="14" t="str">
        <f>原记录!G23</f>
        <v>86.25224</v>
      </c>
      <c r="H26" s="22">
        <f>DEGREES(RADIANS(90)-((INT(ABS(G26))+INT((ABS(G26)-INT(ABS(G26)))*100)/60+((ABS(G26)-INT(ABS(G26)))*100-INT((ABS(G26)-INT(ABS(G26)))*100))/36)*PI()/180)*SIGN(G26))</f>
        <v>3.57711111111111</v>
      </c>
      <c r="I26" s="22">
        <f>(INT(ABS(H26))+INT((ABS(H26)-INT(ABS(H26)))*60)*0.01+(((ABS(H26)-INT(ABS(H26)))*60-INT((ABS(H26)-INT(ABS(H26)))*60))*60)/10000)*SIGN(H26)</f>
        <v>3.34376</v>
      </c>
      <c r="J26" s="27">
        <f>原记录!H23</f>
        <v>55.7214416666667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C13-3</v>
      </c>
      <c r="Q26" s="44" t="str">
        <f>B26</f>
        <v>D12</v>
      </c>
      <c r="R26" s="41">
        <f>J26</f>
        <v>55.7214416666667</v>
      </c>
      <c r="S26" s="36">
        <f>K2</f>
        <v>25.6</v>
      </c>
      <c r="T26" s="42">
        <f>L8</f>
        <v>25.6</v>
      </c>
      <c r="U26" s="42">
        <f>N2</f>
        <v>944</v>
      </c>
      <c r="V26" s="42">
        <f>M8</f>
        <v>944</v>
      </c>
      <c r="W26" s="43">
        <f>I26</f>
        <v>3.34376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1" t="s">
        <v>134</v>
      </c>
      <c r="U28" s="39" t="s">
        <v>128</v>
      </c>
      <c r="V28" s="39" t="s">
        <v>135</v>
      </c>
      <c r="W28" s="39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6" t="str">
        <f>P25</f>
        <v>C13-3</v>
      </c>
      <c r="Q29" s="36" t="str">
        <f>Q25</f>
        <v>D13</v>
      </c>
      <c r="R29" s="36">
        <f>R25</f>
        <v>74.4616416666667</v>
      </c>
      <c r="S29" s="36">
        <f>T25</f>
        <v>25.6</v>
      </c>
      <c r="T29" s="36">
        <f>V25</f>
        <v>944</v>
      </c>
      <c r="U29" s="36">
        <f>W25</f>
        <v>-4.52537999999999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6" t="str">
        <f>P26</f>
        <v>C13-3</v>
      </c>
      <c r="Q30" s="36" t="str">
        <f>Q26</f>
        <v>D12</v>
      </c>
      <c r="R30" s="36">
        <f>R26</f>
        <v>55.7214416666667</v>
      </c>
      <c r="S30" s="36">
        <f>T26</f>
        <v>25.6</v>
      </c>
      <c r="T30" s="36">
        <f>V26</f>
        <v>944</v>
      </c>
      <c r="U30" s="36">
        <f>W26</f>
        <v>3.34376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