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05" windowHeight="12270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<sst xmlns="http://schemas.openxmlformats.org/spreadsheetml/2006/main" count="231" uniqueCount="144">
  <si>
    <t>C14_2站外业观测手簿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</si>
  <si>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</si>
  <si>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</si>
  <si>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</si>
  <si>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</si>
  <si>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</si>
  <si>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测站点：C14_2</t>
  </si>
  <si>
    <t>后视点：</t>
  </si>
  <si>
    <t>开始时间：02:51:27</t>
  </si>
  <si>
    <t>结束时间：02:53:05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</si>
  <si>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</si>
  <si>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</si>
  <si>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</si>
  <si>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</si>
  <si>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</si>
  <si>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</si>
  <si>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</si>
  <si>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</si>
  <si>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</si>
  <si>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</si>
  <si>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</si>
  <si>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</si>
  <si>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</si>
  <si>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</si>
  <si>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</si>
  <si>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</si>
  <si>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</si>
  <si>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D14</t>
  </si>
  <si>
    <t>Ⅰ</t>
  </si>
  <si>
    <t>196.48515</t>
  </si>
  <si>
    <t>3.7</t>
  </si>
  <si>
    <t>196.48496</t>
  </si>
  <si>
    <t>0.00000</t>
  </si>
  <si>
    <t>94.56364</t>
  </si>
  <si>
    <t>1.2</t>
  </si>
  <si>
    <t>94.56352</t>
  </si>
  <si>
    <t>Ⅱ</t>
  </si>
  <si>
    <t>16.48478</t>
  </si>
  <si>
    <t>265.032603</t>
  </si>
  <si>
    <t>D13</t>
  </si>
  <si>
    <t>62.58438</t>
  </si>
  <si>
    <t>-2.1</t>
  </si>
  <si>
    <t>62.58449</t>
  </si>
  <si>
    <t>226.09552</t>
  </si>
  <si>
    <t>85.52212</t>
  </si>
  <si>
    <t>-0.1</t>
  </si>
  <si>
    <t>85.52213</t>
  </si>
  <si>
    <t>242.58459</t>
  </si>
  <si>
    <t>274.073856</t>
  </si>
  <si>
    <t>2</t>
  </si>
  <si>
    <t>196.48493</t>
  </si>
  <si>
    <t>2.3</t>
  </si>
  <si>
    <t>196.48482</t>
  </si>
  <si>
    <t>94.56360</t>
  </si>
  <si>
    <t>2.1</t>
  </si>
  <si>
    <t>94.56339</t>
  </si>
  <si>
    <t>16.48471</t>
  </si>
  <si>
    <t>265.032820</t>
  </si>
  <si>
    <t>-1.4</t>
  </si>
  <si>
    <t>62.58445</t>
  </si>
  <si>
    <t>226.09563</t>
  </si>
  <si>
    <t>85.52211</t>
  </si>
  <si>
    <t>0.0</t>
  </si>
  <si>
    <t>242.58452</t>
  </si>
  <si>
    <t>274.073895</t>
  </si>
  <si>
    <t>3</t>
  </si>
  <si>
    <t>196.48523</t>
  </si>
  <si>
    <t>6.8</t>
  </si>
  <si>
    <t>196.48489</t>
  </si>
  <si>
    <t>94.56363</t>
  </si>
  <si>
    <t>2.8</t>
  </si>
  <si>
    <t>94.56335</t>
  </si>
  <si>
    <t>16.48456</t>
  </si>
  <si>
    <t>265.032926</t>
  </si>
  <si>
    <t>62.58443</t>
  </si>
  <si>
    <t>-1.0</t>
  </si>
  <si>
    <t>62.58448</t>
  </si>
  <si>
    <t>226.09559</t>
  </si>
  <si>
    <t>85.52234</t>
  </si>
  <si>
    <t>85.52222</t>
  </si>
  <si>
    <t>242.58453</t>
  </si>
  <si>
    <t>274.073907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</si>
  <si>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</si>
  <si>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</si>
  <si>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</si>
  <si>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</si>
  <si>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</si>
  <si>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</si>
  <si>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</si>
  <si>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94.56342</t>
  </si>
  <si>
    <t>2C互差20.00″</t>
  </si>
  <si>
    <t>226.09558</t>
  </si>
  <si>
    <t>85.52215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</si>
  <si>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</si>
  <si>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</si>
  <si>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</si>
  <si>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</si>
  <si>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</si>
  <si>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</si>
  <si>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</si>
  <si>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</si>
  <si>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</si>
  <si>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</si>
  <si>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</si>
  <si>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</si>
  <si>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C14-2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</si>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</sst>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124.3695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124.3696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76.4707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76.4707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124.3695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124.3695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40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61</v>
      </c>
      <c r="K12" s="87">
        <v>76.4706</v>
      </c>
      <c r="L12" s="92"/>
    </row>
    <row r="13" s="59" customFormat="1" ht="15" spans="1:12">
      <c r="A13" s="76"/>
      <c r="B13" s="77"/>
      <c r="C13" s="78" t="s">
        <v>36</v>
      </c>
      <c r="D13" s="78" t="s">
        <v>63</v>
      </c>
      <c r="E13" s="77"/>
      <c r="F13" s="77"/>
      <c r="G13" s="77"/>
      <c r="H13" s="78" t="s">
        <v>64</v>
      </c>
      <c r="I13" s="77"/>
      <c r="J13" s="77"/>
      <c r="K13" s="93">
        <v>76.4707</v>
      </c>
      <c r="L13" s="91"/>
    </row>
    <row r="14" s="59" customFormat="1" spans="1:12">
      <c r="A14" s="69" t="s">
        <v>65</v>
      </c>
      <c r="B14" s="70" t="s">
        <v>27</v>
      </c>
      <c r="C14" s="71" t="s">
        <v>28</v>
      </c>
      <c r="D14" s="71" t="s">
        <v>66</v>
      </c>
      <c r="E14" s="70" t="s">
        <v>67</v>
      </c>
      <c r="F14" s="70" t="s">
        <v>68</v>
      </c>
      <c r="G14" s="70" t="s">
        <v>32</v>
      </c>
      <c r="H14" s="71" t="s">
        <v>69</v>
      </c>
      <c r="I14" s="70" t="s">
        <v>70</v>
      </c>
      <c r="J14" s="70" t="s">
        <v>71</v>
      </c>
      <c r="K14" s="85">
        <v>124.3694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73</v>
      </c>
      <c r="I15" s="73"/>
      <c r="J15" s="73"/>
      <c r="K15" s="87">
        <v>124.36975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74</v>
      </c>
      <c r="E16" s="75" t="s">
        <v>75</v>
      </c>
      <c r="F16" s="75" t="s">
        <v>76</v>
      </c>
      <c r="G16" s="75" t="s">
        <v>77</v>
      </c>
      <c r="H16" s="74" t="s">
        <v>78</v>
      </c>
      <c r="I16" s="75" t="s">
        <v>34</v>
      </c>
      <c r="J16" s="75" t="s">
        <v>79</v>
      </c>
      <c r="K16" s="87">
        <v>76.47085</v>
      </c>
      <c r="L16" s="92"/>
    </row>
    <row r="17" s="59" customFormat="1" ht="15" spans="1:12">
      <c r="A17" s="76"/>
      <c r="B17" s="77"/>
      <c r="C17" s="78" t="s">
        <v>36</v>
      </c>
      <c r="D17" s="78" t="s">
        <v>80</v>
      </c>
      <c r="E17" s="77"/>
      <c r="F17" s="77"/>
      <c r="G17" s="77"/>
      <c r="H17" s="78" t="s">
        <v>81</v>
      </c>
      <c r="I17" s="77"/>
      <c r="J17" s="77"/>
      <c r="K17" s="93">
        <v>76.47065</v>
      </c>
      <c r="L17" s="91"/>
    </row>
    <row r="18" s="59" customFormat="1" spans="1:12">
      <c r="A18" s="79" t="s">
        <v>82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84</v>
      </c>
      <c r="B20" s="66" t="s">
        <v>12</v>
      </c>
      <c r="C20" s="66"/>
      <c r="D20" s="66" t="s">
        <v>85</v>
      </c>
      <c r="E20" s="66"/>
      <c r="F20" s="66" t="s">
        <v>86</v>
      </c>
      <c r="G20" s="66" t="s">
        <v>87</v>
      </c>
      <c r="H20" s="66" t="s">
        <v>21</v>
      </c>
      <c r="I20" s="66"/>
      <c r="J20" s="97" t="s">
        <v>88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89</v>
      </c>
      <c r="H22" s="85">
        <v>124.369541666667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91</v>
      </c>
      <c r="G23" s="74" t="s">
        <v>92</v>
      </c>
      <c r="H23" s="87">
        <v>76.4707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workbookViewId="0">
      <selection activeCell="C14" sqref="C14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开始时间：02:51:27</v>
      </c>
      <c r="B4" s="46"/>
      <c r="C4" s="46" t="str">
        <f>原记录!H3</f>
        <v>结束时间：02:53:05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946</v>
      </c>
      <c r="E6" s="54" t="s">
        <v>108</v>
      </c>
      <c r="F6" s="56">
        <v>26</v>
      </c>
      <c r="G6" s="56"/>
    </row>
    <row r="7" spans="1:7">
      <c r="A7" s="48" t="s">
        <v>109</v>
      </c>
      <c r="B7" s="57">
        <v>1.364</v>
      </c>
      <c r="C7" s="48" t="s">
        <v>110</v>
      </c>
      <c r="D7" s="55">
        <v>946</v>
      </c>
      <c r="E7" s="48" t="s">
        <v>111</v>
      </c>
      <c r="F7" s="56">
        <v>26</v>
      </c>
      <c r="G7" s="56"/>
    </row>
    <row r="8" spans="1:7">
      <c r="A8" s="48" t="s">
        <v>112</v>
      </c>
      <c r="B8" s="57">
        <v>1.318</v>
      </c>
      <c r="C8" s="48" t="s">
        <v>113</v>
      </c>
      <c r="D8" s="55">
        <v>946</v>
      </c>
      <c r="E8" s="48" t="s">
        <v>114</v>
      </c>
      <c r="F8" s="56">
        <v>26</v>
      </c>
      <c r="G8" s="48"/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26</v>
      </c>
      <c r="L2" s="2" t="s">
        <v>122</v>
      </c>
      <c r="M2" s="2"/>
      <c r="N2" s="24">
        <f>测站及镜站信息!D6</f>
        <v>946</v>
      </c>
      <c r="O2" s="25" t="s">
        <v>115</v>
      </c>
    </row>
    <row r="3" ht="11.1" customHeight="1" spans="1:15">
      <c r="A3" s="5" t="str">
        <f>测站及镜站信息!B5</f>
        <v>C14-2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开始时间：02:51:27</v>
      </c>
      <c r="G3" s="10"/>
      <c r="H3" s="9" t="str">
        <f>测站及镜站信息!C4</f>
        <v>结束时间：02:53:05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D14</v>
      </c>
      <c r="C6" s="12" t="str">
        <f>原记录!C6</f>
        <v>Ⅰ</v>
      </c>
      <c r="D6" s="14"/>
      <c r="E6" s="15"/>
      <c r="F6" s="14"/>
      <c r="G6" s="14"/>
      <c r="H6" s="14" t="str">
        <f>原记录!H6</f>
        <v>94.56364</v>
      </c>
      <c r="I6" s="15" t="str">
        <f>原记录!I6</f>
        <v>1.2</v>
      </c>
      <c r="J6" s="14" t="str">
        <f>原记录!J6</f>
        <v>94.56352</v>
      </c>
      <c r="K6" s="27">
        <f>原记录!K6</f>
        <v>124.3695</v>
      </c>
      <c r="L6" s="28">
        <f>测站及镜站信息!F7</f>
        <v>26</v>
      </c>
      <c r="M6" s="29">
        <f>测站及镜站信息!D7</f>
        <v>946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265.032603</v>
      </c>
      <c r="I7" s="15"/>
      <c r="J7" s="14"/>
      <c r="K7" s="27">
        <f>原记录!K7</f>
        <v>124.3696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D13</v>
      </c>
      <c r="C8" s="12" t="str">
        <f>原记录!C8</f>
        <v>Ⅰ</v>
      </c>
      <c r="D8" s="14"/>
      <c r="E8" s="15"/>
      <c r="F8" s="14"/>
      <c r="G8" s="14"/>
      <c r="H8" s="14" t="str">
        <f>原记录!H8</f>
        <v>85.52212</v>
      </c>
      <c r="I8" s="15" t="str">
        <f>原记录!I8</f>
        <v>-0.1</v>
      </c>
      <c r="J8" s="14" t="str">
        <f>原记录!J8</f>
        <v>85.52213</v>
      </c>
      <c r="K8" s="27">
        <f>原记录!K8</f>
        <v>76.4707</v>
      </c>
      <c r="L8" s="28">
        <f>测站及镜站信息!F8</f>
        <v>26</v>
      </c>
      <c r="M8" s="29">
        <f>测站及镜站信息!D8</f>
        <v>946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274.073856</v>
      </c>
      <c r="I9" s="15"/>
      <c r="J9" s="14"/>
      <c r="K9" s="27">
        <f>原记录!K9</f>
        <v>76.4707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D14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94.56360</v>
      </c>
      <c r="I10" s="15" t="str">
        <f>原记录!I10</f>
        <v>2.1</v>
      </c>
      <c r="J10" s="14" t="str">
        <f>原记录!J10</f>
        <v>94.56339</v>
      </c>
      <c r="K10" s="27">
        <f>原记录!K10</f>
        <v>124.3695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265.032820</v>
      </c>
      <c r="I11" s="15"/>
      <c r="J11" s="14"/>
      <c r="K11" s="27">
        <f>原记录!K11</f>
        <v>124.3695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D13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85.52211</v>
      </c>
      <c r="I12" s="15" t="str">
        <f>原记录!I12</f>
        <v>0.0</v>
      </c>
      <c r="J12" s="14" t="str">
        <f>原记录!J12</f>
        <v>85.52211</v>
      </c>
      <c r="K12" s="27">
        <f>原记录!K12</f>
        <v>76.4706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274.073895</v>
      </c>
      <c r="I13" s="15"/>
      <c r="J13" s="14"/>
      <c r="K13" s="27">
        <f>原记录!K13</f>
        <v>76.4707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D14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94.56363</v>
      </c>
      <c r="I14" s="15" t="str">
        <f>原记录!I14</f>
        <v>2.8</v>
      </c>
      <c r="J14" s="14" t="str">
        <f>原记录!J14</f>
        <v>94.56335</v>
      </c>
      <c r="K14" s="27">
        <f>原记录!K14</f>
        <v>124.3694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265.032926</v>
      </c>
      <c r="I15" s="15"/>
      <c r="J15" s="14"/>
      <c r="K15" s="27">
        <f>原记录!K15</f>
        <v>124.36975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D13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85.52234</v>
      </c>
      <c r="I16" s="15" t="str">
        <f>原记录!I16</f>
        <v>1.2</v>
      </c>
      <c r="J16" s="14" t="str">
        <f>原记录!J16</f>
        <v>85.52222</v>
      </c>
      <c r="K16" s="27">
        <f>原记录!K16</f>
        <v>76.47085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274.073907</v>
      </c>
      <c r="I17" s="15"/>
      <c r="J17" s="14"/>
      <c r="K17" s="27">
        <f>原记录!K17</f>
        <v>76.47065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D14</v>
      </c>
      <c r="C25" s="20"/>
      <c r="D25" s="21"/>
      <c r="E25" s="20"/>
      <c r="F25" s="14"/>
      <c r="G25" s="14" t="str">
        <f>原记录!G22</f>
        <v>94.56342</v>
      </c>
      <c r="H25" s="22">
        <f>DEGREES(RADIANS(90)-((INT(ABS(G25))+INT((ABS(G25)-INT(ABS(G25)))*100)/60+((ABS(G25)-INT(ABS(G25)))*100-INT((ABS(G25)-INT(ABS(G25)))*100))/36)*PI()/180)*SIGN(G25))</f>
        <v>-4.94283333333332</v>
      </c>
      <c r="I25" s="22">
        <f>(INT(ABS(H25))+INT((ABS(H25)-INT(ABS(H25)))*60)*0.01+(((ABS(H25)-INT(ABS(H25)))*60-INT((ABS(H25)-INT(ABS(H25)))*60))*60)/10000)*SIGN(H25)</f>
        <v>-4.56341999999999</v>
      </c>
      <c r="J25" s="27">
        <f>原记录!H22</f>
        <v>124.369541666667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C14-2</v>
      </c>
      <c r="Q25" s="40" t="str">
        <f>B25</f>
        <v>D14</v>
      </c>
      <c r="R25" s="41">
        <f>J25</f>
        <v>124.369541666667</v>
      </c>
      <c r="S25" s="36">
        <f>K2</f>
        <v>26</v>
      </c>
      <c r="T25" s="42">
        <f>L6</f>
        <v>26</v>
      </c>
      <c r="U25" s="42">
        <f>N2</f>
        <v>946</v>
      </c>
      <c r="V25" s="42">
        <f>M6</f>
        <v>946</v>
      </c>
      <c r="W25" s="43">
        <f>I25</f>
        <v>-4.56341999999999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D13</v>
      </c>
      <c r="C26" s="20"/>
      <c r="D26" s="21"/>
      <c r="E26" s="20"/>
      <c r="F26" s="14"/>
      <c r="G26" s="14" t="str">
        <f>原记录!G23</f>
        <v>85.52215</v>
      </c>
      <c r="H26" s="22">
        <f>DEGREES(RADIANS(90)-((INT(ABS(G26))+INT((ABS(G26)-INT(ABS(G26)))*100)/60+((ABS(G26)-INT(ABS(G26)))*100-INT((ABS(G26)-INT(ABS(G26)))*100))/36)*PI()/180)*SIGN(G26))</f>
        <v>4.12736111111113</v>
      </c>
      <c r="I26" s="22">
        <f>(INT(ABS(H26))+INT((ABS(H26)-INT(ABS(H26)))*60)*0.01+(((ABS(H26)-INT(ABS(H26)))*60-INT((ABS(H26)-INT(ABS(H26)))*60))*60)/10000)*SIGN(H26)</f>
        <v>4.07385000000001</v>
      </c>
      <c r="J26" s="27">
        <f>原记录!H23</f>
        <v>76.4707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5" t="str">
        <f>A3</f>
        <v>C14-2</v>
      </c>
      <c r="Q26" s="44" t="str">
        <f>B26</f>
        <v>D13</v>
      </c>
      <c r="R26" s="41">
        <f>J26</f>
        <v>76.4707</v>
      </c>
      <c r="S26" s="36">
        <f>K2</f>
        <v>26</v>
      </c>
      <c r="T26" s="42">
        <f>L8</f>
        <v>26</v>
      </c>
      <c r="U26" s="42">
        <f>N2</f>
        <v>946</v>
      </c>
      <c r="V26" s="42">
        <f>M8</f>
        <v>946</v>
      </c>
      <c r="W26" s="43">
        <f>I26</f>
        <v>4.07385000000001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95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6" t="str">
        <f>P25</f>
        <v>C14-2</v>
      </c>
      <c r="Q29" s="36" t="str">
        <f>Q25</f>
        <v>D14</v>
      </c>
      <c r="R29" s="36">
        <f>R25</f>
        <v>124.369541666667</v>
      </c>
      <c r="S29" s="36">
        <f>T25</f>
        <v>26</v>
      </c>
      <c r="T29" s="36">
        <f>V25</f>
        <v>946</v>
      </c>
      <c r="U29" s="36">
        <f>W25</f>
        <v>-4.56341999999999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6" t="str">
        <f>P26</f>
        <v>C14-2</v>
      </c>
      <c r="Q30" s="36" t="str">
        <f>Q26</f>
        <v>D13</v>
      </c>
      <c r="R30" s="36">
        <f>R26</f>
        <v>76.4707</v>
      </c>
      <c r="S30" s="36">
        <f>T26</f>
        <v>26</v>
      </c>
      <c r="T30" s="36">
        <f>V26</f>
        <v>946</v>
      </c>
      <c r="U30" s="36">
        <f>W26</f>
        <v>4.07385000000001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