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05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<sst xmlns="http://schemas.openxmlformats.org/spreadsheetml/2006/main" count="231" uniqueCount="145">
  <si>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C14_3站外业观测手簿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</si>
  <si>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</si>
  <si>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</si>
  <si>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</si>
  <si>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</si>
  <si>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</si>
  <si>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测站点：C14_3</t>
  </si>
  <si>
    <t>后视点：</t>
  </si>
  <si>
    <t>开始时间：02:56:52</t>
  </si>
  <si>
    <t>结束时间：02:58:43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</si>
  <si>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</si>
  <si>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</si>
  <si>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</si>
  <si>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</si>
  <si>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</si>
  <si>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</si>
  <si>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</si>
  <si>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</si>
  <si>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</si>
  <si>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</si>
  <si>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</si>
  <si>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</si>
  <si>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</si>
  <si>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</si>
  <si>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</si>
  <si>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</si>
  <si>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</si>
  <si>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D14</t>
  </si>
  <si>
    <t>Ⅰ</t>
  </si>
  <si>
    <t>194.04538</t>
  </si>
  <si>
    <t>3.6</t>
  </si>
  <si>
    <t>194.04520</t>
  </si>
  <si>
    <t>0.00000</t>
  </si>
  <si>
    <t>94.55403</t>
  </si>
  <si>
    <t>-1.6</t>
  </si>
  <si>
    <t>94.55419</t>
  </si>
  <si>
    <t>Ⅱ</t>
  </si>
  <si>
    <t>14.04501</t>
  </si>
  <si>
    <t>265.041660</t>
  </si>
  <si>
    <t>D13</t>
  </si>
  <si>
    <t>60.13242</t>
  </si>
  <si>
    <t>-0.9</t>
  </si>
  <si>
    <t>60.13246</t>
  </si>
  <si>
    <t>226.08327</t>
  </si>
  <si>
    <t>85.50475</t>
  </si>
  <si>
    <t>-1.7</t>
  </si>
  <si>
    <t>85.50491</t>
  </si>
  <si>
    <t>240.13251</t>
  </si>
  <si>
    <t>274.090919</t>
  </si>
  <si>
    <t>2</t>
  </si>
  <si>
    <t>194.04529</t>
  </si>
  <si>
    <t>3.7</t>
  </si>
  <si>
    <t>194.04511</t>
  </si>
  <si>
    <t>94.55411</t>
  </si>
  <si>
    <t>0.4</t>
  </si>
  <si>
    <t>94.55406</t>
  </si>
  <si>
    <t>14.04492</t>
  </si>
  <si>
    <t>265.041982</t>
  </si>
  <si>
    <t>60.13238</t>
  </si>
  <si>
    <t>-0.3</t>
  </si>
  <si>
    <t>60.13239</t>
  </si>
  <si>
    <t>226.08329</t>
  </si>
  <si>
    <t>85.50485</t>
  </si>
  <si>
    <t>85.50501</t>
  </si>
  <si>
    <t>240.13241</t>
  </si>
  <si>
    <t>274.090830</t>
  </si>
  <si>
    <t>3</t>
  </si>
  <si>
    <t>194.04564</t>
  </si>
  <si>
    <t>5.2</t>
  </si>
  <si>
    <t>194.04537</t>
  </si>
  <si>
    <t>94.55424</t>
  </si>
  <si>
    <t>0.7</t>
  </si>
  <si>
    <t>94.55417</t>
  </si>
  <si>
    <t>14.04511</t>
  </si>
  <si>
    <t>265.041898</t>
  </si>
  <si>
    <t>-0.8</t>
  </si>
  <si>
    <t>60.13243</t>
  </si>
  <si>
    <t>226.08305</t>
  </si>
  <si>
    <t>85.50507</t>
  </si>
  <si>
    <t>-0.7</t>
  </si>
  <si>
    <t>85.50514</t>
  </si>
  <si>
    <t>240.13247</t>
  </si>
  <si>
    <t>274.090786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</si>
  <si>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</si>
  <si>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</si>
  <si>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</si>
  <si>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</si>
  <si>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</si>
  <si>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</si>
  <si>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</si>
  <si>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94.55414</t>
  </si>
  <si>
    <t>2C互差20.00″</t>
  </si>
  <si>
    <t>226.08320</t>
  </si>
  <si>
    <t>85.50502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</si>
  <si>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</si>
  <si>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</si>
  <si>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</si>
  <si>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</si>
  <si>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</si>
  <si>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</si>
  <si>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</si>
  <si>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</si>
  <si>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</si>
  <si>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</si>
  <si>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</si>
  <si>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</si>
  <si>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C14-3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</si>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</sst>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124.41215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124.412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76.40665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76.40675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124.4122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124.41205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34</v>
      </c>
      <c r="J12" s="75" t="s">
        <v>63</v>
      </c>
      <c r="K12" s="87">
        <v>76.4069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76.4068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124.41225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124.41185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60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76.4068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76.40675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124.412083333333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76.406775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5" sqref="C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开始时间：02:56:52</v>
      </c>
      <c r="B4" s="46"/>
      <c r="C4" s="46" t="str">
        <f>原记录!H3</f>
        <v>结束时间：02:58:43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946</v>
      </c>
      <c r="E6" s="54" t="s">
        <v>109</v>
      </c>
      <c r="F6" s="56">
        <v>26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946</v>
      </c>
      <c r="E7" s="48" t="s">
        <v>112</v>
      </c>
      <c r="F7" s="56">
        <v>26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946</v>
      </c>
      <c r="E8" s="48" t="s">
        <v>115</v>
      </c>
      <c r="F8" s="56">
        <v>26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26</v>
      </c>
      <c r="L2" s="2" t="s">
        <v>123</v>
      </c>
      <c r="M2" s="2"/>
      <c r="N2" s="24">
        <f>测站及镜站信息!D6</f>
        <v>946</v>
      </c>
      <c r="O2" s="25" t="s">
        <v>116</v>
      </c>
    </row>
    <row r="3" ht="11.1" customHeight="1" spans="1:15">
      <c r="A3" s="5" t="str">
        <f>测站及镜站信息!B5</f>
        <v>C14-3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开始时间：02:56:52</v>
      </c>
      <c r="G3" s="10"/>
      <c r="H3" s="9" t="str">
        <f>测站及镜站信息!C4</f>
        <v>结束时间：02:58:43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D14</v>
      </c>
      <c r="C6" s="12" t="str">
        <f>原记录!C6</f>
        <v>Ⅰ</v>
      </c>
      <c r="D6" s="14"/>
      <c r="E6" s="15"/>
      <c r="F6" s="14"/>
      <c r="G6" s="14"/>
      <c r="H6" s="14" t="str">
        <f>原记录!H6</f>
        <v>94.55403</v>
      </c>
      <c r="I6" s="15" t="str">
        <f>原记录!I6</f>
        <v>-1.6</v>
      </c>
      <c r="J6" s="14" t="str">
        <f>原记录!J6</f>
        <v>94.55419</v>
      </c>
      <c r="K6" s="27">
        <f>原记录!K6</f>
        <v>124.41215</v>
      </c>
      <c r="L6" s="28">
        <f>测站及镜站信息!F7</f>
        <v>26</v>
      </c>
      <c r="M6" s="29">
        <f>测站及镜站信息!D7</f>
        <v>946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265.041660</v>
      </c>
      <c r="I7" s="15"/>
      <c r="J7" s="14"/>
      <c r="K7" s="27">
        <f>原记录!K7</f>
        <v>124.412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D13</v>
      </c>
      <c r="C8" s="12" t="str">
        <f>原记录!C8</f>
        <v>Ⅰ</v>
      </c>
      <c r="D8" s="14"/>
      <c r="E8" s="15"/>
      <c r="F8" s="14"/>
      <c r="G8" s="14"/>
      <c r="H8" s="14" t="str">
        <f>原记录!H8</f>
        <v>85.50475</v>
      </c>
      <c r="I8" s="15" t="str">
        <f>原记录!I8</f>
        <v>-1.7</v>
      </c>
      <c r="J8" s="14" t="str">
        <f>原记录!J8</f>
        <v>85.50491</v>
      </c>
      <c r="K8" s="27">
        <f>原记录!K8</f>
        <v>76.40665</v>
      </c>
      <c r="L8" s="28">
        <f>测站及镜站信息!F8</f>
        <v>26</v>
      </c>
      <c r="M8" s="29">
        <f>测站及镜站信息!D8</f>
        <v>946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274.090919</v>
      </c>
      <c r="I9" s="15"/>
      <c r="J9" s="14"/>
      <c r="K9" s="27">
        <f>原记录!K9</f>
        <v>76.40675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94.55411</v>
      </c>
      <c r="I10" s="15" t="str">
        <f>原记录!I10</f>
        <v>0.4</v>
      </c>
      <c r="J10" s="14" t="str">
        <f>原记录!J10</f>
        <v>94.55406</v>
      </c>
      <c r="K10" s="27">
        <f>原记录!K10</f>
        <v>124.4122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265.041982</v>
      </c>
      <c r="I11" s="15"/>
      <c r="J11" s="14"/>
      <c r="K11" s="27">
        <f>原记录!K11</f>
        <v>124.41205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85.50485</v>
      </c>
      <c r="I12" s="15" t="str">
        <f>原记录!I12</f>
        <v>-1.6</v>
      </c>
      <c r="J12" s="14" t="str">
        <f>原记录!J12</f>
        <v>85.50501</v>
      </c>
      <c r="K12" s="27">
        <f>原记录!K12</f>
        <v>76.4069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274.090830</v>
      </c>
      <c r="I13" s="15"/>
      <c r="J13" s="14"/>
      <c r="K13" s="27">
        <f>原记录!K13</f>
        <v>76.4068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94.55424</v>
      </c>
      <c r="I14" s="15" t="str">
        <f>原记录!I14</f>
        <v>0.7</v>
      </c>
      <c r="J14" s="14" t="str">
        <f>原记录!J14</f>
        <v>94.55417</v>
      </c>
      <c r="K14" s="27">
        <f>原记录!K14</f>
        <v>124.41225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265.041898</v>
      </c>
      <c r="I15" s="15"/>
      <c r="J15" s="14"/>
      <c r="K15" s="27">
        <f>原记录!K15</f>
        <v>124.41185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85.50507</v>
      </c>
      <c r="I16" s="15" t="str">
        <f>原记录!I16</f>
        <v>-0.7</v>
      </c>
      <c r="J16" s="14" t="str">
        <f>原记录!J16</f>
        <v>85.50514</v>
      </c>
      <c r="K16" s="27">
        <f>原记录!K16</f>
        <v>76.4068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274.090786</v>
      </c>
      <c r="I17" s="15"/>
      <c r="J17" s="14"/>
      <c r="K17" s="27">
        <f>原记录!K17</f>
        <v>76.40675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D14</v>
      </c>
      <c r="C25" s="20"/>
      <c r="D25" s="21"/>
      <c r="E25" s="20"/>
      <c r="F25" s="14"/>
      <c r="G25" s="14" t="str">
        <f>原记录!G22</f>
        <v>94.55414</v>
      </c>
      <c r="H25" s="22">
        <f>DEGREES(RADIANS(90)-((INT(ABS(G25))+INT((ABS(G25)-INT(ABS(G25)))*100)/60+((ABS(G25)-INT(ABS(G25)))*100-INT((ABS(G25)-INT(ABS(G25)))*100))/36)*PI()/180)*SIGN(G25))</f>
        <v>-4.92816666666669</v>
      </c>
      <c r="I25" s="22">
        <f>(INT(ABS(H25))+INT((ABS(H25)-INT(ABS(H25)))*60)*0.01+(((ABS(H25)-INT(ABS(H25)))*60-INT((ABS(H25)-INT(ABS(H25)))*60))*60)/10000)*SIGN(H25)</f>
        <v>-4.55414000000001</v>
      </c>
      <c r="J25" s="27">
        <f>原记录!H22</f>
        <v>124.412083333333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C14-3</v>
      </c>
      <c r="Q25" s="40" t="str">
        <f>B25</f>
        <v>D14</v>
      </c>
      <c r="R25" s="41">
        <f>J25</f>
        <v>124.412083333333</v>
      </c>
      <c r="S25" s="36">
        <f>K2</f>
        <v>26</v>
      </c>
      <c r="T25" s="42">
        <f>L6</f>
        <v>26</v>
      </c>
      <c r="U25" s="42">
        <f>N2</f>
        <v>946</v>
      </c>
      <c r="V25" s="42">
        <f>M6</f>
        <v>946</v>
      </c>
      <c r="W25" s="43">
        <f>I25</f>
        <v>-4.55414000000001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D13</v>
      </c>
      <c r="C26" s="20"/>
      <c r="D26" s="21"/>
      <c r="E26" s="20"/>
      <c r="F26" s="14"/>
      <c r="G26" s="14" t="str">
        <f>原记录!G23</f>
        <v>85.50502</v>
      </c>
      <c r="H26" s="22">
        <f>DEGREES(RADIANS(90)-((INT(ABS(G26))+INT((ABS(G26)-INT(ABS(G26)))*100)/60+((ABS(G26)-INT(ABS(G26)))*100-INT((ABS(G26)-INT(ABS(G26)))*100))/36)*PI()/180)*SIGN(G26))</f>
        <v>4.15272222222224</v>
      </c>
      <c r="I26" s="22">
        <f>(INT(ABS(H26))+INT((ABS(H26)-INT(ABS(H26)))*60)*0.01+(((ABS(H26)-INT(ABS(H26)))*60-INT((ABS(H26)-INT(ABS(H26)))*60))*60)/10000)*SIGN(H26)</f>
        <v>4.09098</v>
      </c>
      <c r="J26" s="27">
        <f>原记录!H23</f>
        <v>76.406775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C14-3</v>
      </c>
      <c r="Q26" s="44" t="str">
        <f>B26</f>
        <v>D13</v>
      </c>
      <c r="R26" s="41">
        <f>J26</f>
        <v>76.406775</v>
      </c>
      <c r="S26" s="36">
        <f>K2</f>
        <v>26</v>
      </c>
      <c r="T26" s="42">
        <f>L8</f>
        <v>26</v>
      </c>
      <c r="U26" s="42">
        <f>N2</f>
        <v>946</v>
      </c>
      <c r="V26" s="42">
        <f>M8</f>
        <v>946</v>
      </c>
      <c r="W26" s="43">
        <f>I26</f>
        <v>4.09098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C14-3</v>
      </c>
      <c r="Q29" s="36" t="str">
        <f>Q25</f>
        <v>D14</v>
      </c>
      <c r="R29" s="36">
        <f>R25</f>
        <v>124.412083333333</v>
      </c>
      <c r="S29" s="36">
        <f>T25</f>
        <v>26</v>
      </c>
      <c r="T29" s="36">
        <f>V25</f>
        <v>946</v>
      </c>
      <c r="U29" s="36">
        <f>W25</f>
        <v>-4.55414000000001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C14-3</v>
      </c>
      <c r="Q30" s="36" t="str">
        <f>Q26</f>
        <v>D13</v>
      </c>
      <c r="R30" s="36">
        <f>R26</f>
        <v>76.406775</v>
      </c>
      <c r="S30" s="36">
        <f>T26</f>
        <v>26</v>
      </c>
      <c r="T30" s="36">
        <f>V26</f>
        <v>946</v>
      </c>
      <c r="U30" s="36">
        <f>W26</f>
        <v>4.09098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