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505" windowHeight="12270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<sst xmlns="http://schemas.openxmlformats.org/spreadsheetml/2006/main" count="231" uniqueCount="145">
  <si>
    <t>C15_2站外业观测手簿</t>
  </si>
  <si>
    <t>观测日期：2024.06.25</t>
  </si>
  <si>
    <t>天气：晴朗</t>
  </si>
  <si>
    <t>成像：清晰</t>
  </si>
  <si>
    <t>温度：12.0℃</t>
  </si>
  <si>
    <t>气压：1013.25hPa</t>
  </si>
  <si>
    <t>测站点：C15_2</t>
  </si>
  <si>
    <t>后视点：</t>
  </si>
  <si>
    <t>开始时间：03:29:38</t>
  </si>
  <si>
    <t>结束时间：03:31:14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</si>
  <si>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</si>
  <si>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</si>
  <si>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</si>
  <si>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</si>
  <si>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</si>
  <si>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</si>
  <si>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</si>
  <si>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</si>
  <si>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</si>
  <si>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</si>
  <si>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</si>
  <si>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</si>
  <si>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</si>
  <si>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</si>
  <si>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</si>
  <si>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</si>
  <si>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</si>
  <si>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D15</t>
  </si>
  <si>
    <t>Ⅰ</t>
  </si>
  <si>
    <t>185.26219</t>
  </si>
  <si>
    <t>4.7</t>
  </si>
  <si>
    <t>185.26196</t>
  </si>
  <si>
    <t>0.00000</t>
  </si>
  <si>
    <t>92.30067</t>
  </si>
  <si>
    <t>0.3</t>
  </si>
  <si>
    <t>92.30064</t>
  </si>
  <si>
    <t>Ⅱ</t>
  </si>
  <si>
    <t>5.26172</t>
  </si>
  <si>
    <t>267.295389</t>
  </si>
  <si>
    <t>D14</t>
  </si>
  <si>
    <t>26.25132</t>
  </si>
  <si>
    <t>2.3</t>
  </si>
  <si>
    <t>26.25121</t>
  </si>
  <si>
    <t>200.58525</t>
  </si>
  <si>
    <t>86.11497</t>
  </si>
  <si>
    <t>-0.3</t>
  </si>
  <si>
    <t>86.11500</t>
  </si>
  <si>
    <t>206.25109</t>
  </si>
  <si>
    <t>273.480964</t>
  </si>
  <si>
    <t>2</t>
  </si>
  <si>
    <t>185.26207</t>
  </si>
  <si>
    <t>3.4</t>
  </si>
  <si>
    <t>185.26190</t>
  </si>
  <si>
    <t>92.30024</t>
  </si>
  <si>
    <t>-0.8</t>
  </si>
  <si>
    <t>92.30033</t>
  </si>
  <si>
    <t>5.26173</t>
  </si>
  <si>
    <t>267.295592</t>
  </si>
  <si>
    <t>26.25095</t>
  </si>
  <si>
    <t>26.25099</t>
  </si>
  <si>
    <t>200.58509</t>
  </si>
  <si>
    <t>86.11493</t>
  </si>
  <si>
    <t>-0.1</t>
  </si>
  <si>
    <t>86.11494</t>
  </si>
  <si>
    <t>206.25103</t>
  </si>
  <si>
    <t>273.481043</t>
  </si>
  <si>
    <t>3</t>
  </si>
  <si>
    <t>185.26211</t>
  </si>
  <si>
    <t>2.2</t>
  </si>
  <si>
    <t>185.26200</t>
  </si>
  <si>
    <t>92.30022</t>
  </si>
  <si>
    <t>-0.9</t>
  </si>
  <si>
    <t>92.30031</t>
  </si>
  <si>
    <t>5.26189</t>
  </si>
  <si>
    <t>267.295599</t>
  </si>
  <si>
    <t>26.25118</t>
  </si>
  <si>
    <t>0.2</t>
  </si>
  <si>
    <t>26.25116</t>
  </si>
  <si>
    <t>200.58516</t>
  </si>
  <si>
    <t>86.11482</t>
  </si>
  <si>
    <t>-0.5</t>
  </si>
  <si>
    <t>86.11487</t>
  </si>
  <si>
    <t>206.25115</t>
  </si>
  <si>
    <t>273.481086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</si>
  <si>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</si>
  <si>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</si>
  <si>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</si>
  <si>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</si>
  <si>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</si>
  <si>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</si>
  <si>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</si>
  <si>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92.30042</t>
  </si>
  <si>
    <t>2C互差20.00″</t>
  </si>
  <si>
    <t>200.58517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</si>
  <si>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</si>
  <si>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</si>
  <si>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</si>
  <si>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</si>
  <si>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</si>
  <si>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</si>
  <si>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</si>
  <si>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</si>
  <si>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</si>
  <si>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</si>
  <si>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</si>
  <si>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</si>
  <si>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C15-2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</si>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</sst>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00_ "/>
    <numFmt numFmtId="178" formatCode="0.00000_ "/>
    <numFmt numFmtId="179" formatCode="0.0_ "/>
    <numFmt numFmtId="180" formatCode="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76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80" fontId="0" fillId="3" borderId="1" xfId="0" applyNumberFormat="1" applyFill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7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120.3312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120.33105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151.6253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151.6253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120.33055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120.33055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54</v>
      </c>
      <c r="F12" s="75" t="s">
        <v>59</v>
      </c>
      <c r="G12" s="75" t="s">
        <v>60</v>
      </c>
      <c r="H12" s="74" t="s">
        <v>61</v>
      </c>
      <c r="I12" s="75" t="s">
        <v>62</v>
      </c>
      <c r="J12" s="75" t="s">
        <v>63</v>
      </c>
      <c r="K12" s="87">
        <v>151.62525</v>
      </c>
      <c r="L12" s="92"/>
    </row>
    <row r="13" s="59" customFormat="1" ht="15" spans="1:12">
      <c r="A13" s="76"/>
      <c r="B13" s="77"/>
      <c r="C13" s="78" t="s">
        <v>36</v>
      </c>
      <c r="D13" s="78" t="s">
        <v>64</v>
      </c>
      <c r="E13" s="77"/>
      <c r="F13" s="77"/>
      <c r="G13" s="77"/>
      <c r="H13" s="78" t="s">
        <v>65</v>
      </c>
      <c r="I13" s="77"/>
      <c r="J13" s="77"/>
      <c r="K13" s="93">
        <v>151.6251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67</v>
      </c>
      <c r="E14" s="70" t="s">
        <v>68</v>
      </c>
      <c r="F14" s="70" t="s">
        <v>69</v>
      </c>
      <c r="G14" s="70" t="s">
        <v>32</v>
      </c>
      <c r="H14" s="71" t="s">
        <v>70</v>
      </c>
      <c r="I14" s="70" t="s">
        <v>71</v>
      </c>
      <c r="J14" s="70" t="s">
        <v>72</v>
      </c>
      <c r="K14" s="85">
        <v>120.33055</v>
      </c>
      <c r="L14" s="90"/>
    </row>
    <row r="15" s="59" customFormat="1" spans="1:12">
      <c r="A15" s="72"/>
      <c r="B15" s="73"/>
      <c r="C15" s="74" t="s">
        <v>36</v>
      </c>
      <c r="D15" s="74" t="s">
        <v>73</v>
      </c>
      <c r="E15" s="73"/>
      <c r="F15" s="73"/>
      <c r="G15" s="73"/>
      <c r="H15" s="74" t="s">
        <v>74</v>
      </c>
      <c r="I15" s="73"/>
      <c r="J15" s="73"/>
      <c r="K15" s="87">
        <v>120.33055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75</v>
      </c>
      <c r="E16" s="75" t="s">
        <v>76</v>
      </c>
      <c r="F16" s="75" t="s">
        <v>77</v>
      </c>
      <c r="G16" s="75" t="s">
        <v>78</v>
      </c>
      <c r="H16" s="74" t="s">
        <v>79</v>
      </c>
      <c r="I16" s="75" t="s">
        <v>80</v>
      </c>
      <c r="J16" s="75" t="s">
        <v>81</v>
      </c>
      <c r="K16" s="87">
        <v>151.62515</v>
      </c>
      <c r="L16" s="92"/>
    </row>
    <row r="17" s="59" customFormat="1" ht="15" spans="1:12">
      <c r="A17" s="76"/>
      <c r="B17" s="77"/>
      <c r="C17" s="78" t="s">
        <v>36</v>
      </c>
      <c r="D17" s="78" t="s">
        <v>82</v>
      </c>
      <c r="E17" s="77"/>
      <c r="F17" s="77"/>
      <c r="G17" s="77"/>
      <c r="H17" s="78" t="s">
        <v>83</v>
      </c>
      <c r="I17" s="77"/>
      <c r="J17" s="77"/>
      <c r="K17" s="93">
        <v>151.6251</v>
      </c>
      <c r="L17" s="91"/>
    </row>
    <row r="18" s="59" customFormat="1" spans="1:12">
      <c r="A18" s="79" t="s">
        <v>84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85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86</v>
      </c>
      <c r="B20" s="66" t="s">
        <v>12</v>
      </c>
      <c r="C20" s="66"/>
      <c r="D20" s="66" t="s">
        <v>87</v>
      </c>
      <c r="E20" s="66"/>
      <c r="F20" s="66" t="s">
        <v>88</v>
      </c>
      <c r="G20" s="66" t="s">
        <v>89</v>
      </c>
      <c r="H20" s="66" t="s">
        <v>21</v>
      </c>
      <c r="I20" s="66"/>
      <c r="J20" s="97" t="s">
        <v>90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91</v>
      </c>
      <c r="H22" s="85">
        <v>120.330741666667</v>
      </c>
      <c r="I22" s="66"/>
      <c r="J22" s="103" t="s">
        <v>92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93</v>
      </c>
      <c r="G23" s="74" t="s">
        <v>63</v>
      </c>
      <c r="H23" s="87">
        <v>151.6252</v>
      </c>
      <c r="I23" s="86"/>
      <c r="J23" s="106" t="s">
        <v>94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95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96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97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98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tabSelected="1" workbookViewId="0">
      <selection activeCell="D19" sqref="D19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99</v>
      </c>
      <c r="B1" s="47" t="s">
        <v>100</v>
      </c>
      <c r="C1" s="46"/>
      <c r="D1" s="46"/>
      <c r="E1" s="48"/>
      <c r="F1" s="48"/>
      <c r="G1" s="48"/>
    </row>
    <row r="2" spans="1:7">
      <c r="A2" s="46" t="s">
        <v>101</v>
      </c>
      <c r="B2" s="46" t="s">
        <v>102</v>
      </c>
      <c r="C2" s="46"/>
      <c r="D2" s="49"/>
      <c r="E2" s="48"/>
      <c r="F2" s="48"/>
      <c r="G2" s="48"/>
    </row>
    <row r="3" spans="1:7">
      <c r="A3" s="46" t="s">
        <v>103</v>
      </c>
      <c r="B3" s="46" t="s">
        <v>104</v>
      </c>
      <c r="C3" s="46"/>
      <c r="D3" s="49"/>
      <c r="E3" s="48"/>
      <c r="F3" s="48"/>
      <c r="G3" s="48"/>
    </row>
    <row r="4" spans="1:7">
      <c r="A4" s="50" t="str">
        <f>原记录!F3</f>
        <v>开始时间：03:29:38</v>
      </c>
      <c r="B4" s="46"/>
      <c r="C4" s="46" t="str">
        <f>原记录!H3</f>
        <v>结束时间：03:31:14</v>
      </c>
      <c r="D4" s="49"/>
      <c r="E4" s="48"/>
      <c r="F4" s="48"/>
      <c r="G4" s="48"/>
    </row>
    <row r="5" spans="1:7">
      <c r="A5" s="48" t="s">
        <v>105</v>
      </c>
      <c r="B5" s="51" t="s">
        <v>106</v>
      </c>
      <c r="C5" s="48"/>
      <c r="D5" s="52"/>
      <c r="E5" s="48"/>
      <c r="F5" s="48"/>
      <c r="G5" s="48"/>
    </row>
    <row r="6" spans="1:7">
      <c r="A6" s="48" t="s">
        <v>107</v>
      </c>
      <c r="B6" s="53">
        <v>1.5</v>
      </c>
      <c r="C6" s="54" t="s">
        <v>108</v>
      </c>
      <c r="D6" s="55">
        <v>946</v>
      </c>
      <c r="E6" s="54" t="s">
        <v>109</v>
      </c>
      <c r="F6" s="56">
        <v>27</v>
      </c>
      <c r="G6" s="56"/>
    </row>
    <row r="7" spans="1:7">
      <c r="A7" s="48" t="s">
        <v>110</v>
      </c>
      <c r="B7" s="57">
        <v>1.318</v>
      </c>
      <c r="C7" s="48" t="s">
        <v>111</v>
      </c>
      <c r="D7" s="55">
        <v>946</v>
      </c>
      <c r="E7" s="48" t="s">
        <v>112</v>
      </c>
      <c r="F7" s="56">
        <v>27</v>
      </c>
      <c r="G7" s="56"/>
    </row>
    <row r="8" spans="1:7">
      <c r="A8" s="48" t="s">
        <v>113</v>
      </c>
      <c r="B8" s="57">
        <v>1.364</v>
      </c>
      <c r="C8" s="48" t="s">
        <v>114</v>
      </c>
      <c r="D8" s="55">
        <v>946</v>
      </c>
      <c r="E8" s="48" t="s">
        <v>115</v>
      </c>
      <c r="F8" s="56">
        <v>27</v>
      </c>
      <c r="G8" s="48"/>
    </row>
    <row r="9" spans="1:7">
      <c r="A9" s="48" t="s">
        <v>116</v>
      </c>
      <c r="B9" s="58" t="s">
        <v>117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119</v>
      </c>
      <c r="B2" s="2"/>
      <c r="C2" s="3" t="str">
        <f>测站及镜站信息!B1</f>
        <v>2024.06.24</v>
      </c>
      <c r="D2" s="2"/>
      <c r="E2" s="4" t="s">
        <v>120</v>
      </c>
      <c r="F2" s="4" t="str">
        <f>测站及镜站信息!B2</f>
        <v>晴朗</v>
      </c>
      <c r="G2" s="4" t="s">
        <v>121</v>
      </c>
      <c r="H2" s="4" t="str">
        <f>测站及镜站信息!B3</f>
        <v>清晰</v>
      </c>
      <c r="I2" s="2" t="s">
        <v>122</v>
      </c>
      <c r="J2" s="2"/>
      <c r="K2" s="24">
        <f>测站及镜站信息!F6</f>
        <v>27</v>
      </c>
      <c r="L2" s="2" t="s">
        <v>123</v>
      </c>
      <c r="M2" s="2"/>
      <c r="N2" s="24">
        <f>测站及镜站信息!D6</f>
        <v>946</v>
      </c>
      <c r="O2" s="25" t="s">
        <v>116</v>
      </c>
    </row>
    <row r="3" ht="11.1" customHeight="1" spans="1:15">
      <c r="A3" s="5" t="str">
        <f>测站及镜站信息!B5</f>
        <v>C15-2</v>
      </c>
      <c r="B3" s="6"/>
      <c r="C3" s="7"/>
      <c r="D3" s="4" t="s">
        <v>124</v>
      </c>
      <c r="E3" s="8">
        <f>测站及镜站信息!B6</f>
        <v>1.5</v>
      </c>
      <c r="F3" s="9" t="str">
        <f>测站及镜站信息!A4</f>
        <v>开始时间：03:29:38</v>
      </c>
      <c r="G3" s="10"/>
      <c r="H3" s="9" t="str">
        <f>测站及镜站信息!C4</f>
        <v>结束时间：03:31:14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125</v>
      </c>
      <c r="M4" s="4" t="s">
        <v>126</v>
      </c>
      <c r="N4" s="4" t="s">
        <v>127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128</v>
      </c>
      <c r="M5" s="11" t="s">
        <v>129</v>
      </c>
      <c r="N5" s="11" t="s">
        <v>130</v>
      </c>
      <c r="O5" s="11"/>
    </row>
    <row r="6" ht="11.1" customHeight="1" spans="1:15">
      <c r="A6" s="12" t="str">
        <f>原记录!A6</f>
        <v>1</v>
      </c>
      <c r="B6" s="13" t="str">
        <f>原记录!B6</f>
        <v>D15</v>
      </c>
      <c r="C6" s="12" t="str">
        <f>原记录!C6</f>
        <v>Ⅰ</v>
      </c>
      <c r="D6" s="14"/>
      <c r="E6" s="15"/>
      <c r="F6" s="14"/>
      <c r="G6" s="14"/>
      <c r="H6" s="14" t="str">
        <f>原记录!H6</f>
        <v>92.30067</v>
      </c>
      <c r="I6" s="15" t="str">
        <f>原记录!I6</f>
        <v>0.3</v>
      </c>
      <c r="J6" s="14" t="str">
        <f>原记录!J6</f>
        <v>92.30064</v>
      </c>
      <c r="K6" s="27">
        <f>原记录!K6</f>
        <v>120.3312</v>
      </c>
      <c r="L6" s="28">
        <f>测站及镜站信息!F7</f>
        <v>27</v>
      </c>
      <c r="M6" s="29">
        <f>测站及镜站信息!D7</f>
        <v>946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267.295389</v>
      </c>
      <c r="I7" s="15"/>
      <c r="J7" s="14"/>
      <c r="K7" s="27">
        <f>原记录!K7</f>
        <v>120.33105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D14</v>
      </c>
      <c r="C8" s="12" t="str">
        <f>原记录!C8</f>
        <v>Ⅰ</v>
      </c>
      <c r="D8" s="14"/>
      <c r="E8" s="15"/>
      <c r="F8" s="14"/>
      <c r="G8" s="14"/>
      <c r="H8" s="14" t="str">
        <f>原记录!H8</f>
        <v>86.11497</v>
      </c>
      <c r="I8" s="15" t="str">
        <f>原记录!I8</f>
        <v>-0.3</v>
      </c>
      <c r="J8" s="14" t="str">
        <f>原记录!J8</f>
        <v>86.11500</v>
      </c>
      <c r="K8" s="27">
        <f>原记录!K8</f>
        <v>151.6253</v>
      </c>
      <c r="L8" s="28">
        <f>测站及镜站信息!F8</f>
        <v>27</v>
      </c>
      <c r="M8" s="29">
        <f>测站及镜站信息!D8</f>
        <v>946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273.480964</v>
      </c>
      <c r="I9" s="15"/>
      <c r="J9" s="14"/>
      <c r="K9" s="27">
        <f>原记录!K9</f>
        <v>151.6253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D15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92.30024</v>
      </c>
      <c r="I10" s="15" t="str">
        <f>原记录!I10</f>
        <v>-0.8</v>
      </c>
      <c r="J10" s="14" t="str">
        <f>原记录!J10</f>
        <v>92.30033</v>
      </c>
      <c r="K10" s="27">
        <f>原记录!K10</f>
        <v>120.33055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267.295592</v>
      </c>
      <c r="I11" s="15"/>
      <c r="J11" s="14"/>
      <c r="K11" s="27">
        <f>原记录!K11</f>
        <v>120.33055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D14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86.11493</v>
      </c>
      <c r="I12" s="15" t="str">
        <f>原记录!I12</f>
        <v>-0.1</v>
      </c>
      <c r="J12" s="14" t="str">
        <f>原记录!J12</f>
        <v>86.11494</v>
      </c>
      <c r="K12" s="27">
        <f>原记录!K12</f>
        <v>151.62525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273.481043</v>
      </c>
      <c r="I13" s="15"/>
      <c r="J13" s="14"/>
      <c r="K13" s="27">
        <f>原记录!K13</f>
        <v>151.6251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D15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92.30022</v>
      </c>
      <c r="I14" s="15" t="str">
        <f>原记录!I14</f>
        <v>-0.9</v>
      </c>
      <c r="J14" s="14" t="str">
        <f>原记录!J14</f>
        <v>92.30031</v>
      </c>
      <c r="K14" s="27">
        <f>原记录!K14</f>
        <v>120.33055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267.295599</v>
      </c>
      <c r="I15" s="15"/>
      <c r="J15" s="14"/>
      <c r="K15" s="27">
        <f>原记录!K15</f>
        <v>120.33055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D14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86.11482</v>
      </c>
      <c r="I16" s="15" t="str">
        <f>原记录!I16</f>
        <v>-0.5</v>
      </c>
      <c r="J16" s="14" t="str">
        <f>原记录!J16</f>
        <v>86.11487</v>
      </c>
      <c r="K16" s="27">
        <f>原记录!K16</f>
        <v>151.62515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273.481086</v>
      </c>
      <c r="I17" s="15"/>
      <c r="J17" s="14"/>
      <c r="K17" s="27">
        <f>原记录!K17</f>
        <v>151.6251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86</v>
      </c>
      <c r="B23" s="11" t="s">
        <v>12</v>
      </c>
      <c r="C23" s="11"/>
      <c r="D23" s="11" t="s">
        <v>87</v>
      </c>
      <c r="E23" s="11"/>
      <c r="F23" s="11" t="s">
        <v>88</v>
      </c>
      <c r="G23" s="11" t="s">
        <v>89</v>
      </c>
      <c r="H23" s="11" t="s">
        <v>132</v>
      </c>
      <c r="I23" s="11" t="s">
        <v>132</v>
      </c>
      <c r="J23" s="11" t="s">
        <v>21</v>
      </c>
      <c r="K23" s="32" t="s">
        <v>107</v>
      </c>
      <c r="L23" s="32" t="s">
        <v>133</v>
      </c>
      <c r="M23" s="32" t="s">
        <v>90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135</v>
      </c>
      <c r="Q24" s="33" t="s">
        <v>136</v>
      </c>
      <c r="R24" s="33" t="s">
        <v>21</v>
      </c>
      <c r="S24" s="37" t="s">
        <v>137</v>
      </c>
      <c r="T24" s="38"/>
      <c r="U24" s="37" t="s">
        <v>138</v>
      </c>
      <c r="V24" s="38"/>
      <c r="W24" s="39" t="s">
        <v>132</v>
      </c>
      <c r="X24" s="39" t="s">
        <v>139</v>
      </c>
      <c r="Y24" s="39" t="s">
        <v>133</v>
      </c>
    </row>
    <row r="25" ht="14.1" customHeight="1" spans="1:28">
      <c r="A25" s="18" t="s">
        <v>26</v>
      </c>
      <c r="B25" s="19" t="str">
        <f>原记录!B22</f>
        <v>D15</v>
      </c>
      <c r="C25" s="20"/>
      <c r="D25" s="21"/>
      <c r="E25" s="20"/>
      <c r="F25" s="14"/>
      <c r="G25" s="14" t="str">
        <f>原记录!G22</f>
        <v>92.30042</v>
      </c>
      <c r="H25" s="22">
        <f>DEGREES(RADIANS(90)-((INT(ABS(G25))+INT((ABS(G25)-INT(ABS(G25)))*100)/60+((ABS(G25)-INT(ABS(G25)))*100-INT((ABS(G25)-INT(ABS(G25)))*100))/36)*PI()/180)*SIGN(G25))</f>
        <v>-2.50116666666668</v>
      </c>
      <c r="I25" s="22">
        <f>(INT(ABS(H25))+INT((ABS(H25)-INT(ABS(H25)))*60)*0.01+(((ABS(H25)-INT(ABS(H25)))*60-INT((ABS(H25)-INT(ABS(H25)))*60))*60)/10000)*SIGN(H25)</f>
        <v>-2.30042</v>
      </c>
      <c r="J25" s="27">
        <f>原记录!H22</f>
        <v>120.330741666667</v>
      </c>
      <c r="K25" s="34">
        <f>E3</f>
        <v>1.5</v>
      </c>
      <c r="L25" s="34">
        <f>N6</f>
        <v>1.318</v>
      </c>
      <c r="M25" s="32" t="s">
        <v>140</v>
      </c>
      <c r="N25" s="32"/>
      <c r="O25" s="32"/>
      <c r="P25" s="35" t="str">
        <f>A3</f>
        <v>C15-2</v>
      </c>
      <c r="Q25" s="40" t="str">
        <f>B25</f>
        <v>D15</v>
      </c>
      <c r="R25" s="41">
        <f>J25</f>
        <v>120.330741666667</v>
      </c>
      <c r="S25" s="36">
        <f>K2</f>
        <v>27</v>
      </c>
      <c r="T25" s="42">
        <f>L6</f>
        <v>27</v>
      </c>
      <c r="U25" s="42">
        <f>N2</f>
        <v>946</v>
      </c>
      <c r="V25" s="42">
        <f>M6</f>
        <v>946</v>
      </c>
      <c r="W25" s="43">
        <f>I25</f>
        <v>-2.30042</v>
      </c>
      <c r="X25" s="41">
        <f>测站及镜站信息!B6</f>
        <v>1.5</v>
      </c>
      <c r="Y25" s="41">
        <f>N6</f>
        <v>1.318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D14</v>
      </c>
      <c r="C26" s="20"/>
      <c r="D26" s="21"/>
      <c r="E26" s="20"/>
      <c r="F26" s="14"/>
      <c r="G26" s="14" t="str">
        <f>原记录!G23</f>
        <v>86.11494</v>
      </c>
      <c r="H26" s="22">
        <f>DEGREES(RADIANS(90)-((INT(ABS(G26))+INT((ABS(G26)-INT(ABS(G26)))*100)/60+((ABS(G26)-INT(ABS(G26)))*100-INT((ABS(G26)-INT(ABS(G26)))*100))/36)*PI()/180)*SIGN(G26))</f>
        <v>3.80294444444443</v>
      </c>
      <c r="I26" s="22">
        <f>(INT(ABS(H26))+INT((ABS(H26)-INT(ABS(H26)))*60)*0.01+(((ABS(H26)-INT(ABS(H26)))*60-INT((ABS(H26)-INT(ABS(H26)))*60))*60)/10000)*SIGN(H26)</f>
        <v>3.48106</v>
      </c>
      <c r="J26" s="27">
        <f>原记录!H23</f>
        <v>151.6252</v>
      </c>
      <c r="K26" s="34">
        <f>E3</f>
        <v>1.5</v>
      </c>
      <c r="L26" s="34">
        <f>N8</f>
        <v>1.364</v>
      </c>
      <c r="M26" s="32" t="s">
        <v>141</v>
      </c>
      <c r="N26" s="32"/>
      <c r="O26" s="32"/>
      <c r="P26" s="35" t="str">
        <f>A3</f>
        <v>C15-2</v>
      </c>
      <c r="Q26" s="44" t="str">
        <f>B26</f>
        <v>D14</v>
      </c>
      <c r="R26" s="41">
        <f>J26</f>
        <v>151.6252</v>
      </c>
      <c r="S26" s="36">
        <f>K2</f>
        <v>27</v>
      </c>
      <c r="T26" s="42">
        <f>L8</f>
        <v>27</v>
      </c>
      <c r="U26" s="42">
        <f>N2</f>
        <v>946</v>
      </c>
      <c r="V26" s="42">
        <f>M8</f>
        <v>946</v>
      </c>
      <c r="W26" s="43">
        <f>I26</f>
        <v>3.48106</v>
      </c>
      <c r="X26" s="41">
        <f>K26</f>
        <v>1.5</v>
      </c>
      <c r="Y26" s="41">
        <f>L26</f>
        <v>1.364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142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96</v>
      </c>
      <c r="N28" s="32"/>
      <c r="O28" s="32"/>
      <c r="P28" s="33" t="s">
        <v>135</v>
      </c>
      <c r="Q28" s="33" t="s">
        <v>136</v>
      </c>
      <c r="R28" s="33" t="s">
        <v>21</v>
      </c>
      <c r="S28" s="43" t="s">
        <v>137</v>
      </c>
      <c r="T28" s="41" t="s">
        <v>138</v>
      </c>
      <c r="U28" s="39" t="s">
        <v>132</v>
      </c>
      <c r="V28" s="39" t="s">
        <v>139</v>
      </c>
      <c r="W28" s="39" t="s">
        <v>133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143</v>
      </c>
      <c r="N29" s="32"/>
      <c r="O29" s="32"/>
      <c r="P29" s="36" t="str">
        <f>P25</f>
        <v>C15-2</v>
      </c>
      <c r="Q29" s="36" t="str">
        <f>Q25</f>
        <v>D15</v>
      </c>
      <c r="R29" s="36">
        <f>R25</f>
        <v>120.330741666667</v>
      </c>
      <c r="S29" s="36">
        <f>T25</f>
        <v>27</v>
      </c>
      <c r="T29" s="36">
        <f>V25</f>
        <v>946</v>
      </c>
      <c r="U29" s="36">
        <f>W25</f>
        <v>-2.30042</v>
      </c>
      <c r="V29" s="36">
        <f>X25</f>
        <v>1.5</v>
      </c>
      <c r="W29" s="36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144</v>
      </c>
      <c r="N30" s="32"/>
      <c r="O30" s="32"/>
      <c r="P30" s="36" t="str">
        <f>P26</f>
        <v>C15-2</v>
      </c>
      <c r="Q30" s="36" t="str">
        <f>Q26</f>
        <v>D14</v>
      </c>
      <c r="R30" s="36">
        <f>R26</f>
        <v>151.6252</v>
      </c>
      <c r="S30" s="36">
        <f>T26</f>
        <v>27</v>
      </c>
      <c r="T30" s="36">
        <f>V26</f>
        <v>946</v>
      </c>
      <c r="U30" s="36">
        <f>W26</f>
        <v>3.48106</v>
      </c>
      <c r="V30" s="36">
        <f>X26</f>
        <v>1.5</v>
      </c>
      <c r="W30" s="36">
        <f>Y26</f>
        <v>1.364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2024-06-25T14:38:00Z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