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<sst xmlns="http://schemas.openxmlformats.org/spreadsheetml/2006/main" count="231" uniqueCount="144">
  <si>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C16_2站外业观测手簿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</si>
  <si>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</si>
  <si>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</si>
  <si>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</si>
  <si>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</si>
  <si>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</si>
  <si>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测站点：C16_2</t>
  </si>
  <si>
    <t>后视点：</t>
  </si>
  <si>
    <t>开始时间：04:02:41</t>
  </si>
  <si>
    <t>结束时间：04:04:04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</si>
  <si>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</si>
  <si>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</si>
  <si>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</si>
  <si>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</si>
  <si>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</si>
  <si>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</si>
  <si>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</si>
  <si>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</si>
  <si>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</si>
  <si>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</si>
  <si>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</si>
  <si>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</si>
  <si>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</si>
  <si>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</si>
  <si>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</si>
  <si>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</si>
  <si>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</si>
  <si>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D15</t>
  </si>
  <si>
    <t>Ⅰ</t>
  </si>
  <si>
    <t>324.54383</t>
  </si>
  <si>
    <t>0.7</t>
  </si>
  <si>
    <t>324.54379</t>
  </si>
  <si>
    <t>0.00000</t>
  </si>
  <si>
    <t>87.31176</t>
  </si>
  <si>
    <t>-1.6</t>
  </si>
  <si>
    <t>87.31192</t>
  </si>
  <si>
    <t>Ⅱ</t>
  </si>
  <si>
    <t>144.54376</t>
  </si>
  <si>
    <t>272.283921</t>
  </si>
  <si>
    <t>D16</t>
  </si>
  <si>
    <t>132.13397</t>
  </si>
  <si>
    <t>4.8</t>
  </si>
  <si>
    <t>132.13373</t>
  </si>
  <si>
    <t>167.18594</t>
  </si>
  <si>
    <t>91.40184</t>
  </si>
  <si>
    <t>-1.2</t>
  </si>
  <si>
    <t>91.40196</t>
  </si>
  <si>
    <t>312.13349</t>
  </si>
  <si>
    <t>268.193919</t>
  </si>
  <si>
    <t>2</t>
  </si>
  <si>
    <t>324.54403</t>
  </si>
  <si>
    <t>1.3</t>
  </si>
  <si>
    <t>324.54396</t>
  </si>
  <si>
    <t>87.31161</t>
  </si>
  <si>
    <t>-1.8</t>
  </si>
  <si>
    <t>87.31179</t>
  </si>
  <si>
    <t>144.54389</t>
  </si>
  <si>
    <t>272.284029</t>
  </si>
  <si>
    <t>132.13405</t>
  </si>
  <si>
    <t>2.2</t>
  </si>
  <si>
    <t>132.13394</t>
  </si>
  <si>
    <t>167.18598</t>
  </si>
  <si>
    <t>91.40193</t>
  </si>
  <si>
    <t>91.40204</t>
  </si>
  <si>
    <t>312.13383</t>
  </si>
  <si>
    <t>268.193843</t>
  </si>
  <si>
    <t>3</t>
  </si>
  <si>
    <t>324.54408</t>
  </si>
  <si>
    <t>1.7</t>
  </si>
  <si>
    <t>324.54399</t>
  </si>
  <si>
    <t>87.31162</t>
  </si>
  <si>
    <t>87.31180</t>
  </si>
  <si>
    <t>144.54390</t>
  </si>
  <si>
    <t>272.284027</t>
  </si>
  <si>
    <t>132.13420</t>
  </si>
  <si>
    <t>2.1</t>
  </si>
  <si>
    <t>132.13409</t>
  </si>
  <si>
    <t>167.19010</t>
  </si>
  <si>
    <t>91.40198</t>
  </si>
  <si>
    <t>-0.2</t>
  </si>
  <si>
    <t>91.40200</t>
  </si>
  <si>
    <t>312.13399</t>
  </si>
  <si>
    <t>268.193973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</si>
  <si>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</si>
  <si>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</si>
  <si>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</si>
  <si>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</si>
  <si>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</si>
  <si>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</si>
  <si>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</si>
  <si>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87.31184</t>
  </si>
  <si>
    <t>2C互差20.00″</t>
  </si>
  <si>
    <t>167.19001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</si>
  <si>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</si>
  <si>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</si>
  <si>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</si>
  <si>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</si>
  <si>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</si>
  <si>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</si>
  <si>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</si>
  <si>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</si>
  <si>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</si>
  <si>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</si>
  <si>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</si>
  <si>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</si>
  <si>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C16-2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</si>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</sst>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_ "/>
    <numFmt numFmtId="178" formatCode="0.00000_ "/>
    <numFmt numFmtId="179" formatCode="0.0_ "/>
    <numFmt numFmtId="180" formatCode="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92.9344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92.9352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128.9655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128.9652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92.93535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92.9353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45</v>
      </c>
      <c r="J12" s="75" t="s">
        <v>63</v>
      </c>
      <c r="K12" s="87">
        <v>128.9655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128.9652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54</v>
      </c>
      <c r="J14" s="70" t="s">
        <v>71</v>
      </c>
      <c r="K14" s="85">
        <v>92.93535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92.9354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128.96545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128.9654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92.9351666666667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80</v>
      </c>
      <c r="H23" s="87">
        <v>128.965375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I17" sqref="I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开始时间：04:02:41</v>
      </c>
      <c r="B4" s="46"/>
      <c r="C4" s="46" t="str">
        <f>原记录!H3</f>
        <v>结束时间：04:04:04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950</v>
      </c>
      <c r="E6" s="54" t="s">
        <v>108</v>
      </c>
      <c r="F6" s="56">
        <v>28.2</v>
      </c>
      <c r="G6" s="56"/>
    </row>
    <row r="7" spans="1:7">
      <c r="A7" s="48" t="s">
        <v>109</v>
      </c>
      <c r="B7" s="57">
        <v>1.318</v>
      </c>
      <c r="C7" s="48" t="s">
        <v>110</v>
      </c>
      <c r="D7" s="55">
        <v>950</v>
      </c>
      <c r="E7" s="48" t="s">
        <v>111</v>
      </c>
      <c r="F7" s="56">
        <v>28.2</v>
      </c>
      <c r="G7" s="56"/>
    </row>
    <row r="8" spans="1:7">
      <c r="A8" s="48" t="s">
        <v>112</v>
      </c>
      <c r="B8" s="57">
        <v>1.364</v>
      </c>
      <c r="C8" s="48" t="s">
        <v>113</v>
      </c>
      <c r="D8" s="55">
        <v>950</v>
      </c>
      <c r="E8" s="48" t="s">
        <v>114</v>
      </c>
      <c r="F8" s="56">
        <v>28.2</v>
      </c>
      <c r="G8" s="48"/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28.2</v>
      </c>
      <c r="L2" s="2" t="s">
        <v>122</v>
      </c>
      <c r="M2" s="2"/>
      <c r="N2" s="24">
        <f>测站及镜站信息!D6</f>
        <v>950</v>
      </c>
      <c r="O2" s="25" t="s">
        <v>115</v>
      </c>
    </row>
    <row r="3" ht="11.1" customHeight="1" spans="1:15">
      <c r="A3" s="5" t="str">
        <f>测站及镜站信息!B5</f>
        <v>C16-2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开始时间：04:02:41</v>
      </c>
      <c r="G3" s="10"/>
      <c r="H3" s="9" t="str">
        <f>测站及镜站信息!C4</f>
        <v>结束时间：04:04:04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D15</v>
      </c>
      <c r="C6" s="12" t="str">
        <f>原记录!C6</f>
        <v>Ⅰ</v>
      </c>
      <c r="D6" s="14"/>
      <c r="E6" s="15"/>
      <c r="F6" s="14"/>
      <c r="G6" s="14"/>
      <c r="H6" s="14" t="str">
        <f>原记录!H6</f>
        <v>87.31176</v>
      </c>
      <c r="I6" s="15" t="str">
        <f>原记录!I6</f>
        <v>-1.6</v>
      </c>
      <c r="J6" s="14" t="str">
        <f>原记录!J6</f>
        <v>87.31192</v>
      </c>
      <c r="K6" s="27">
        <f>原记录!K6</f>
        <v>92.9344</v>
      </c>
      <c r="L6" s="28">
        <f>测站及镜站信息!F7</f>
        <v>28.2</v>
      </c>
      <c r="M6" s="29">
        <f>测站及镜站信息!D7</f>
        <v>950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272.283921</v>
      </c>
      <c r="I7" s="15"/>
      <c r="J7" s="14"/>
      <c r="K7" s="27">
        <f>原记录!K7</f>
        <v>92.9352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D16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91.40184</v>
      </c>
      <c r="I8" s="15" t="str">
        <f>原记录!I8</f>
        <v>-1.2</v>
      </c>
      <c r="J8" s="14" t="str">
        <f>原记录!J8</f>
        <v>91.40196</v>
      </c>
      <c r="K8" s="27">
        <f>原记录!K8</f>
        <v>128.9655</v>
      </c>
      <c r="L8" s="28">
        <f>测站及镜站信息!F8</f>
        <v>28.2</v>
      </c>
      <c r="M8" s="29">
        <f>测站及镜站信息!D8</f>
        <v>950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268.193919</v>
      </c>
      <c r="I9" s="15"/>
      <c r="J9" s="14"/>
      <c r="K9" s="27">
        <f>原记录!K9</f>
        <v>128.9652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87.31161</v>
      </c>
      <c r="I10" s="15" t="str">
        <f>原记录!I10</f>
        <v>-1.8</v>
      </c>
      <c r="J10" s="14" t="str">
        <f>原记录!J10</f>
        <v>87.31179</v>
      </c>
      <c r="K10" s="27">
        <f>原记录!K10</f>
        <v>92.93535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272.284029</v>
      </c>
      <c r="I11" s="15"/>
      <c r="J11" s="14"/>
      <c r="K11" s="27">
        <f>原记录!K11</f>
        <v>92.9353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91.40193</v>
      </c>
      <c r="I12" s="15" t="str">
        <f>原记录!I12</f>
        <v>-1.2</v>
      </c>
      <c r="J12" s="14" t="str">
        <f>原记录!J12</f>
        <v>91.40204</v>
      </c>
      <c r="K12" s="27">
        <f>原记录!K12</f>
        <v>128.9655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268.193843</v>
      </c>
      <c r="I13" s="15"/>
      <c r="J13" s="14"/>
      <c r="K13" s="27">
        <f>原记录!K13</f>
        <v>128.9652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87.31162</v>
      </c>
      <c r="I14" s="15" t="str">
        <f>原记录!I14</f>
        <v>-1.8</v>
      </c>
      <c r="J14" s="14" t="str">
        <f>原记录!J14</f>
        <v>87.31180</v>
      </c>
      <c r="K14" s="27">
        <f>原记录!K14</f>
        <v>92.93535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272.284027</v>
      </c>
      <c r="I15" s="15"/>
      <c r="J15" s="14"/>
      <c r="K15" s="27">
        <f>原记录!K15</f>
        <v>92.9354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91.40198</v>
      </c>
      <c r="I16" s="15" t="str">
        <f>原记录!I16</f>
        <v>-0.2</v>
      </c>
      <c r="J16" s="14" t="str">
        <f>原记录!J16</f>
        <v>91.40200</v>
      </c>
      <c r="K16" s="27">
        <f>原记录!K16</f>
        <v>128.96545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268.193973</v>
      </c>
      <c r="I17" s="15"/>
      <c r="J17" s="14"/>
      <c r="K17" s="27">
        <f>原记录!K17</f>
        <v>128.9654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D15</v>
      </c>
      <c r="C25" s="20"/>
      <c r="D25" s="21"/>
      <c r="E25" s="20"/>
      <c r="F25" s="14"/>
      <c r="G25" s="14" t="str">
        <f>原记录!G22</f>
        <v>87.31184</v>
      </c>
      <c r="H25" s="22">
        <f>DEGREES(RADIANS(90)-((INT(ABS(G25))+INT((ABS(G25)-INT(ABS(G25)))*100)/60+((ABS(G25)-INT(ABS(G25)))*100-INT((ABS(G25)-INT(ABS(G25)))*100))/36)*PI()/180)*SIGN(G25))</f>
        <v>2.47822222222222</v>
      </c>
      <c r="I25" s="22">
        <f>(INT(ABS(H25))+INT((ABS(H25)-INT(ABS(H25)))*60)*0.01+(((ABS(H25)-INT(ABS(H25)))*60-INT((ABS(H25)-INT(ABS(H25)))*60))*60)/10000)*SIGN(H25)</f>
        <v>2.28416</v>
      </c>
      <c r="J25" s="27">
        <f>原记录!H22</f>
        <v>92.9351666666667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C16-2</v>
      </c>
      <c r="Q25" s="40" t="str">
        <f>B25</f>
        <v>D15</v>
      </c>
      <c r="R25" s="41">
        <f>J25</f>
        <v>92.9351666666667</v>
      </c>
      <c r="S25" s="36">
        <f>K2</f>
        <v>28.2</v>
      </c>
      <c r="T25" s="42">
        <f>L6</f>
        <v>28.2</v>
      </c>
      <c r="U25" s="42">
        <f>N2</f>
        <v>950</v>
      </c>
      <c r="V25" s="42">
        <f>M6</f>
        <v>950</v>
      </c>
      <c r="W25" s="43">
        <f>I25</f>
        <v>2.28416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D16</v>
      </c>
      <c r="C26" s="20"/>
      <c r="D26" s="21"/>
      <c r="E26" s="20"/>
      <c r="F26" s="14"/>
      <c r="G26" s="14" t="str">
        <f>原记录!G23</f>
        <v>91.40200</v>
      </c>
      <c r="H26" s="22">
        <f>DEGREES(RADIANS(90)-((INT(ABS(G26))+INT((ABS(G26)-INT(ABS(G26)))*100)/60+((ABS(G26)-INT(ABS(G26)))*100-INT((ABS(G26)-INT(ABS(G26)))*100))/36)*PI()/180)*SIGN(G26))</f>
        <v>-1.67222222222223</v>
      </c>
      <c r="I26" s="22">
        <f>(INT(ABS(H26))+INT((ABS(H26)-INT(ABS(H26)))*60)*0.01+(((ABS(H26)-INT(ABS(H26)))*60-INT((ABS(H26)-INT(ABS(H26)))*60))*60)/10000)*SIGN(H26)</f>
        <v>-1.402</v>
      </c>
      <c r="J26" s="27">
        <f>原记录!H23</f>
        <v>128.965375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C16-2</v>
      </c>
      <c r="Q26" s="44" t="str">
        <f>B26</f>
        <v>D16</v>
      </c>
      <c r="R26" s="41">
        <f>J26</f>
        <v>128.965375</v>
      </c>
      <c r="S26" s="36">
        <f>K2</f>
        <v>28.2</v>
      </c>
      <c r="T26" s="42">
        <f>L8</f>
        <v>28.2</v>
      </c>
      <c r="U26" s="42">
        <f>N2</f>
        <v>950</v>
      </c>
      <c r="V26" s="42">
        <f>M8</f>
        <v>950</v>
      </c>
      <c r="W26" s="43">
        <f>I26</f>
        <v>-1.402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6" t="str">
        <f>P25</f>
        <v>C16-2</v>
      </c>
      <c r="Q29" s="36" t="str">
        <f>Q25</f>
        <v>D15</v>
      </c>
      <c r="R29" s="36">
        <f>R25</f>
        <v>92.9351666666667</v>
      </c>
      <c r="S29" s="36">
        <f>T25</f>
        <v>28.2</v>
      </c>
      <c r="T29" s="36">
        <f>V25</f>
        <v>950</v>
      </c>
      <c r="U29" s="36">
        <f>W25</f>
        <v>2.28416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6" t="str">
        <f>P26</f>
        <v>C16-2</v>
      </c>
      <c r="Q30" s="36" t="str">
        <f>Q26</f>
        <v>D16</v>
      </c>
      <c r="R30" s="36">
        <f>R26</f>
        <v>128.965375</v>
      </c>
      <c r="S30" s="36">
        <f>T26</f>
        <v>28.2</v>
      </c>
      <c r="T30" s="36">
        <f>V26</f>
        <v>950</v>
      </c>
      <c r="U30" s="36">
        <f>W26</f>
        <v>-1.402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