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<sst xmlns="http://schemas.openxmlformats.org/spreadsheetml/2006/main" count="231" uniqueCount="143">
  <si>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C16_3站外业观测手簿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</si>
  <si>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</si>
  <si>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</si>
  <si>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</si>
  <si>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</si>
  <si>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</si>
  <si>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测站点：C16_3</t>
  </si>
  <si>
    <t>后视点：</t>
  </si>
  <si>
    <t>开始时间：04:06:48</t>
  </si>
  <si>
    <t>结束时间：04:08:22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</si>
  <si>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</si>
  <si>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</si>
  <si>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</si>
  <si>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</si>
  <si>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</si>
  <si>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</si>
  <si>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</si>
  <si>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</si>
  <si>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</si>
  <si>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</si>
  <si>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</si>
  <si>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</si>
  <si>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</si>
  <si>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</si>
  <si>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</si>
  <si>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</si>
  <si>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</si>
  <si>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D16</t>
  </si>
  <si>
    <t>Ⅰ</t>
  </si>
  <si>
    <t>61.27524</t>
  </si>
  <si>
    <t>-1.1</t>
  </si>
  <si>
    <t>61.27530</t>
  </si>
  <si>
    <t>0.00000</t>
  </si>
  <si>
    <t>91.42519</t>
  </si>
  <si>
    <t>-0.2</t>
  </si>
  <si>
    <t>91.42521</t>
  </si>
  <si>
    <t>Ⅱ</t>
  </si>
  <si>
    <t>241.27535</t>
  </si>
  <si>
    <t>268.170773</t>
  </si>
  <si>
    <t>D15</t>
  </si>
  <si>
    <t>253.03248</t>
  </si>
  <si>
    <t>-0.3</t>
  </si>
  <si>
    <t>253.03249</t>
  </si>
  <si>
    <t>191.35319</t>
  </si>
  <si>
    <t>87.33122</t>
  </si>
  <si>
    <t>-1.3</t>
  </si>
  <si>
    <t>87.33135</t>
  </si>
  <si>
    <t>73.03250</t>
  </si>
  <si>
    <t>272.264519</t>
  </si>
  <si>
    <t>2</t>
  </si>
  <si>
    <t>61.27551</t>
  </si>
  <si>
    <t>0.0</t>
  </si>
  <si>
    <t>91.42520</t>
  </si>
  <si>
    <t>1.2</t>
  </si>
  <si>
    <t>91.42508</t>
  </si>
  <si>
    <t>241.27550</t>
  </si>
  <si>
    <t>268.171048</t>
  </si>
  <si>
    <t>253.03290</t>
  </si>
  <si>
    <t>1.3</t>
  </si>
  <si>
    <t>253.03284</t>
  </si>
  <si>
    <t>191.35334</t>
  </si>
  <si>
    <t>87.33091</t>
  </si>
  <si>
    <t>-1.4</t>
  </si>
  <si>
    <t>87.33105</t>
  </si>
  <si>
    <t>73.03278</t>
  </si>
  <si>
    <t>272.264817</t>
  </si>
  <si>
    <t>3</t>
  </si>
  <si>
    <t>61.27572</t>
  </si>
  <si>
    <t>0.2</t>
  </si>
  <si>
    <t>91.42516</t>
  </si>
  <si>
    <t>-0.0</t>
  </si>
  <si>
    <t>91.42517</t>
  </si>
  <si>
    <t>241.27571</t>
  </si>
  <si>
    <t>268.170832</t>
  </si>
  <si>
    <t>253.03286</t>
  </si>
  <si>
    <t>4.2</t>
  </si>
  <si>
    <t>253.03265</t>
  </si>
  <si>
    <t>191.35294</t>
  </si>
  <si>
    <t>87.33124</t>
  </si>
  <si>
    <t>73.03244</t>
  </si>
  <si>
    <t>272.264730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</si>
  <si>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</si>
  <si>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</si>
  <si>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</si>
  <si>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</si>
  <si>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</si>
  <si>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</si>
  <si>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</si>
  <si>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91.42515</t>
  </si>
  <si>
    <t>2C互差20.00″</t>
  </si>
  <si>
    <t>191.35316</t>
  </si>
  <si>
    <t>87.33121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</si>
  <si>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</si>
  <si>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</si>
  <si>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</si>
  <si>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</si>
  <si>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</si>
  <si>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</si>
  <si>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</si>
  <si>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</si>
  <si>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</si>
  <si>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</si>
  <si>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</si>
  <si>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</si>
  <si>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C16-3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</si>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</sst>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00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1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1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131.60225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131.6021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90.06955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90.06925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50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131.6021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131.6021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90.06925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90.06935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67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131.60215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131.6021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44</v>
      </c>
      <c r="I16" s="75" t="s">
        <v>41</v>
      </c>
      <c r="J16" s="75" t="s">
        <v>78</v>
      </c>
      <c r="K16" s="87">
        <v>90.0683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90.0684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131.602133333333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90.0690166666667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7" sqref="C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开始时间：04:06:48</v>
      </c>
      <c r="B4" s="46"/>
      <c r="C4" s="46" t="str">
        <f>原记录!H3</f>
        <v>结束时间：04:08:22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950</v>
      </c>
      <c r="E6" s="54" t="s">
        <v>107</v>
      </c>
      <c r="F6" s="56">
        <v>28.2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950</v>
      </c>
      <c r="E7" s="48" t="s">
        <v>110</v>
      </c>
      <c r="F7" s="56">
        <v>28.2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950</v>
      </c>
      <c r="E8" s="48" t="s">
        <v>113</v>
      </c>
      <c r="F8" s="56">
        <v>28.2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28.2</v>
      </c>
      <c r="L2" s="2" t="s">
        <v>121</v>
      </c>
      <c r="M2" s="2"/>
      <c r="N2" s="24">
        <f>测站及镜站信息!D6</f>
        <v>950</v>
      </c>
      <c r="O2" s="25" t="s">
        <v>114</v>
      </c>
    </row>
    <row r="3" ht="11.1" customHeight="1" spans="1:15">
      <c r="A3" s="5" t="str">
        <f>测站及镜站信息!B5</f>
        <v>C16-3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开始时间：04:06:48</v>
      </c>
      <c r="G3" s="10"/>
      <c r="H3" s="9" t="str">
        <f>测站及镜站信息!C4</f>
        <v>结束时间：04:08:22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D16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91.42519</v>
      </c>
      <c r="I6" s="15" t="str">
        <f>原记录!I6</f>
        <v>-0.2</v>
      </c>
      <c r="J6" s="14" t="str">
        <f>原记录!J6</f>
        <v>91.42521</v>
      </c>
      <c r="K6" s="27">
        <f>原记录!K6</f>
        <v>131.60225</v>
      </c>
      <c r="L6" s="28">
        <f>测站及镜站信息!F7</f>
        <v>28.2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268.170773</v>
      </c>
      <c r="I7" s="15"/>
      <c r="J7" s="14"/>
      <c r="K7" s="27">
        <f>原记录!K7</f>
        <v>131.6021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D15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87.33122</v>
      </c>
      <c r="I8" s="15" t="str">
        <f>原记录!I8</f>
        <v>-1.3</v>
      </c>
      <c r="J8" s="14" t="str">
        <f>原记录!J8</f>
        <v>87.33135</v>
      </c>
      <c r="K8" s="27">
        <f>原记录!K8</f>
        <v>90.06955</v>
      </c>
      <c r="L8" s="28">
        <f>测站及镜站信息!F8</f>
        <v>28.2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272.264519</v>
      </c>
      <c r="I9" s="15"/>
      <c r="J9" s="14"/>
      <c r="K9" s="27">
        <f>原记录!K9</f>
        <v>90.06925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91.42520</v>
      </c>
      <c r="I10" s="15" t="str">
        <f>原记录!I10</f>
        <v>1.2</v>
      </c>
      <c r="J10" s="14" t="str">
        <f>原记录!J10</f>
        <v>91.42508</v>
      </c>
      <c r="K10" s="27">
        <f>原记录!K10</f>
        <v>131.6021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268.171048</v>
      </c>
      <c r="I11" s="15"/>
      <c r="J11" s="14"/>
      <c r="K11" s="27">
        <f>原记录!K11</f>
        <v>131.6021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87.33091</v>
      </c>
      <c r="I12" s="15" t="str">
        <f>原记录!I12</f>
        <v>-1.4</v>
      </c>
      <c r="J12" s="14" t="str">
        <f>原记录!J12</f>
        <v>87.33105</v>
      </c>
      <c r="K12" s="27">
        <f>原记录!K12</f>
        <v>90.06925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272.264817</v>
      </c>
      <c r="I13" s="15"/>
      <c r="J13" s="14"/>
      <c r="K13" s="27">
        <f>原记录!K13</f>
        <v>90.06935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91.42516</v>
      </c>
      <c r="I14" s="15" t="str">
        <f>原记录!I14</f>
        <v>-0.0</v>
      </c>
      <c r="J14" s="14" t="str">
        <f>原记录!J14</f>
        <v>91.42517</v>
      </c>
      <c r="K14" s="27">
        <f>原记录!K14</f>
        <v>131.60215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268.170832</v>
      </c>
      <c r="I15" s="15"/>
      <c r="J15" s="14"/>
      <c r="K15" s="27">
        <f>原记录!K15</f>
        <v>131.6021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87.33122</v>
      </c>
      <c r="I16" s="15" t="str">
        <f>原记录!I16</f>
        <v>-0.3</v>
      </c>
      <c r="J16" s="14" t="str">
        <f>原记录!J16</f>
        <v>87.33124</v>
      </c>
      <c r="K16" s="27">
        <f>原记录!K16</f>
        <v>90.0683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272.264730</v>
      </c>
      <c r="I17" s="15"/>
      <c r="J17" s="14"/>
      <c r="K17" s="27">
        <f>原记录!K17</f>
        <v>90.0684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D16</v>
      </c>
      <c r="C25" s="20"/>
      <c r="D25" s="21"/>
      <c r="E25" s="20"/>
      <c r="F25" s="14"/>
      <c r="G25" s="14" t="str">
        <f>原记录!G22</f>
        <v>91.42515</v>
      </c>
      <c r="H25" s="22">
        <f>DEGREES(RADIANS(90)-((INT(ABS(G25))+INT((ABS(G25)-INT(ABS(G25)))*100)/60+((ABS(G25)-INT(ABS(G25)))*100-INT((ABS(G25)-INT(ABS(G25)))*100))/36)*PI()/180)*SIGN(G25))</f>
        <v>-1.71430555555557</v>
      </c>
      <c r="I25" s="22">
        <f>(INT(ABS(H25))+INT((ABS(H25)-INT(ABS(H25)))*60)*0.01+(((ABS(H25)-INT(ABS(H25)))*60-INT((ABS(H25)-INT(ABS(H25)))*60))*60)/10000)*SIGN(H25)</f>
        <v>-1.42515000000001</v>
      </c>
      <c r="J25" s="27">
        <f>原记录!H22</f>
        <v>131.602133333333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C16-3</v>
      </c>
      <c r="Q25" s="40" t="str">
        <f>B25</f>
        <v>D16</v>
      </c>
      <c r="R25" s="41">
        <f>J25</f>
        <v>131.602133333333</v>
      </c>
      <c r="S25" s="36">
        <f>K2</f>
        <v>28.2</v>
      </c>
      <c r="T25" s="42">
        <f>L6</f>
        <v>28.2</v>
      </c>
      <c r="U25" s="42">
        <f>N2</f>
        <v>950</v>
      </c>
      <c r="V25" s="42">
        <f>M6</f>
        <v>950</v>
      </c>
      <c r="W25" s="43">
        <f>I25</f>
        <v>-1.42515000000001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D15</v>
      </c>
      <c r="C26" s="20"/>
      <c r="D26" s="21"/>
      <c r="E26" s="20"/>
      <c r="F26" s="14"/>
      <c r="G26" s="14" t="str">
        <f>原记录!G23</f>
        <v>87.33121</v>
      </c>
      <c r="H26" s="22">
        <f>DEGREES(RADIANS(90)-((INT(ABS(G26))+INT((ABS(G26)-INT(ABS(G26)))*100)/60+((ABS(G26)-INT(ABS(G26)))*100-INT((ABS(G26)-INT(ABS(G26)))*100))/36)*PI()/180)*SIGN(G26))</f>
        <v>2.44663888888889</v>
      </c>
      <c r="I26" s="22">
        <f>(INT(ABS(H26))+INT((ABS(H26)-INT(ABS(H26)))*60)*0.01+(((ABS(H26)-INT(ABS(H26)))*60-INT((ABS(H26)-INT(ABS(H26)))*60))*60)/10000)*SIGN(H26)</f>
        <v>2.26479</v>
      </c>
      <c r="J26" s="27">
        <f>原记录!H23</f>
        <v>90.0690166666667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C16-3</v>
      </c>
      <c r="Q26" s="44" t="str">
        <f>B26</f>
        <v>D15</v>
      </c>
      <c r="R26" s="41">
        <f>J26</f>
        <v>90.0690166666667</v>
      </c>
      <c r="S26" s="36">
        <f>K2</f>
        <v>28.2</v>
      </c>
      <c r="T26" s="42">
        <f>L8</f>
        <v>28.2</v>
      </c>
      <c r="U26" s="42">
        <f>N2</f>
        <v>950</v>
      </c>
      <c r="V26" s="42">
        <f>M8</f>
        <v>950</v>
      </c>
      <c r="W26" s="43">
        <f>I26</f>
        <v>2.26479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C16-3</v>
      </c>
      <c r="Q29" s="36" t="str">
        <f>Q25</f>
        <v>D16</v>
      </c>
      <c r="R29" s="36">
        <f>R25</f>
        <v>131.602133333333</v>
      </c>
      <c r="S29" s="36">
        <f>T25</f>
        <v>28.2</v>
      </c>
      <c r="T29" s="36">
        <f>V25</f>
        <v>950</v>
      </c>
      <c r="U29" s="36">
        <f>W25</f>
        <v>-1.42515000000001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C16-3</v>
      </c>
      <c r="Q30" s="36" t="str">
        <f>Q26</f>
        <v>D15</v>
      </c>
      <c r="R30" s="36">
        <f>R26</f>
        <v>90.0690166666667</v>
      </c>
      <c r="S30" s="36">
        <f>T26</f>
        <v>28.2</v>
      </c>
      <c r="T30" s="36">
        <f>V26</f>
        <v>950</v>
      </c>
      <c r="U30" s="36">
        <f>W26</f>
        <v>2.26479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