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<sst xmlns="http://schemas.openxmlformats.org/spreadsheetml/2006/main" count="231" uniqueCount="145">
  <si>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C16_4站外业观测手簿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</si>
  <si>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</si>
  <si>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</si>
  <si>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</si>
  <si>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</si>
  <si>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</si>
  <si>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测站点：C16_4</t>
  </si>
  <si>
    <t>后视点：</t>
  </si>
  <si>
    <t>开始时间：04:11:50</t>
  </si>
  <si>
    <t>结束时间：04:13:25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</si>
  <si>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</si>
  <si>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</si>
  <si>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</si>
  <si>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</si>
  <si>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</si>
  <si>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</si>
  <si>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</si>
  <si>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</si>
  <si>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</si>
  <si>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</si>
  <si>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</si>
  <si>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</si>
  <si>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</si>
  <si>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</si>
  <si>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</si>
  <si>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</si>
  <si>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</si>
  <si>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D16</t>
  </si>
  <si>
    <t>Ⅰ</t>
  </si>
  <si>
    <t>60.02052</t>
  </si>
  <si>
    <t>-1.9</t>
  </si>
  <si>
    <t>60.02061</t>
  </si>
  <si>
    <t>0.00000</t>
  </si>
  <si>
    <t>91.41450</t>
  </si>
  <si>
    <t>-0.9</t>
  </si>
  <si>
    <t>91.41459</t>
  </si>
  <si>
    <t>Ⅱ</t>
  </si>
  <si>
    <t>240.02071</t>
  </si>
  <si>
    <t>268.181318</t>
  </si>
  <si>
    <t>D15</t>
  </si>
  <si>
    <t>251.34115</t>
  </si>
  <si>
    <t>0.1</t>
  </si>
  <si>
    <t>251.34114</t>
  </si>
  <si>
    <t>191.32053</t>
  </si>
  <si>
    <t>87.31304</t>
  </si>
  <si>
    <t>0.2</t>
  </si>
  <si>
    <t>87.31302</t>
  </si>
  <si>
    <t>71.34114</t>
  </si>
  <si>
    <t>272.282997</t>
  </si>
  <si>
    <t>2</t>
  </si>
  <si>
    <t>60.02100</t>
  </si>
  <si>
    <t>2.0</t>
  </si>
  <si>
    <t>60.02090</t>
  </si>
  <si>
    <t>91.41467</t>
  </si>
  <si>
    <t>91.41466</t>
  </si>
  <si>
    <t>240.02080</t>
  </si>
  <si>
    <t>268.181359</t>
  </si>
  <si>
    <t>251.34140</t>
  </si>
  <si>
    <t>0.9</t>
  </si>
  <si>
    <t>251.34135</t>
  </si>
  <si>
    <t>191.32045</t>
  </si>
  <si>
    <t>87.31317</t>
  </si>
  <si>
    <t>0.6</t>
  </si>
  <si>
    <t>87.31311</t>
  </si>
  <si>
    <t>71.34131</t>
  </si>
  <si>
    <t>272.282950</t>
  </si>
  <si>
    <t>3</t>
  </si>
  <si>
    <t>60.02106</t>
  </si>
  <si>
    <t>60.02096</t>
  </si>
  <si>
    <t>91.41482</t>
  </si>
  <si>
    <t>1.5</t>
  </si>
  <si>
    <t>91.41468</t>
  </si>
  <si>
    <t>240.02086</t>
  </si>
  <si>
    <t>268.181471</t>
  </si>
  <si>
    <t>251.34142</t>
  </si>
  <si>
    <t>3.1</t>
  </si>
  <si>
    <t>251.34126</t>
  </si>
  <si>
    <t>191.32030</t>
  </si>
  <si>
    <t>87.31321</t>
  </si>
  <si>
    <t>0.8</t>
  </si>
  <si>
    <t>87.31313</t>
  </si>
  <si>
    <t>71.34111</t>
  </si>
  <si>
    <t>272.282946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</si>
  <si>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</si>
  <si>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</si>
  <si>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</si>
  <si>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</si>
  <si>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</si>
  <si>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</si>
  <si>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</si>
  <si>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91.41464</t>
  </si>
  <si>
    <t>2C互差20.00″</t>
  </si>
  <si>
    <t>191.32043</t>
  </si>
  <si>
    <t>87.31309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</si>
  <si>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</si>
  <si>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</si>
  <si>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</si>
  <si>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</si>
  <si>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</si>
  <si>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</si>
  <si>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</si>
  <si>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</si>
  <si>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</si>
  <si>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</si>
  <si>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</si>
  <si>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</si>
  <si>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C16-4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</si>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</sst>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131.6702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131.6702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89.9904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89.99035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45</v>
      </c>
      <c r="J10" s="70" t="s">
        <v>54</v>
      </c>
      <c r="K10" s="85">
        <v>131.67025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131.67025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89.9903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89.9903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51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131.6703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131.6703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89.9904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89.99025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131.67025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89.9903333333333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7" sqref="C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开始时间：04:11:50</v>
      </c>
      <c r="B4" s="46"/>
      <c r="C4" s="46" t="str">
        <f>原记录!H3</f>
        <v>结束时间：04:13:25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950</v>
      </c>
      <c r="E6" s="54" t="s">
        <v>109</v>
      </c>
      <c r="F6" s="56">
        <v>28.2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950</v>
      </c>
      <c r="E7" s="48" t="s">
        <v>112</v>
      </c>
      <c r="F7" s="56">
        <v>28.2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950</v>
      </c>
      <c r="E8" s="48" t="s">
        <v>115</v>
      </c>
      <c r="F8" s="56">
        <v>28.2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28.2</v>
      </c>
      <c r="L2" s="2" t="s">
        <v>123</v>
      </c>
      <c r="M2" s="2"/>
      <c r="N2" s="24">
        <f>测站及镜站信息!D6</f>
        <v>950</v>
      </c>
      <c r="O2" s="25" t="s">
        <v>116</v>
      </c>
    </row>
    <row r="3" ht="11.1" customHeight="1" spans="1:15">
      <c r="A3" s="5" t="str">
        <f>测站及镜站信息!B5</f>
        <v>C16-4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开始时间：04:11:50</v>
      </c>
      <c r="G3" s="10"/>
      <c r="H3" s="9" t="str">
        <f>测站及镜站信息!C4</f>
        <v>结束时间：04:13:25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D16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91.41450</v>
      </c>
      <c r="I6" s="15" t="str">
        <f>原记录!I6</f>
        <v>-0.9</v>
      </c>
      <c r="J6" s="14" t="str">
        <f>原记录!J6</f>
        <v>91.41459</v>
      </c>
      <c r="K6" s="27">
        <f>原记录!K6</f>
        <v>131.6702</v>
      </c>
      <c r="L6" s="28">
        <f>测站及镜站信息!F7</f>
        <v>28.2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268.181318</v>
      </c>
      <c r="I7" s="15"/>
      <c r="J7" s="14"/>
      <c r="K7" s="27">
        <f>原记录!K7</f>
        <v>131.6702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D15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87.31304</v>
      </c>
      <c r="I8" s="15" t="str">
        <f>原记录!I8</f>
        <v>0.2</v>
      </c>
      <c r="J8" s="14" t="str">
        <f>原记录!J8</f>
        <v>87.31302</v>
      </c>
      <c r="K8" s="27">
        <f>原记录!K8</f>
        <v>89.9904</v>
      </c>
      <c r="L8" s="28">
        <f>测站及镜站信息!F8</f>
        <v>28.2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272.282997</v>
      </c>
      <c r="I9" s="15"/>
      <c r="J9" s="14"/>
      <c r="K9" s="27">
        <f>原记录!K9</f>
        <v>89.99035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91.41467</v>
      </c>
      <c r="I10" s="15" t="str">
        <f>原记录!I10</f>
        <v>0.2</v>
      </c>
      <c r="J10" s="14" t="str">
        <f>原记录!J10</f>
        <v>91.41466</v>
      </c>
      <c r="K10" s="27">
        <f>原记录!K10</f>
        <v>131.67025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268.181359</v>
      </c>
      <c r="I11" s="15"/>
      <c r="J11" s="14"/>
      <c r="K11" s="27">
        <f>原记录!K11</f>
        <v>131.67025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87.31317</v>
      </c>
      <c r="I12" s="15" t="str">
        <f>原记录!I12</f>
        <v>0.6</v>
      </c>
      <c r="J12" s="14" t="str">
        <f>原记录!J12</f>
        <v>87.31311</v>
      </c>
      <c r="K12" s="27">
        <f>原记录!K12</f>
        <v>89.9903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272.282950</v>
      </c>
      <c r="I13" s="15"/>
      <c r="J13" s="14"/>
      <c r="K13" s="27">
        <f>原记录!K13</f>
        <v>89.9903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91.41482</v>
      </c>
      <c r="I14" s="15" t="str">
        <f>原记录!I14</f>
        <v>1.5</v>
      </c>
      <c r="J14" s="14" t="str">
        <f>原记录!J14</f>
        <v>91.41468</v>
      </c>
      <c r="K14" s="27">
        <f>原记录!K14</f>
        <v>131.6703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268.181471</v>
      </c>
      <c r="I15" s="15"/>
      <c r="J15" s="14"/>
      <c r="K15" s="27">
        <f>原记录!K15</f>
        <v>131.6703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87.31321</v>
      </c>
      <c r="I16" s="15" t="str">
        <f>原记录!I16</f>
        <v>0.8</v>
      </c>
      <c r="J16" s="14" t="str">
        <f>原记录!J16</f>
        <v>87.31313</v>
      </c>
      <c r="K16" s="27">
        <f>原记录!K16</f>
        <v>89.9904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272.282946</v>
      </c>
      <c r="I17" s="15"/>
      <c r="J17" s="14"/>
      <c r="K17" s="27">
        <f>原记录!K17</f>
        <v>89.99025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D16</v>
      </c>
      <c r="C25" s="20"/>
      <c r="D25" s="21"/>
      <c r="E25" s="20"/>
      <c r="F25" s="14"/>
      <c r="G25" s="14" t="str">
        <f>原记录!G22</f>
        <v>91.41464</v>
      </c>
      <c r="H25" s="22">
        <f>DEGREES(RADIANS(90)-((INT(ABS(G25))+INT((ABS(G25)-INT(ABS(G25)))*100)/60+((ABS(G25)-INT(ABS(G25)))*100-INT((ABS(G25)-INT(ABS(G25)))*100))/36)*PI()/180)*SIGN(G25))</f>
        <v>-1.69622222222225</v>
      </c>
      <c r="I25" s="22">
        <f>(INT(ABS(H25))+INT((ABS(H25)-INT(ABS(H25)))*60)*0.01+(((ABS(H25)-INT(ABS(H25)))*60-INT((ABS(H25)-INT(ABS(H25)))*60))*60)/10000)*SIGN(H25)</f>
        <v>-1.41464000000001</v>
      </c>
      <c r="J25" s="27">
        <f>原记录!H22</f>
        <v>131.67025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C16-4</v>
      </c>
      <c r="Q25" s="40" t="str">
        <f>B25</f>
        <v>D16</v>
      </c>
      <c r="R25" s="41">
        <f>J25</f>
        <v>131.67025</v>
      </c>
      <c r="S25" s="36">
        <f>K2</f>
        <v>28.2</v>
      </c>
      <c r="T25" s="42">
        <f>L6</f>
        <v>28.2</v>
      </c>
      <c r="U25" s="42">
        <f>N2</f>
        <v>950</v>
      </c>
      <c r="V25" s="42">
        <f>M6</f>
        <v>950</v>
      </c>
      <c r="W25" s="43">
        <f>I25</f>
        <v>-1.41464000000001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D15</v>
      </c>
      <c r="C26" s="20"/>
      <c r="D26" s="21"/>
      <c r="E26" s="20"/>
      <c r="F26" s="14"/>
      <c r="G26" s="14" t="str">
        <f>原记录!G23</f>
        <v>87.31309</v>
      </c>
      <c r="H26" s="22">
        <f>DEGREES(RADIANS(90)-((INT(ABS(G26))+INT((ABS(G26)-INT(ABS(G26)))*100)/60+((ABS(G26)-INT(ABS(G26)))*100-INT((ABS(G26)-INT(ABS(G26)))*100))/36)*PI()/180)*SIGN(G26))</f>
        <v>2.47475</v>
      </c>
      <c r="I26" s="22">
        <f>(INT(ABS(H26))+INT((ABS(H26)-INT(ABS(H26)))*60)*0.01+(((ABS(H26)-INT(ABS(H26)))*60-INT((ABS(H26)-INT(ABS(H26)))*60))*60)/10000)*SIGN(H26)</f>
        <v>2.28291</v>
      </c>
      <c r="J26" s="27">
        <f>原记录!H23</f>
        <v>89.9903333333333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C16-4</v>
      </c>
      <c r="Q26" s="44" t="str">
        <f>B26</f>
        <v>D15</v>
      </c>
      <c r="R26" s="41">
        <f>J26</f>
        <v>89.9903333333333</v>
      </c>
      <c r="S26" s="36">
        <f>K2</f>
        <v>28.2</v>
      </c>
      <c r="T26" s="42">
        <f>L8</f>
        <v>28.2</v>
      </c>
      <c r="U26" s="42">
        <f>N2</f>
        <v>950</v>
      </c>
      <c r="V26" s="42">
        <f>M8</f>
        <v>950</v>
      </c>
      <c r="W26" s="43">
        <f>I26</f>
        <v>2.28291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C16-4</v>
      </c>
      <c r="Q29" s="36" t="str">
        <f>Q25</f>
        <v>D16</v>
      </c>
      <c r="R29" s="36">
        <f>R25</f>
        <v>131.67025</v>
      </c>
      <c r="S29" s="36">
        <f>T25</f>
        <v>28.2</v>
      </c>
      <c r="T29" s="36">
        <f>V25</f>
        <v>950</v>
      </c>
      <c r="U29" s="36">
        <f>W25</f>
        <v>-1.41464000000001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C16-4</v>
      </c>
      <c r="Q30" s="36" t="str">
        <f>Q26</f>
        <v>D15</v>
      </c>
      <c r="R30" s="36">
        <f>R26</f>
        <v>89.9903333333333</v>
      </c>
      <c r="S30" s="36">
        <f>T26</f>
        <v>28.2</v>
      </c>
      <c r="T30" s="36">
        <f>V26</f>
        <v>950</v>
      </c>
      <c r="U30" s="36">
        <f>W26</f>
        <v>2.28291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