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30" windowHeight="1227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<sst xmlns="http://schemas.openxmlformats.org/spreadsheetml/2006/main" count="231" uniqueCount="145">
  <si>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C17_1站外业观测手簿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</si>
  <si>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</si>
  <si>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</si>
  <si>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</si>
  <si>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</si>
  <si>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</si>
  <si>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测站点：C17_1</t>
  </si>
  <si>
    <t>后视点：</t>
  </si>
  <si>
    <t>开始时间：04:42:48</t>
  </si>
  <si>
    <t>结束时间：04:44:22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</si>
  <si>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</si>
  <si>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</si>
  <si>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</si>
  <si>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</si>
  <si>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</si>
  <si>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</si>
  <si>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</si>
  <si>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</si>
  <si>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</si>
  <si>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</si>
  <si>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</si>
  <si>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</si>
  <si>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</si>
  <si>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</si>
  <si>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</si>
  <si>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</si>
  <si>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</si>
  <si>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D16</t>
  </si>
  <si>
    <t>Ⅰ</t>
  </si>
  <si>
    <t>218.48182</t>
  </si>
  <si>
    <t>-1.6</t>
  </si>
  <si>
    <t>218.48190</t>
  </si>
  <si>
    <t>0.00000</t>
  </si>
  <si>
    <t>87.37438</t>
  </si>
  <si>
    <t>-3.4</t>
  </si>
  <si>
    <t>87.37473</t>
  </si>
  <si>
    <t>Ⅱ</t>
  </si>
  <si>
    <t>38.48198</t>
  </si>
  <si>
    <t>272.220928</t>
  </si>
  <si>
    <t>D17</t>
  </si>
  <si>
    <t>75.34030</t>
  </si>
  <si>
    <t>-2.8</t>
  </si>
  <si>
    <t>75.34044</t>
  </si>
  <si>
    <t>216.45454</t>
  </si>
  <si>
    <t>83.38029</t>
  </si>
  <si>
    <t>-2.9</t>
  </si>
  <si>
    <t>83.38058</t>
  </si>
  <si>
    <t>255.34058</t>
  </si>
  <si>
    <t>276.215128</t>
  </si>
  <si>
    <t>2</t>
  </si>
  <si>
    <t>218.48227</t>
  </si>
  <si>
    <t>5.9</t>
  </si>
  <si>
    <t>218.48197</t>
  </si>
  <si>
    <t>87.37446</t>
  </si>
  <si>
    <t>-1.9</t>
  </si>
  <si>
    <t>87.37465</t>
  </si>
  <si>
    <t>38.48167</t>
  </si>
  <si>
    <t>272.221159</t>
  </si>
  <si>
    <t>75.34046</t>
  </si>
  <si>
    <t>-2.1</t>
  </si>
  <si>
    <t>75.34056</t>
  </si>
  <si>
    <t>216.45460</t>
  </si>
  <si>
    <t>83.38024</t>
  </si>
  <si>
    <t>-2.2</t>
  </si>
  <si>
    <t>83.38046</t>
  </si>
  <si>
    <t>255.34067</t>
  </si>
  <si>
    <t>276.215328</t>
  </si>
  <si>
    <t>3</t>
  </si>
  <si>
    <t>2.4</t>
  </si>
  <si>
    <t>218.48170</t>
  </si>
  <si>
    <t>87.37461</t>
  </si>
  <si>
    <t>-1.5</t>
  </si>
  <si>
    <t>87.37476</t>
  </si>
  <si>
    <t>38.48158</t>
  </si>
  <si>
    <t>272.221094</t>
  </si>
  <si>
    <t>75.34041</t>
  </si>
  <si>
    <t>0.2</t>
  </si>
  <si>
    <t>75.34040</t>
  </si>
  <si>
    <t>216.45470</t>
  </si>
  <si>
    <t>83.38042</t>
  </si>
  <si>
    <t>83.38064</t>
  </si>
  <si>
    <t>255.34039</t>
  </si>
  <si>
    <t>276.215143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</si>
  <si>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</si>
  <si>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</si>
  <si>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</si>
  <si>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</si>
  <si>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</si>
  <si>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</si>
  <si>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</si>
  <si>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87.37471</t>
  </si>
  <si>
    <t>2C互差20.00″</t>
  </si>
  <si>
    <t>216.45461</t>
  </si>
  <si>
    <t>83.38056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</si>
  <si>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</si>
  <si>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</si>
  <si>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</si>
  <si>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</si>
  <si>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</si>
  <si>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</si>
  <si>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</si>
  <si>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</si>
  <si>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</si>
  <si>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</si>
  <si>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</si>
  <si>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</si>
  <si>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C17-1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</si>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</sst>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82.11675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82.11665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53.22935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53.2293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82.11695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82.11675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53.2296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53.2294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29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82.11675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82.11675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77</v>
      </c>
      <c r="G16" s="75" t="s">
        <v>78</v>
      </c>
      <c r="H16" s="74" t="s">
        <v>79</v>
      </c>
      <c r="I16" s="75" t="s">
        <v>63</v>
      </c>
      <c r="J16" s="75" t="s">
        <v>80</v>
      </c>
      <c r="K16" s="87">
        <v>53.22935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53.22945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82.1167666666667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92</v>
      </c>
      <c r="G23" s="74" t="s">
        <v>93</v>
      </c>
      <c r="H23" s="87">
        <v>53.2294083333333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G18" sqref="G18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开始时间：04:42:48</v>
      </c>
      <c r="B4" s="46"/>
      <c r="C4" s="46" t="str">
        <f>原记录!H3</f>
        <v>结束时间：04:44:22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950</v>
      </c>
      <c r="E6" s="54" t="s">
        <v>109</v>
      </c>
      <c r="F6" s="56">
        <v>29</v>
      </c>
      <c r="G6" s="56"/>
    </row>
    <row r="7" spans="1:8">
      <c r="A7" s="48" t="s">
        <v>110</v>
      </c>
      <c r="B7" s="57">
        <v>1.364</v>
      </c>
      <c r="C7" s="48" t="s">
        <v>111</v>
      </c>
      <c r="D7" s="55">
        <v>950</v>
      </c>
      <c r="E7" s="48" t="s">
        <v>112</v>
      </c>
      <c r="F7" s="56">
        <v>29</v>
      </c>
      <c r="G7" s="56"/>
      <c r="H7" t="str">
        <f>原记录!B6</f>
        <v>D16</v>
      </c>
    </row>
    <row r="8" spans="1:8">
      <c r="A8" s="48" t="s">
        <v>113</v>
      </c>
      <c r="B8" s="57">
        <v>1.318</v>
      </c>
      <c r="C8" s="48" t="s">
        <v>114</v>
      </c>
      <c r="D8" s="55">
        <v>950</v>
      </c>
      <c r="E8" s="48" t="s">
        <v>115</v>
      </c>
      <c r="F8" s="56">
        <v>29</v>
      </c>
      <c r="G8" s="48"/>
      <c r="H8" t="str">
        <f>原记录!B8</f>
        <v>D17</v>
      </c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2024.06.24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29</v>
      </c>
      <c r="L2" s="2" t="s">
        <v>123</v>
      </c>
      <c r="M2" s="2"/>
      <c r="N2" s="24">
        <f>测站及镜站信息!D6</f>
        <v>950</v>
      </c>
      <c r="O2" s="25" t="s">
        <v>116</v>
      </c>
    </row>
    <row r="3" ht="11.1" customHeight="1" spans="1:15">
      <c r="A3" s="5" t="str">
        <f>测站及镜站信息!B5</f>
        <v>C17-1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开始时间：04:42:48</v>
      </c>
      <c r="G3" s="10"/>
      <c r="H3" s="9" t="str">
        <f>测站及镜站信息!C4</f>
        <v>结束时间：04:44:22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D16</v>
      </c>
      <c r="C6" s="12" t="str">
        <f>原记录!C6</f>
        <v>Ⅰ</v>
      </c>
      <c r="D6" s="14"/>
      <c r="E6" s="15"/>
      <c r="F6" s="14"/>
      <c r="G6" s="14"/>
      <c r="H6" s="14" t="str">
        <f>原记录!H6</f>
        <v>87.37438</v>
      </c>
      <c r="I6" s="15" t="str">
        <f>原记录!I6</f>
        <v>-3.4</v>
      </c>
      <c r="J6" s="14" t="str">
        <f>原记录!J6</f>
        <v>87.37473</v>
      </c>
      <c r="K6" s="27">
        <f>原记录!K6</f>
        <v>82.11675</v>
      </c>
      <c r="L6" s="28">
        <f>测站及镜站信息!F7</f>
        <v>29</v>
      </c>
      <c r="M6" s="29">
        <f>测站及镜站信息!D7</f>
        <v>950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272.220928</v>
      </c>
      <c r="I7" s="15"/>
      <c r="J7" s="14"/>
      <c r="K7" s="27">
        <f>原记录!K7</f>
        <v>82.11665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D17</v>
      </c>
      <c r="C8" s="12" t="str">
        <f>原记录!C8</f>
        <v>Ⅰ</v>
      </c>
      <c r="D8" s="14"/>
      <c r="E8" s="15"/>
      <c r="F8" s="14"/>
      <c r="G8" s="14"/>
      <c r="H8" s="14" t="str">
        <f>原记录!H8</f>
        <v>83.38029</v>
      </c>
      <c r="I8" s="15" t="str">
        <f>原记录!I8</f>
        <v>-2.9</v>
      </c>
      <c r="J8" s="14" t="str">
        <f>原记录!J8</f>
        <v>83.38058</v>
      </c>
      <c r="K8" s="27">
        <f>原记录!K8</f>
        <v>53.22935</v>
      </c>
      <c r="L8" s="28">
        <f>测站及镜站信息!F8</f>
        <v>29</v>
      </c>
      <c r="M8" s="29">
        <f>测站及镜站信息!D8</f>
        <v>950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276.215128</v>
      </c>
      <c r="I9" s="15"/>
      <c r="J9" s="14"/>
      <c r="K9" s="27">
        <f>原记录!K9</f>
        <v>53.2293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D16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87.37446</v>
      </c>
      <c r="I10" s="15" t="str">
        <f>原记录!I10</f>
        <v>-1.9</v>
      </c>
      <c r="J10" s="14" t="str">
        <f>原记录!J10</f>
        <v>87.37465</v>
      </c>
      <c r="K10" s="27">
        <f>原记录!K10</f>
        <v>82.11695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272.221159</v>
      </c>
      <c r="I11" s="15"/>
      <c r="J11" s="14"/>
      <c r="K11" s="27">
        <f>原记录!K11</f>
        <v>82.11675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D17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83.38024</v>
      </c>
      <c r="I12" s="15" t="str">
        <f>原记录!I12</f>
        <v>-2.2</v>
      </c>
      <c r="J12" s="14" t="str">
        <f>原记录!J12</f>
        <v>83.38046</v>
      </c>
      <c r="K12" s="27">
        <f>原记录!K12</f>
        <v>53.2296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276.215328</v>
      </c>
      <c r="I13" s="15"/>
      <c r="J13" s="14"/>
      <c r="K13" s="27">
        <f>原记录!K13</f>
        <v>53.2294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D16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87.37461</v>
      </c>
      <c r="I14" s="15" t="str">
        <f>原记录!I14</f>
        <v>-1.5</v>
      </c>
      <c r="J14" s="14" t="str">
        <f>原记录!J14</f>
        <v>87.37476</v>
      </c>
      <c r="K14" s="27">
        <f>原记录!K14</f>
        <v>82.11675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272.221094</v>
      </c>
      <c r="I15" s="15"/>
      <c r="J15" s="14"/>
      <c r="K15" s="27">
        <f>原记录!K15</f>
        <v>82.11675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D17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83.38042</v>
      </c>
      <c r="I16" s="15" t="str">
        <f>原记录!I16</f>
        <v>-2.2</v>
      </c>
      <c r="J16" s="14" t="str">
        <f>原记录!J16</f>
        <v>83.38064</v>
      </c>
      <c r="K16" s="27">
        <f>原记录!K16</f>
        <v>53.22935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276.215143</v>
      </c>
      <c r="I17" s="15"/>
      <c r="J17" s="14"/>
      <c r="K17" s="27">
        <f>原记录!K17</f>
        <v>53.22945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7" t="s">
        <v>137</v>
      </c>
      <c r="T24" s="38"/>
      <c r="U24" s="37" t="s">
        <v>138</v>
      </c>
      <c r="V24" s="38"/>
      <c r="W24" s="39" t="s">
        <v>132</v>
      </c>
      <c r="X24" s="39" t="s">
        <v>139</v>
      </c>
      <c r="Y24" s="39" t="s">
        <v>133</v>
      </c>
    </row>
    <row r="25" ht="14.1" customHeight="1" spans="1:28">
      <c r="A25" s="18" t="s">
        <v>26</v>
      </c>
      <c r="B25" s="19" t="str">
        <f>原记录!B22</f>
        <v>D16</v>
      </c>
      <c r="C25" s="20"/>
      <c r="D25" s="21"/>
      <c r="E25" s="20"/>
      <c r="F25" s="14"/>
      <c r="G25" s="14" t="str">
        <f>原记录!G22</f>
        <v>87.37471</v>
      </c>
      <c r="H25" s="22">
        <f>DEGREES(RADIANS(90)-((INT(ABS(G25))+INT((ABS(G25)-INT(ABS(G25)))*100)/60+((ABS(G25)-INT(ABS(G25)))*100-INT((ABS(G25)-INT(ABS(G25)))*100))/36)*PI()/180)*SIGN(G25))</f>
        <v>2.37025000000004</v>
      </c>
      <c r="I25" s="22">
        <f>(INT(ABS(H25))+INT((ABS(H25)-INT(ABS(H25)))*60)*0.01+(((ABS(H25)-INT(ABS(H25)))*60-INT((ABS(H25)-INT(ABS(H25)))*60))*60)/10000)*SIGN(H25)</f>
        <v>2.22129000000001</v>
      </c>
      <c r="J25" s="27">
        <f>原记录!H22</f>
        <v>82.1167666666667</v>
      </c>
      <c r="K25" s="34">
        <f>E3</f>
        <v>1.5</v>
      </c>
      <c r="L25" s="34">
        <f>N6</f>
        <v>1.364</v>
      </c>
      <c r="M25" s="32" t="s">
        <v>140</v>
      </c>
      <c r="N25" s="32"/>
      <c r="O25" s="32"/>
      <c r="P25" s="35" t="str">
        <f>A3</f>
        <v>C17-1</v>
      </c>
      <c r="Q25" s="40" t="str">
        <f>B25</f>
        <v>D16</v>
      </c>
      <c r="R25" s="41">
        <f>J25</f>
        <v>82.1167666666667</v>
      </c>
      <c r="S25" s="36">
        <f>K2</f>
        <v>29</v>
      </c>
      <c r="T25" s="42">
        <f>L6</f>
        <v>29</v>
      </c>
      <c r="U25" s="42">
        <f>N2</f>
        <v>950</v>
      </c>
      <c r="V25" s="42">
        <f>M6</f>
        <v>950</v>
      </c>
      <c r="W25" s="43">
        <f>I25</f>
        <v>2.22129000000001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D17</v>
      </c>
      <c r="C26" s="20"/>
      <c r="D26" s="21"/>
      <c r="E26" s="20"/>
      <c r="F26" s="14"/>
      <c r="G26" s="14" t="str">
        <f>原记录!G23</f>
        <v>83.38056</v>
      </c>
      <c r="H26" s="22">
        <f>DEGREES(RADIANS(90)-((INT(ABS(G26))+INT((ABS(G26)-INT(ABS(G26)))*100)/60+((ABS(G26)-INT(ABS(G26)))*100-INT((ABS(G26)-INT(ABS(G26)))*100))/36)*PI()/180)*SIGN(G26))</f>
        <v>6.36511111111109</v>
      </c>
      <c r="I26" s="22">
        <f>(INT(ABS(H26))+INT((ABS(H26)-INT(ABS(H26)))*60)*0.01+(((ABS(H26)-INT(ABS(H26)))*60-INT((ABS(H26)-INT(ABS(H26)))*60))*60)/10000)*SIGN(H26)</f>
        <v>6.21543999999999</v>
      </c>
      <c r="J26" s="27">
        <f>原记录!H23</f>
        <v>53.2294083333333</v>
      </c>
      <c r="K26" s="34">
        <f>E3</f>
        <v>1.5</v>
      </c>
      <c r="L26" s="34">
        <f>N8</f>
        <v>1.318</v>
      </c>
      <c r="M26" s="32" t="s">
        <v>141</v>
      </c>
      <c r="N26" s="32"/>
      <c r="O26" s="32"/>
      <c r="P26" s="35" t="str">
        <f>A3</f>
        <v>C17-1</v>
      </c>
      <c r="Q26" s="44" t="str">
        <f>B26</f>
        <v>D17</v>
      </c>
      <c r="R26" s="41">
        <f>J26</f>
        <v>53.2294083333333</v>
      </c>
      <c r="S26" s="36">
        <f>K2</f>
        <v>29</v>
      </c>
      <c r="T26" s="42">
        <f>L8</f>
        <v>29</v>
      </c>
      <c r="U26" s="42">
        <f>N2</f>
        <v>950</v>
      </c>
      <c r="V26" s="42">
        <f>M8</f>
        <v>950</v>
      </c>
      <c r="W26" s="43">
        <f>I26</f>
        <v>6.21543999999999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96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1" t="s">
        <v>138</v>
      </c>
      <c r="U28" s="39" t="s">
        <v>132</v>
      </c>
      <c r="V28" s="39" t="s">
        <v>139</v>
      </c>
      <c r="W28" s="39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6" t="str">
        <f>P25</f>
        <v>C17-1</v>
      </c>
      <c r="Q29" s="36" t="str">
        <f>Q25</f>
        <v>D16</v>
      </c>
      <c r="R29" s="36">
        <f>R25</f>
        <v>82.1167666666667</v>
      </c>
      <c r="S29" s="36">
        <f>T25</f>
        <v>29</v>
      </c>
      <c r="T29" s="36">
        <f>V25</f>
        <v>950</v>
      </c>
      <c r="U29" s="36">
        <f>W25</f>
        <v>2.22129000000001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6" t="str">
        <f>P26</f>
        <v>C17-1</v>
      </c>
      <c r="Q30" s="36" t="str">
        <f>Q26</f>
        <v>D17</v>
      </c>
      <c r="R30" s="36">
        <f>R26</f>
        <v>53.2294083333333</v>
      </c>
      <c r="S30" s="36">
        <f>T26</f>
        <v>29</v>
      </c>
      <c r="T30" s="36">
        <f>V26</f>
        <v>950</v>
      </c>
      <c r="U30" s="36">
        <f>W26</f>
        <v>6.21543999999999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2024-06-25T14:46:28Z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