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<sst xmlns="http://schemas.openxmlformats.org/spreadsheetml/2006/main" count="231" uniqueCount="145">
  <si>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C17_4站外业观测手簿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</si>
  <si>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</si>
  <si>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</si>
  <si>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</si>
  <si>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</si>
  <si>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</si>
  <si>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测站点：C17_4</t>
  </si>
  <si>
    <t>后视点：</t>
  </si>
  <si>
    <t>开始时间：05:03:24</t>
  </si>
  <si>
    <t>结束时间：05:05:01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</si>
  <si>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</si>
  <si>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</si>
  <si>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</si>
  <si>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</si>
  <si>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</si>
  <si>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</si>
  <si>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</si>
  <si>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</si>
  <si>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</si>
  <si>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</si>
  <si>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</si>
  <si>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</si>
  <si>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</si>
  <si>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</si>
  <si>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</si>
  <si>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</si>
  <si>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</si>
  <si>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D16</t>
  </si>
  <si>
    <t>Ⅰ</t>
  </si>
  <si>
    <t>209.52501</t>
  </si>
  <si>
    <t>-0.5</t>
  </si>
  <si>
    <t>209.52503</t>
  </si>
  <si>
    <t>0.00000</t>
  </si>
  <si>
    <t>87.36212</t>
  </si>
  <si>
    <t>-2.0</t>
  </si>
  <si>
    <t>87.36231</t>
  </si>
  <si>
    <t>Ⅱ</t>
  </si>
  <si>
    <t>29.52506</t>
  </si>
  <si>
    <t>272.233490</t>
  </si>
  <si>
    <t>D17</t>
  </si>
  <si>
    <t>66.45292</t>
  </si>
  <si>
    <t>-2.2</t>
  </si>
  <si>
    <t>66.45303</t>
  </si>
  <si>
    <t>216.52400</t>
  </si>
  <si>
    <t>83.38141</t>
  </si>
  <si>
    <t>-1.6</t>
  </si>
  <si>
    <t>83.38157</t>
  </si>
  <si>
    <t>246.45314</t>
  </si>
  <si>
    <t>276.214272</t>
  </si>
  <si>
    <t>2</t>
  </si>
  <si>
    <t>209.52555</t>
  </si>
  <si>
    <t>2.1</t>
  </si>
  <si>
    <t>209.52544</t>
  </si>
  <si>
    <t>87.36245</t>
  </si>
  <si>
    <t>-0.7</t>
  </si>
  <si>
    <t>87.36252</t>
  </si>
  <si>
    <t>29.52533</t>
  </si>
  <si>
    <t>272.233413</t>
  </si>
  <si>
    <t>66.45314</t>
  </si>
  <si>
    <t>-3.9</t>
  </si>
  <si>
    <t>66.45333</t>
  </si>
  <si>
    <t>216.52389</t>
  </si>
  <si>
    <t>83.38149</t>
  </si>
  <si>
    <t>83.38170</t>
  </si>
  <si>
    <t>246.45352</t>
  </si>
  <si>
    <t>276.214103</t>
  </si>
  <si>
    <t>3</t>
  </si>
  <si>
    <t>209.52569</t>
  </si>
  <si>
    <t>1.2</t>
  </si>
  <si>
    <t>209.52563</t>
  </si>
  <si>
    <t>87.36229</t>
  </si>
  <si>
    <t>-2.4</t>
  </si>
  <si>
    <t>87.36253</t>
  </si>
  <si>
    <t>29.52557</t>
  </si>
  <si>
    <t>272.233228</t>
  </si>
  <si>
    <t>66.45342</t>
  </si>
  <si>
    <t>-0.8</t>
  </si>
  <si>
    <t>66.45346</t>
  </si>
  <si>
    <t>216.52384</t>
  </si>
  <si>
    <t>83.38165</t>
  </si>
  <si>
    <t>-1.2</t>
  </si>
  <si>
    <t>83.38177</t>
  </si>
  <si>
    <t>246.45350</t>
  </si>
  <si>
    <t>276.214112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</si>
  <si>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</si>
  <si>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</si>
  <si>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</si>
  <si>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</si>
  <si>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</si>
  <si>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</si>
  <si>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</si>
  <si>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</si>
  <si>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216.52391</t>
  </si>
  <si>
    <t>83.38168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</si>
  <si>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</si>
  <si>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</si>
  <si>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</si>
  <si>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</si>
  <si>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</si>
  <si>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</si>
  <si>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</si>
  <si>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</si>
  <si>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</si>
  <si>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</si>
  <si>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</si>
  <si>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</si>
  <si>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C17-4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</si>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</sst>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81.9258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81.92585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53.4756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53.47575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55</v>
      </c>
      <c r="K10" s="83">
        <v>81.9258</v>
      </c>
      <c r="L10" s="88"/>
    </row>
    <row r="11" s="59" customFormat="1" spans="1:12">
      <c r="A11" s="71"/>
      <c r="B11" s="72"/>
      <c r="C11" s="73" t="s">
        <v>36</v>
      </c>
      <c r="D11" s="73" t="s">
        <v>56</v>
      </c>
      <c r="E11" s="72"/>
      <c r="F11" s="72"/>
      <c r="G11" s="72"/>
      <c r="H11" s="73" t="s">
        <v>57</v>
      </c>
      <c r="I11" s="72"/>
      <c r="J11" s="72"/>
      <c r="K11" s="85">
        <v>81.92575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58</v>
      </c>
      <c r="E12" s="74" t="s">
        <v>59</v>
      </c>
      <c r="F12" s="74" t="s">
        <v>60</v>
      </c>
      <c r="G12" s="74" t="s">
        <v>61</v>
      </c>
      <c r="H12" s="73" t="s">
        <v>62</v>
      </c>
      <c r="I12" s="74" t="s">
        <v>34</v>
      </c>
      <c r="J12" s="74" t="s">
        <v>63</v>
      </c>
      <c r="K12" s="85">
        <v>53.47545</v>
      </c>
      <c r="L12" s="90"/>
    </row>
    <row r="13" s="59" customFormat="1" ht="15" spans="1:12">
      <c r="A13" s="75"/>
      <c r="B13" s="76"/>
      <c r="C13" s="77" t="s">
        <v>36</v>
      </c>
      <c r="D13" s="77" t="s">
        <v>64</v>
      </c>
      <c r="E13" s="76"/>
      <c r="F13" s="76"/>
      <c r="G13" s="76"/>
      <c r="H13" s="77" t="s">
        <v>65</v>
      </c>
      <c r="I13" s="76"/>
      <c r="J13" s="76"/>
      <c r="K13" s="91">
        <v>53.47555</v>
      </c>
      <c r="L13" s="89"/>
    </row>
    <row r="14" s="59" customFormat="1" spans="1:12">
      <c r="A14" s="68" t="s">
        <v>66</v>
      </c>
      <c r="B14" s="69" t="s">
        <v>27</v>
      </c>
      <c r="C14" s="70" t="s">
        <v>28</v>
      </c>
      <c r="D14" s="70" t="s">
        <v>67</v>
      </c>
      <c r="E14" s="69" t="s">
        <v>68</v>
      </c>
      <c r="F14" s="69" t="s">
        <v>69</v>
      </c>
      <c r="G14" s="69" t="s">
        <v>32</v>
      </c>
      <c r="H14" s="70" t="s">
        <v>70</v>
      </c>
      <c r="I14" s="69" t="s">
        <v>71</v>
      </c>
      <c r="J14" s="69" t="s">
        <v>72</v>
      </c>
      <c r="K14" s="83">
        <v>81.9258</v>
      </c>
      <c r="L14" s="88"/>
    </row>
    <row r="15" s="59" customFormat="1" spans="1:12">
      <c r="A15" s="71"/>
      <c r="B15" s="72"/>
      <c r="C15" s="73" t="s">
        <v>36</v>
      </c>
      <c r="D15" s="73" t="s">
        <v>73</v>
      </c>
      <c r="E15" s="72"/>
      <c r="F15" s="72"/>
      <c r="G15" s="72"/>
      <c r="H15" s="73" t="s">
        <v>74</v>
      </c>
      <c r="I15" s="72"/>
      <c r="J15" s="72"/>
      <c r="K15" s="85">
        <v>81.9257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75</v>
      </c>
      <c r="E16" s="74" t="s">
        <v>76</v>
      </c>
      <c r="F16" s="74" t="s">
        <v>77</v>
      </c>
      <c r="G16" s="74" t="s">
        <v>78</v>
      </c>
      <c r="H16" s="73" t="s">
        <v>79</v>
      </c>
      <c r="I16" s="74" t="s">
        <v>80</v>
      </c>
      <c r="J16" s="74" t="s">
        <v>81</v>
      </c>
      <c r="K16" s="85">
        <v>53.47565</v>
      </c>
      <c r="L16" s="90"/>
    </row>
    <row r="17" s="59" customFormat="1" ht="15" spans="1:12">
      <c r="A17" s="75"/>
      <c r="B17" s="76"/>
      <c r="C17" s="77" t="s">
        <v>36</v>
      </c>
      <c r="D17" s="77" t="s">
        <v>82</v>
      </c>
      <c r="E17" s="76"/>
      <c r="F17" s="76"/>
      <c r="G17" s="76"/>
      <c r="H17" s="77" t="s">
        <v>83</v>
      </c>
      <c r="I17" s="76"/>
      <c r="J17" s="76"/>
      <c r="K17" s="91">
        <v>53.4756</v>
      </c>
      <c r="L17" s="89"/>
    </row>
    <row r="18" s="59" customFormat="1" spans="1:12">
      <c r="A18" s="78" t="s">
        <v>84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86</v>
      </c>
      <c r="B20" s="65" t="s">
        <v>12</v>
      </c>
      <c r="C20" s="65"/>
      <c r="D20" s="65" t="s">
        <v>87</v>
      </c>
      <c r="E20" s="65"/>
      <c r="F20" s="65" t="s">
        <v>88</v>
      </c>
      <c r="G20" s="65" t="s">
        <v>89</v>
      </c>
      <c r="H20" s="65" t="s">
        <v>21</v>
      </c>
      <c r="I20" s="65"/>
      <c r="J20" s="95" t="s">
        <v>90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53</v>
      </c>
      <c r="H22" s="83">
        <v>81.9257833333333</v>
      </c>
      <c r="I22" s="65"/>
      <c r="J22" s="101" t="s">
        <v>91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92</v>
      </c>
      <c r="G23" s="73" t="s">
        <v>93</v>
      </c>
      <c r="H23" s="85">
        <v>53.4756</v>
      </c>
      <c r="I23" s="84"/>
      <c r="J23" s="104" t="s">
        <v>94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95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96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97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98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7" sqref="D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开始时间：05:03:24</v>
      </c>
      <c r="B4" s="46"/>
      <c r="C4" s="46" t="str">
        <f>原记录!H3</f>
        <v>结束时间：05:05:01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29</v>
      </c>
      <c r="G6" s="56"/>
    </row>
    <row r="7" spans="1:8">
      <c r="A7" s="48" t="s">
        <v>110</v>
      </c>
      <c r="B7" s="57">
        <v>1.364</v>
      </c>
      <c r="C7" s="48" t="s">
        <v>111</v>
      </c>
      <c r="D7" s="55">
        <v>950</v>
      </c>
      <c r="E7" s="48" t="s">
        <v>112</v>
      </c>
      <c r="F7" s="56">
        <v>29</v>
      </c>
      <c r="G7" s="56"/>
      <c r="H7" t="str">
        <f>原记录!B6</f>
        <v>D16</v>
      </c>
    </row>
    <row r="8" spans="1:8">
      <c r="A8" s="48" t="s">
        <v>113</v>
      </c>
      <c r="B8" s="57">
        <v>1.318</v>
      </c>
      <c r="C8" s="48" t="s">
        <v>114</v>
      </c>
      <c r="D8" s="55">
        <v>950</v>
      </c>
      <c r="E8" s="48" t="s">
        <v>115</v>
      </c>
      <c r="F8" s="56">
        <v>29</v>
      </c>
      <c r="G8" s="48"/>
      <c r="H8" t="str">
        <f>原记录!B8</f>
        <v>D17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29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C17-4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开始时间：05:03:24</v>
      </c>
      <c r="G3" s="10"/>
      <c r="H3" s="9" t="str">
        <f>测站及镜站信息!C4</f>
        <v>结束时间：05:05:01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D16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87.36212</v>
      </c>
      <c r="I6" s="15" t="str">
        <f>原记录!I6</f>
        <v>-2.0</v>
      </c>
      <c r="J6" s="14" t="str">
        <f>原记录!J6</f>
        <v>87.36231</v>
      </c>
      <c r="K6" s="27">
        <f>原记录!K6</f>
        <v>81.9258</v>
      </c>
      <c r="L6" s="28">
        <f>测站及镜站信息!F7</f>
        <v>29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272.233490</v>
      </c>
      <c r="I7" s="15"/>
      <c r="J7" s="14"/>
      <c r="K7" s="27">
        <f>原记录!K7</f>
        <v>81.92585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83.38141</v>
      </c>
      <c r="I8" s="15" t="str">
        <f>原记录!I8</f>
        <v>-1.6</v>
      </c>
      <c r="J8" s="14" t="str">
        <f>原记录!J8</f>
        <v>83.38157</v>
      </c>
      <c r="K8" s="27">
        <f>原记录!K8</f>
        <v>53.4756</v>
      </c>
      <c r="L8" s="28">
        <f>测站及镜站信息!F8</f>
        <v>29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276.214272</v>
      </c>
      <c r="I9" s="15"/>
      <c r="J9" s="14"/>
      <c r="K9" s="27">
        <f>原记录!K9</f>
        <v>53.47575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87.36245</v>
      </c>
      <c r="I10" s="15" t="str">
        <f>原记录!I10</f>
        <v>-0.7</v>
      </c>
      <c r="J10" s="14" t="str">
        <f>原记录!J10</f>
        <v>87.36252</v>
      </c>
      <c r="K10" s="27">
        <f>原记录!K10</f>
        <v>81.9258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272.233413</v>
      </c>
      <c r="I11" s="15"/>
      <c r="J11" s="14"/>
      <c r="K11" s="27">
        <f>原记录!K11</f>
        <v>81.92575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83.38149</v>
      </c>
      <c r="I12" s="15" t="str">
        <f>原记录!I12</f>
        <v>-2.0</v>
      </c>
      <c r="J12" s="14" t="str">
        <f>原记录!J12</f>
        <v>83.38170</v>
      </c>
      <c r="K12" s="27">
        <f>原记录!K12</f>
        <v>53.47545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276.214103</v>
      </c>
      <c r="I13" s="15"/>
      <c r="J13" s="14"/>
      <c r="K13" s="27">
        <f>原记录!K13</f>
        <v>53.47555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87.36229</v>
      </c>
      <c r="I14" s="15" t="str">
        <f>原记录!I14</f>
        <v>-2.4</v>
      </c>
      <c r="J14" s="14" t="str">
        <f>原记录!J14</f>
        <v>87.36253</v>
      </c>
      <c r="K14" s="27">
        <f>原记录!K14</f>
        <v>81.9258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272.233228</v>
      </c>
      <c r="I15" s="15"/>
      <c r="J15" s="14"/>
      <c r="K15" s="27">
        <f>原记录!K15</f>
        <v>81.9257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83.38165</v>
      </c>
      <c r="I16" s="15" t="str">
        <f>原记录!I16</f>
        <v>-1.2</v>
      </c>
      <c r="J16" s="14" t="str">
        <f>原记录!J16</f>
        <v>83.38177</v>
      </c>
      <c r="K16" s="27">
        <f>原记录!K16</f>
        <v>53.47565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276.214112</v>
      </c>
      <c r="I17" s="15"/>
      <c r="J17" s="14"/>
      <c r="K17" s="27">
        <f>原记录!K17</f>
        <v>53.4756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D16</v>
      </c>
      <c r="C25" s="20"/>
      <c r="D25" s="21"/>
      <c r="E25" s="20"/>
      <c r="F25" s="14"/>
      <c r="G25" s="14" t="str">
        <f>原记录!G22</f>
        <v>87.36245</v>
      </c>
      <c r="H25" s="22">
        <f>DEGREES(RADIANS(90)-((INT(ABS(G25))+INT((ABS(G25)-INT(ABS(G25)))*100)/60+((ABS(G25)-INT(ABS(G25)))*100-INT((ABS(G25)-INT(ABS(G25)))*100))/36)*PI()/180)*SIGN(G25))</f>
        <v>2.39319444444446</v>
      </c>
      <c r="I25" s="22">
        <f>(INT(ABS(H25))+INT((ABS(H25)-INT(ABS(H25)))*60)*0.01+(((ABS(H25)-INT(ABS(H25)))*60-INT((ABS(H25)-INT(ABS(H25)))*60))*60)/10000)*SIGN(H25)</f>
        <v>2.23355000000001</v>
      </c>
      <c r="J25" s="27">
        <f>原记录!H22</f>
        <v>81.9257833333333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C17-4</v>
      </c>
      <c r="Q25" s="40" t="str">
        <f>B25</f>
        <v>D16</v>
      </c>
      <c r="R25" s="41">
        <f>J25</f>
        <v>81.9257833333333</v>
      </c>
      <c r="S25" s="36">
        <f>K2</f>
        <v>29</v>
      </c>
      <c r="T25" s="42">
        <f>L6</f>
        <v>29</v>
      </c>
      <c r="U25" s="42">
        <f>N2</f>
        <v>950</v>
      </c>
      <c r="V25" s="42">
        <f>M6</f>
        <v>950</v>
      </c>
      <c r="W25" s="43">
        <f>I25</f>
        <v>2.23355000000001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D17</v>
      </c>
      <c r="C26" s="20"/>
      <c r="D26" s="21"/>
      <c r="E26" s="20"/>
      <c r="F26" s="14"/>
      <c r="G26" s="14" t="str">
        <f>原记录!G23</f>
        <v>83.38168</v>
      </c>
      <c r="H26" s="22">
        <f>DEGREES(RADIANS(90)-((INT(ABS(G26))+INT((ABS(G26)-INT(ABS(G26)))*100)/60+((ABS(G26)-INT(ABS(G26)))*100-INT((ABS(G26)-INT(ABS(G26)))*100))/36)*PI()/180)*SIGN(G26))</f>
        <v>6.36199999999999</v>
      </c>
      <c r="I26" s="22">
        <f>(INT(ABS(H26))+INT((ABS(H26)-INT(ABS(H26)))*60)*0.01+(((ABS(H26)-INT(ABS(H26)))*60-INT((ABS(H26)-INT(ABS(H26)))*60))*60)/10000)*SIGN(H26)</f>
        <v>6.21432</v>
      </c>
      <c r="J26" s="27">
        <f>原记录!H23</f>
        <v>53.4756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C17-4</v>
      </c>
      <c r="Q26" s="44" t="str">
        <f>B26</f>
        <v>D17</v>
      </c>
      <c r="R26" s="41">
        <f>J26</f>
        <v>53.4756</v>
      </c>
      <c r="S26" s="36">
        <f>K2</f>
        <v>29</v>
      </c>
      <c r="T26" s="42">
        <f>L8</f>
        <v>29</v>
      </c>
      <c r="U26" s="42">
        <f>N2</f>
        <v>950</v>
      </c>
      <c r="V26" s="42">
        <f>M8</f>
        <v>950</v>
      </c>
      <c r="W26" s="43">
        <f>I26</f>
        <v>6.21432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C17-4</v>
      </c>
      <c r="Q29" s="36" t="str">
        <f>Q25</f>
        <v>D16</v>
      </c>
      <c r="R29" s="36">
        <f>R25</f>
        <v>81.9257833333333</v>
      </c>
      <c r="S29" s="36">
        <f>T25</f>
        <v>29</v>
      </c>
      <c r="T29" s="36">
        <f>V25</f>
        <v>950</v>
      </c>
      <c r="U29" s="36">
        <f>W25</f>
        <v>2.23355000000001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C17-4</v>
      </c>
      <c r="Q30" s="36" t="str">
        <f>Q26</f>
        <v>D17</v>
      </c>
      <c r="R30" s="36">
        <f>R26</f>
        <v>53.4756</v>
      </c>
      <c r="S30" s="36">
        <f>T26</f>
        <v>29</v>
      </c>
      <c r="T30" s="36">
        <f>V26</f>
        <v>950</v>
      </c>
      <c r="U30" s="36">
        <f>W26</f>
        <v>6.21432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