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<sst xmlns="http://schemas.openxmlformats.org/spreadsheetml/2006/main" count="231" uniqueCount="145">
  <si>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C18_4站外业观测手簿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</si>
  <si>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</si>
  <si>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</si>
  <si>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</si>
  <si>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</si>
  <si>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</si>
  <si>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测站点：C18_4</t>
  </si>
  <si>
    <t>后视点：</t>
  </si>
  <si>
    <t>开始时间：05:37:08</t>
  </si>
  <si>
    <t>结束时间：05:42:24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</si>
  <si>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</si>
  <si>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</si>
  <si>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</si>
  <si>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</si>
  <si>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</si>
  <si>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</si>
  <si>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</si>
  <si>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</si>
  <si>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</si>
  <si>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</si>
  <si>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</si>
  <si>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</si>
  <si>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</si>
  <si>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</si>
  <si>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</si>
  <si>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</si>
  <si>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</si>
  <si>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D17</t>
  </si>
  <si>
    <t>Ⅰ</t>
  </si>
  <si>
    <t>213.43275</t>
  </si>
  <si>
    <t>-5.8</t>
  </si>
  <si>
    <t>213.43304</t>
  </si>
  <si>
    <t>0.00000</t>
  </si>
  <si>
    <t>82.12275</t>
  </si>
  <si>
    <t>-0.4</t>
  </si>
  <si>
    <t>82.12279</t>
  </si>
  <si>
    <t>Ⅱ</t>
  </si>
  <si>
    <t>33.43333</t>
  </si>
  <si>
    <t>277.473174</t>
  </si>
  <si>
    <t>D18</t>
  </si>
  <si>
    <t>118.00285</t>
  </si>
  <si>
    <t>-1.4</t>
  </si>
  <si>
    <t>118.00292</t>
  </si>
  <si>
    <t>264.16588</t>
  </si>
  <si>
    <t>91.01384</t>
  </si>
  <si>
    <t>0.7</t>
  </si>
  <si>
    <t>91.01376</t>
  </si>
  <si>
    <t>298.00299</t>
  </si>
  <si>
    <t>268.582308</t>
  </si>
  <si>
    <t>2</t>
  </si>
  <si>
    <t>213.43305</t>
  </si>
  <si>
    <t>-2.4</t>
  </si>
  <si>
    <t>213.43317</t>
  </si>
  <si>
    <t>0.4</t>
  </si>
  <si>
    <t>82.12271</t>
  </si>
  <si>
    <t>33.43329</t>
  </si>
  <si>
    <t>277.473332</t>
  </si>
  <si>
    <t>118.00193</t>
  </si>
  <si>
    <t>0.1</t>
  </si>
  <si>
    <t>118.00192</t>
  </si>
  <si>
    <t>264.16475</t>
  </si>
  <si>
    <t>91.01322</t>
  </si>
  <si>
    <t>-2.5</t>
  </si>
  <si>
    <t>91.01346</t>
  </si>
  <si>
    <t>298.00191</t>
  </si>
  <si>
    <t>268.582288</t>
  </si>
  <si>
    <t>3</t>
  </si>
  <si>
    <t>213.43335</t>
  </si>
  <si>
    <t>2.4</t>
  </si>
  <si>
    <t>213.43323</t>
  </si>
  <si>
    <t>82.12293</t>
  </si>
  <si>
    <t>1.0</t>
  </si>
  <si>
    <t>82.12283</t>
  </si>
  <si>
    <t>33.43311</t>
  </si>
  <si>
    <t>277.473273</t>
  </si>
  <si>
    <t>118.00194</t>
  </si>
  <si>
    <t>3.0</t>
  </si>
  <si>
    <t>118.00179</t>
  </si>
  <si>
    <t>264.16456</t>
  </si>
  <si>
    <t>-0.9</t>
  </si>
  <si>
    <t>91.01355</t>
  </si>
  <si>
    <t>298.00164</t>
  </si>
  <si>
    <t>268.582362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</si>
  <si>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</si>
  <si>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</si>
  <si>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</si>
  <si>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</si>
  <si>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</si>
  <si>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</si>
  <si>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</si>
  <si>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82.12277</t>
  </si>
  <si>
    <t>2C互差20.00″</t>
  </si>
  <si>
    <t>264.16507</t>
  </si>
  <si>
    <t>91.01359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</si>
  <si>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</si>
  <si>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</si>
  <si>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</si>
  <si>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</si>
  <si>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</si>
  <si>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</si>
  <si>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</si>
  <si>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</si>
  <si>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</si>
  <si>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</si>
  <si>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</si>
  <si>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</si>
  <si>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C18-4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</si>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</sst>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122.9479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122.94785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209.0668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209.0675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33</v>
      </c>
      <c r="I10" s="70" t="s">
        <v>53</v>
      </c>
      <c r="J10" s="70" t="s">
        <v>54</v>
      </c>
      <c r="K10" s="85">
        <v>122.9479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122.9478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209.06685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209.0668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122.9478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122.9479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63</v>
      </c>
      <c r="I16" s="75" t="s">
        <v>79</v>
      </c>
      <c r="J16" s="75" t="s">
        <v>80</v>
      </c>
      <c r="K16" s="87">
        <v>209.06695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209.06665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122.947858333333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209.066925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6" sqref="C16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开始时间：05:37:08</v>
      </c>
      <c r="B4" s="46"/>
      <c r="C4" s="46" t="str">
        <f>原记录!H3</f>
        <v>结束时间：05:42:24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950</v>
      </c>
      <c r="E6" s="54" t="s">
        <v>109</v>
      </c>
      <c r="F6" s="56">
        <v>29.6</v>
      </c>
      <c r="G6" s="56"/>
    </row>
    <row r="7" spans="1:8">
      <c r="A7" s="48" t="s">
        <v>110</v>
      </c>
      <c r="B7" s="57">
        <v>1.318</v>
      </c>
      <c r="C7" s="48" t="s">
        <v>111</v>
      </c>
      <c r="D7" s="55">
        <v>950</v>
      </c>
      <c r="E7" s="48" t="s">
        <v>112</v>
      </c>
      <c r="F7" s="56">
        <v>29.6</v>
      </c>
      <c r="G7" s="56"/>
      <c r="H7" t="str">
        <f>原记录!B6</f>
        <v>D17</v>
      </c>
    </row>
    <row r="8" spans="1:8">
      <c r="A8" s="48" t="s">
        <v>113</v>
      </c>
      <c r="B8" s="57">
        <v>1.364</v>
      </c>
      <c r="C8" s="48" t="s">
        <v>114</v>
      </c>
      <c r="D8" s="55">
        <v>950</v>
      </c>
      <c r="E8" s="48" t="s">
        <v>115</v>
      </c>
      <c r="F8" s="56">
        <v>29.6</v>
      </c>
      <c r="G8" s="48"/>
      <c r="H8" t="str">
        <f>原记录!B8</f>
        <v>D18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29.6</v>
      </c>
      <c r="L2" s="2" t="s">
        <v>123</v>
      </c>
      <c r="M2" s="2"/>
      <c r="N2" s="24">
        <f>测站及镜站信息!D6</f>
        <v>950</v>
      </c>
      <c r="O2" s="25" t="s">
        <v>116</v>
      </c>
    </row>
    <row r="3" ht="11.1" customHeight="1" spans="1:15">
      <c r="A3" s="5" t="str">
        <f>测站及镜站信息!B5</f>
        <v>C18-4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开始时间：05:37:08</v>
      </c>
      <c r="G3" s="10"/>
      <c r="H3" s="9" t="str">
        <f>测站及镜站信息!C4</f>
        <v>结束时间：05:42:24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D17</v>
      </c>
      <c r="C6" s="12" t="str">
        <f>原记录!C6</f>
        <v>Ⅰ</v>
      </c>
      <c r="D6" s="14"/>
      <c r="E6" s="15"/>
      <c r="F6" s="14"/>
      <c r="G6" s="14"/>
      <c r="H6" s="14" t="str">
        <f>原记录!H6</f>
        <v>82.12275</v>
      </c>
      <c r="I6" s="15" t="str">
        <f>原记录!I6</f>
        <v>-0.4</v>
      </c>
      <c r="J6" s="14" t="str">
        <f>原记录!J6</f>
        <v>82.12279</v>
      </c>
      <c r="K6" s="27">
        <f>原记录!K6</f>
        <v>122.9479</v>
      </c>
      <c r="L6" s="28">
        <f>测站及镜站信息!F7</f>
        <v>29.6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277.473174</v>
      </c>
      <c r="I7" s="15"/>
      <c r="J7" s="14"/>
      <c r="K7" s="27">
        <f>原记录!K7</f>
        <v>122.94785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D18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91.01384</v>
      </c>
      <c r="I8" s="15" t="str">
        <f>原记录!I8</f>
        <v>0.7</v>
      </c>
      <c r="J8" s="14" t="str">
        <f>原记录!J8</f>
        <v>91.01376</v>
      </c>
      <c r="K8" s="27">
        <f>原记录!K8</f>
        <v>209.0668</v>
      </c>
      <c r="L8" s="28">
        <f>测站及镜站信息!F8</f>
        <v>29.6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268.582308</v>
      </c>
      <c r="I9" s="15"/>
      <c r="J9" s="14"/>
      <c r="K9" s="27">
        <f>原记录!K9</f>
        <v>209.0675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82.12275</v>
      </c>
      <c r="I10" s="15" t="str">
        <f>原记录!I10</f>
        <v>0.4</v>
      </c>
      <c r="J10" s="14" t="str">
        <f>原记录!J10</f>
        <v>82.12271</v>
      </c>
      <c r="K10" s="27">
        <f>原记录!K10</f>
        <v>122.9479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277.473332</v>
      </c>
      <c r="I11" s="15"/>
      <c r="J11" s="14"/>
      <c r="K11" s="27">
        <f>原记录!K11</f>
        <v>122.9478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91.01322</v>
      </c>
      <c r="I12" s="15" t="str">
        <f>原记录!I12</f>
        <v>-2.5</v>
      </c>
      <c r="J12" s="14" t="str">
        <f>原记录!J12</f>
        <v>91.01346</v>
      </c>
      <c r="K12" s="27">
        <f>原记录!K12</f>
        <v>209.06685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268.582288</v>
      </c>
      <c r="I13" s="15"/>
      <c r="J13" s="14"/>
      <c r="K13" s="27">
        <f>原记录!K13</f>
        <v>209.0668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82.12293</v>
      </c>
      <c r="I14" s="15" t="str">
        <f>原记录!I14</f>
        <v>1.0</v>
      </c>
      <c r="J14" s="14" t="str">
        <f>原记录!J14</f>
        <v>82.12283</v>
      </c>
      <c r="K14" s="27">
        <f>原记录!K14</f>
        <v>122.9478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277.473273</v>
      </c>
      <c r="I15" s="15"/>
      <c r="J15" s="14"/>
      <c r="K15" s="27">
        <f>原记录!K15</f>
        <v>122.9479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91.01346</v>
      </c>
      <c r="I16" s="15" t="str">
        <f>原记录!I16</f>
        <v>-0.9</v>
      </c>
      <c r="J16" s="14" t="str">
        <f>原记录!J16</f>
        <v>91.01355</v>
      </c>
      <c r="K16" s="27">
        <f>原记录!K16</f>
        <v>209.06695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268.582362</v>
      </c>
      <c r="I17" s="15"/>
      <c r="J17" s="14"/>
      <c r="K17" s="27">
        <f>原记录!K17</f>
        <v>209.06665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D17</v>
      </c>
      <c r="C25" s="20"/>
      <c r="D25" s="21"/>
      <c r="E25" s="20"/>
      <c r="F25" s="14"/>
      <c r="G25" s="14" t="str">
        <f>原记录!G22</f>
        <v>82.12277</v>
      </c>
      <c r="H25" s="22">
        <f>DEGREES(RADIANS(90)-((INT(ABS(G25))+INT((ABS(G25)-INT(ABS(G25)))*100)/60+((ABS(G25)-INT(ABS(G25)))*100-INT((ABS(G25)-INT(ABS(G25)))*100))/36)*PI()/180)*SIGN(G25))</f>
        <v>7.79230555555554</v>
      </c>
      <c r="I25" s="22">
        <f>(INT(ABS(H25))+INT((ABS(H25)-INT(ABS(H25)))*60)*0.01+(((ABS(H25)-INT(ABS(H25)))*60-INT((ABS(H25)-INT(ABS(H25)))*60))*60)/10000)*SIGN(H25)</f>
        <v>7.47322999999999</v>
      </c>
      <c r="J25" s="27">
        <f>原记录!H22</f>
        <v>122.947858333333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C18-4</v>
      </c>
      <c r="Q25" s="40" t="str">
        <f>B25</f>
        <v>D17</v>
      </c>
      <c r="R25" s="41">
        <f>J25</f>
        <v>122.947858333333</v>
      </c>
      <c r="S25" s="36">
        <f>K2</f>
        <v>29.6</v>
      </c>
      <c r="T25" s="42">
        <f>L6</f>
        <v>29.6</v>
      </c>
      <c r="U25" s="42">
        <f>N2</f>
        <v>950</v>
      </c>
      <c r="V25" s="42">
        <f>M6</f>
        <v>950</v>
      </c>
      <c r="W25" s="43">
        <f>I25</f>
        <v>7.47322999999999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D18</v>
      </c>
      <c r="C26" s="20"/>
      <c r="D26" s="21"/>
      <c r="E26" s="20"/>
      <c r="F26" s="14"/>
      <c r="G26" s="14" t="str">
        <f>原记录!G23</f>
        <v>91.01359</v>
      </c>
      <c r="H26" s="22">
        <f>DEGREES(RADIANS(90)-((INT(ABS(G26))+INT((ABS(G26)-INT(ABS(G26)))*100)/60+((ABS(G26)-INT(ABS(G26)))*100-INT((ABS(G26)-INT(ABS(G26)))*100))/36)*PI()/180)*SIGN(G26))</f>
        <v>-1.02663888888887</v>
      </c>
      <c r="I26" s="22">
        <f>(INT(ABS(H26))+INT((ABS(H26)-INT(ABS(H26)))*60)*0.01+(((ABS(H26)-INT(ABS(H26)))*60-INT((ABS(H26)-INT(ABS(H26)))*60))*60)/10000)*SIGN(H26)</f>
        <v>-1.01358999999999</v>
      </c>
      <c r="J26" s="27">
        <f>原记录!H23</f>
        <v>209.066925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C18-4</v>
      </c>
      <c r="Q26" s="44" t="str">
        <f>B26</f>
        <v>D18</v>
      </c>
      <c r="R26" s="41">
        <f>J26</f>
        <v>209.066925</v>
      </c>
      <c r="S26" s="36">
        <f>K2</f>
        <v>29.6</v>
      </c>
      <c r="T26" s="42">
        <f>L8</f>
        <v>29.6</v>
      </c>
      <c r="U26" s="42">
        <f>N2</f>
        <v>950</v>
      </c>
      <c r="V26" s="42">
        <f>M8</f>
        <v>950</v>
      </c>
      <c r="W26" s="43">
        <f>I26</f>
        <v>-1.01358999999999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C18-4</v>
      </c>
      <c r="Q29" s="36" t="str">
        <f>Q25</f>
        <v>D17</v>
      </c>
      <c r="R29" s="36">
        <f>R25</f>
        <v>122.947858333333</v>
      </c>
      <c r="S29" s="36">
        <f>T25</f>
        <v>29.6</v>
      </c>
      <c r="T29" s="36">
        <f>V25</f>
        <v>950</v>
      </c>
      <c r="U29" s="36">
        <f>W25</f>
        <v>7.47322999999999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C18-4</v>
      </c>
      <c r="Q30" s="36" t="str">
        <f>Q26</f>
        <v>D18</v>
      </c>
      <c r="R30" s="36">
        <f>R26</f>
        <v>209.066925</v>
      </c>
      <c r="S30" s="36">
        <f>T26</f>
        <v>29.6</v>
      </c>
      <c r="T30" s="36">
        <f>V26</f>
        <v>950</v>
      </c>
      <c r="U30" s="36">
        <f>W26</f>
        <v>-1.01358999999999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