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<sst xmlns="http://schemas.openxmlformats.org/spreadsheetml/2006/main" count="231" uniqueCount="142">
  <si>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C19_1站外业观测手簿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</si>
  <si>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</si>
  <si>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</si>
  <si>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</si>
  <si>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</si>
  <si>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</si>
  <si>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测站点：C19_1</t>
  </si>
  <si>
    <t>后视点：</t>
  </si>
  <si>
    <t>开始时间：06:00:24</t>
  </si>
  <si>
    <t>结束时间：06:02:12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</si>
  <si>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</si>
  <si>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</si>
  <si>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</si>
  <si>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</si>
  <si>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</si>
  <si>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</si>
  <si>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</si>
  <si>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</si>
  <si>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</si>
  <si>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</si>
  <si>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</si>
  <si>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</si>
  <si>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</si>
  <si>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</si>
  <si>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</si>
  <si>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</si>
  <si>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</si>
  <si>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D18</t>
  </si>
  <si>
    <t>Ⅰ</t>
  </si>
  <si>
    <t>25.23113</t>
  </si>
  <si>
    <t>2.8</t>
  </si>
  <si>
    <t>25.23099</t>
  </si>
  <si>
    <t>0.00000</t>
  </si>
  <si>
    <t>90.06187</t>
  </si>
  <si>
    <t>-2.4</t>
  </si>
  <si>
    <t>90.06212</t>
  </si>
  <si>
    <t>Ⅱ</t>
  </si>
  <si>
    <t>205.23084</t>
  </si>
  <si>
    <t>269.533639</t>
  </si>
  <si>
    <t>D19</t>
  </si>
  <si>
    <t>173.43596</t>
  </si>
  <si>
    <t>4.2</t>
  </si>
  <si>
    <t>173.43575</t>
  </si>
  <si>
    <t>148.20476</t>
  </si>
  <si>
    <t>93.36359</t>
  </si>
  <si>
    <t>-3.6</t>
  </si>
  <si>
    <t>93.36395</t>
  </si>
  <si>
    <t>353.43553</t>
  </si>
  <si>
    <t>266.231685</t>
  </si>
  <si>
    <t>2</t>
  </si>
  <si>
    <t>25.23105</t>
  </si>
  <si>
    <t>3.2</t>
  </si>
  <si>
    <t>25.23089</t>
  </si>
  <si>
    <t>90.06179</t>
  </si>
  <si>
    <t>-3.5</t>
  </si>
  <si>
    <t>90.06214</t>
  </si>
  <si>
    <t>205.23073</t>
  </si>
  <si>
    <t>269.533516</t>
  </si>
  <si>
    <t>173.43583</t>
  </si>
  <si>
    <t>3.7</t>
  </si>
  <si>
    <t>173.43564</t>
  </si>
  <si>
    <t>93.36384</t>
  </si>
  <si>
    <t>-2.1</t>
  </si>
  <si>
    <t>93.36405</t>
  </si>
  <si>
    <t>353.43546</t>
  </si>
  <si>
    <t>266.231740</t>
  </si>
  <si>
    <t>3</t>
  </si>
  <si>
    <t>25.23106</t>
  </si>
  <si>
    <t>1.7</t>
  </si>
  <si>
    <t>25.23097</t>
  </si>
  <si>
    <t>90.06195</t>
  </si>
  <si>
    <t>-2.2</t>
  </si>
  <si>
    <t>90.06218</t>
  </si>
  <si>
    <t>205.23089</t>
  </si>
  <si>
    <t>269.533599</t>
  </si>
  <si>
    <t>173.43559</t>
  </si>
  <si>
    <t>148.20462</t>
  </si>
  <si>
    <t>93.36390</t>
  </si>
  <si>
    <t>-2.6</t>
  </si>
  <si>
    <t>93.36416</t>
  </si>
  <si>
    <t>353.43543</t>
  </si>
  <si>
    <t>266.231586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</si>
  <si>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</si>
  <si>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</si>
  <si>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</si>
  <si>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</si>
  <si>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</si>
  <si>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</si>
  <si>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</si>
  <si>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</si>
  <si>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148.20471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</si>
  <si>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</si>
  <si>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</si>
  <si>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</si>
  <si>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</si>
  <si>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</si>
  <si>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</si>
  <si>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</si>
  <si>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</si>
  <si>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</si>
  <si>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</si>
  <si>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</si>
  <si>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</si>
  <si>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C19-1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</si>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</sst>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D35" sqref="D35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99.42025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99.4203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75.86515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75.86505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99.42035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99.42015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43</v>
      </c>
      <c r="H12" s="74" t="s">
        <v>61</v>
      </c>
      <c r="I12" s="75" t="s">
        <v>62</v>
      </c>
      <c r="J12" s="75" t="s">
        <v>63</v>
      </c>
      <c r="K12" s="87">
        <v>75.8652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75.86515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99.4202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99.41995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42</v>
      </c>
      <c r="E16" s="75" t="s">
        <v>51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75.86525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75.8649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55</v>
      </c>
      <c r="H22" s="85">
        <v>99.4202</v>
      </c>
      <c r="I22" s="66"/>
      <c r="J22" s="103" t="s">
        <v>89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90</v>
      </c>
      <c r="G23" s="74" t="s">
        <v>63</v>
      </c>
      <c r="H23" s="87">
        <v>75.8651166666667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I21" sqref="I21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开始时间：06:00:24</v>
      </c>
      <c r="B4" s="46"/>
      <c r="C4" s="46" t="str">
        <f>原记录!H3</f>
        <v>结束时间：06:02:12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950</v>
      </c>
      <c r="E6" s="54" t="s">
        <v>106</v>
      </c>
      <c r="F6" s="56">
        <v>29.6</v>
      </c>
      <c r="G6" s="56"/>
    </row>
    <row r="7" spans="1:8">
      <c r="A7" s="48" t="s">
        <v>107</v>
      </c>
      <c r="B7" s="57">
        <v>1.364</v>
      </c>
      <c r="C7" s="48" t="s">
        <v>108</v>
      </c>
      <c r="D7" s="55">
        <v>950</v>
      </c>
      <c r="E7" s="48" t="s">
        <v>109</v>
      </c>
      <c r="F7" s="56">
        <v>29.6</v>
      </c>
      <c r="G7" s="56"/>
      <c r="H7" t="str">
        <f>原记录!B6</f>
        <v>D18</v>
      </c>
    </row>
    <row r="8" spans="1:8">
      <c r="A8" s="48" t="s">
        <v>110</v>
      </c>
      <c r="B8" s="57">
        <v>1.318</v>
      </c>
      <c r="C8" s="48" t="s">
        <v>111</v>
      </c>
      <c r="D8" s="55">
        <v>950</v>
      </c>
      <c r="E8" s="48" t="s">
        <v>112</v>
      </c>
      <c r="F8" s="56">
        <v>29.6</v>
      </c>
      <c r="G8" s="48"/>
      <c r="H8" t="str">
        <f>原记录!B8</f>
        <v>D19</v>
      </c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29.6</v>
      </c>
      <c r="L2" s="2" t="s">
        <v>120</v>
      </c>
      <c r="M2" s="2"/>
      <c r="N2" s="24">
        <f>测站及镜站信息!D6</f>
        <v>950</v>
      </c>
      <c r="O2" s="25" t="s">
        <v>113</v>
      </c>
    </row>
    <row r="3" ht="11.1" customHeight="1" spans="1:15">
      <c r="A3" s="5" t="str">
        <f>测站及镜站信息!B5</f>
        <v>C19-1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开始时间：06:00:24</v>
      </c>
      <c r="G3" s="10"/>
      <c r="H3" s="9" t="str">
        <f>测站及镜站信息!C4</f>
        <v>结束时间：06:02:12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D18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90.06187</v>
      </c>
      <c r="I6" s="15" t="str">
        <f>原记录!I6</f>
        <v>-2.4</v>
      </c>
      <c r="J6" s="14" t="str">
        <f>原记录!J6</f>
        <v>90.06212</v>
      </c>
      <c r="K6" s="27">
        <f>原记录!K6</f>
        <v>99.42025</v>
      </c>
      <c r="L6" s="28">
        <f>测站及镜站信息!F7</f>
        <v>29.6</v>
      </c>
      <c r="M6" s="29">
        <f>测站及镜站信息!D7</f>
        <v>950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269.533639</v>
      </c>
      <c r="I7" s="15"/>
      <c r="J7" s="14"/>
      <c r="K7" s="27">
        <f>原记录!K7</f>
        <v>99.4203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D19</v>
      </c>
      <c r="C8" s="12" t="str">
        <f>原记录!C8</f>
        <v>Ⅰ</v>
      </c>
      <c r="D8" s="14"/>
      <c r="E8" s="15"/>
      <c r="F8" s="14"/>
      <c r="G8" s="14"/>
      <c r="H8" s="14" t="str">
        <f>原记录!H8</f>
        <v>93.36359</v>
      </c>
      <c r="I8" s="15" t="str">
        <f>原记录!I8</f>
        <v>-3.6</v>
      </c>
      <c r="J8" s="14" t="str">
        <f>原记录!J8</f>
        <v>93.36395</v>
      </c>
      <c r="K8" s="27">
        <f>原记录!K8</f>
        <v>75.86515</v>
      </c>
      <c r="L8" s="28">
        <f>测站及镜站信息!F8</f>
        <v>29.6</v>
      </c>
      <c r="M8" s="29">
        <f>测站及镜站信息!D8</f>
        <v>950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266.231685</v>
      </c>
      <c r="I9" s="15"/>
      <c r="J9" s="14"/>
      <c r="K9" s="27">
        <f>原记录!K9</f>
        <v>75.86505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90.06179</v>
      </c>
      <c r="I10" s="15" t="str">
        <f>原记录!I10</f>
        <v>-3.5</v>
      </c>
      <c r="J10" s="14" t="str">
        <f>原记录!J10</f>
        <v>90.06214</v>
      </c>
      <c r="K10" s="27">
        <f>原记录!K10</f>
        <v>99.42035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269.533516</v>
      </c>
      <c r="I11" s="15"/>
      <c r="J11" s="14"/>
      <c r="K11" s="27">
        <f>原记录!K11</f>
        <v>99.42015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93.36384</v>
      </c>
      <c r="I12" s="15" t="str">
        <f>原记录!I12</f>
        <v>-2.1</v>
      </c>
      <c r="J12" s="14" t="str">
        <f>原记录!J12</f>
        <v>93.36405</v>
      </c>
      <c r="K12" s="27">
        <f>原记录!K12</f>
        <v>75.8652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266.231740</v>
      </c>
      <c r="I13" s="15"/>
      <c r="J13" s="14"/>
      <c r="K13" s="27">
        <f>原记录!K13</f>
        <v>75.86515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90.06195</v>
      </c>
      <c r="I14" s="15" t="str">
        <f>原记录!I14</f>
        <v>-2.2</v>
      </c>
      <c r="J14" s="14" t="str">
        <f>原记录!J14</f>
        <v>90.06218</v>
      </c>
      <c r="K14" s="27">
        <f>原记录!K14</f>
        <v>99.4202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269.533599</v>
      </c>
      <c r="I15" s="15"/>
      <c r="J15" s="14"/>
      <c r="K15" s="27">
        <f>原记录!K15</f>
        <v>99.41995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93.36390</v>
      </c>
      <c r="I16" s="15" t="str">
        <f>原记录!I16</f>
        <v>-2.6</v>
      </c>
      <c r="J16" s="14" t="str">
        <f>原记录!J16</f>
        <v>93.36416</v>
      </c>
      <c r="K16" s="27">
        <f>原记录!K16</f>
        <v>75.86525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266.231586</v>
      </c>
      <c r="I17" s="15"/>
      <c r="J17" s="14"/>
      <c r="K17" s="27">
        <f>原记录!K17</f>
        <v>75.8649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D18</v>
      </c>
      <c r="C25" s="20"/>
      <c r="D25" s="21"/>
      <c r="E25" s="20"/>
      <c r="F25" s="14"/>
      <c r="G25" s="14" t="str">
        <f>原记录!G22</f>
        <v>90.06214</v>
      </c>
      <c r="H25" s="22">
        <f>DEGREES(RADIANS(90)-((INT(ABS(G25))+INT((ABS(G25)-INT(ABS(G25)))*100)/60+((ABS(G25)-INT(ABS(G25)))*100-INT((ABS(G25)-INT(ABS(G25)))*100))/36)*PI()/180)*SIGN(G25))</f>
        <v>-0.105944444444438</v>
      </c>
      <c r="I25" s="22">
        <f>(INT(ABS(H25))+INT((ABS(H25)-INT(ABS(H25)))*60)*0.01+(((ABS(H25)-INT(ABS(H25)))*60-INT((ABS(H25)-INT(ABS(H25)))*60))*60)/10000)*SIGN(H25)</f>
        <v>-0.0621399999999975</v>
      </c>
      <c r="J25" s="27">
        <f>原记录!H22</f>
        <v>99.4202</v>
      </c>
      <c r="K25" s="34">
        <f>E3</f>
        <v>1.5</v>
      </c>
      <c r="L25" s="34">
        <f>N6</f>
        <v>1.364</v>
      </c>
      <c r="M25" s="32" t="s">
        <v>137</v>
      </c>
      <c r="N25" s="32"/>
      <c r="O25" s="32"/>
      <c r="P25" s="35" t="str">
        <f>A3</f>
        <v>C19-1</v>
      </c>
      <c r="Q25" s="40" t="str">
        <f>B25</f>
        <v>D18</v>
      </c>
      <c r="R25" s="41">
        <f>J25</f>
        <v>99.4202</v>
      </c>
      <c r="S25" s="36">
        <f>K2</f>
        <v>29.6</v>
      </c>
      <c r="T25" s="42">
        <f>L6</f>
        <v>29.6</v>
      </c>
      <c r="U25" s="42">
        <f>N2</f>
        <v>950</v>
      </c>
      <c r="V25" s="42">
        <f>M6</f>
        <v>950</v>
      </c>
      <c r="W25" s="43">
        <f>I25</f>
        <v>-0.0621399999999975</v>
      </c>
      <c r="X25" s="41">
        <f>测站及镜站信息!B6</f>
        <v>1.5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D19</v>
      </c>
      <c r="C26" s="20"/>
      <c r="D26" s="21"/>
      <c r="E26" s="20"/>
      <c r="F26" s="14"/>
      <c r="G26" s="14" t="str">
        <f>原记录!G23</f>
        <v>93.36405</v>
      </c>
      <c r="H26" s="22">
        <f>DEGREES(RADIANS(90)-((INT(ABS(G26))+INT((ABS(G26)-INT(ABS(G26)))*100)/60+((ABS(G26)-INT(ABS(G26)))*100-INT((ABS(G26)-INT(ABS(G26)))*100))/36)*PI()/180)*SIGN(G26))</f>
        <v>-3.61125000000001</v>
      </c>
      <c r="I26" s="22">
        <f>(INT(ABS(H26))+INT((ABS(H26)-INT(ABS(H26)))*60)*0.01+(((ABS(H26)-INT(ABS(H26)))*60-INT((ABS(H26)-INT(ABS(H26)))*60))*60)/10000)*SIGN(H26)</f>
        <v>-3.36405</v>
      </c>
      <c r="J26" s="27">
        <f>原记录!H23</f>
        <v>75.8651166666667</v>
      </c>
      <c r="K26" s="34">
        <f>E3</f>
        <v>1.5</v>
      </c>
      <c r="L26" s="34">
        <f>N8</f>
        <v>1.318</v>
      </c>
      <c r="M26" s="32" t="s">
        <v>138</v>
      </c>
      <c r="N26" s="32"/>
      <c r="O26" s="32"/>
      <c r="P26" s="35" t="str">
        <f>A3</f>
        <v>C19-1</v>
      </c>
      <c r="Q26" s="44" t="str">
        <f>B26</f>
        <v>D19</v>
      </c>
      <c r="R26" s="41">
        <f>J26</f>
        <v>75.8651166666667</v>
      </c>
      <c r="S26" s="36">
        <f>K2</f>
        <v>29.6</v>
      </c>
      <c r="T26" s="42">
        <f>L8</f>
        <v>29.6</v>
      </c>
      <c r="U26" s="42">
        <f>N2</f>
        <v>950</v>
      </c>
      <c r="V26" s="42">
        <f>M8</f>
        <v>950</v>
      </c>
      <c r="W26" s="43">
        <f>I26</f>
        <v>-3.36405</v>
      </c>
      <c r="X26" s="41">
        <f>K26</f>
        <v>1.5</v>
      </c>
      <c r="Y26" s="41">
        <f>L26</f>
        <v>1.318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C19-1</v>
      </c>
      <c r="Q29" s="36" t="str">
        <f>Q25</f>
        <v>D18</v>
      </c>
      <c r="R29" s="36">
        <f>R25</f>
        <v>99.4202</v>
      </c>
      <c r="S29" s="36">
        <f>T25</f>
        <v>29.6</v>
      </c>
      <c r="T29" s="36">
        <f>V25</f>
        <v>950</v>
      </c>
      <c r="U29" s="36">
        <f>W25</f>
        <v>-0.0621399999999975</v>
      </c>
      <c r="V29" s="36">
        <f>X25</f>
        <v>1.5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C19-1</v>
      </c>
      <c r="Q30" s="36" t="str">
        <f>Q26</f>
        <v>D19</v>
      </c>
      <c r="R30" s="36">
        <f>R26</f>
        <v>75.8651166666667</v>
      </c>
      <c r="S30" s="36">
        <f>T26</f>
        <v>29.6</v>
      </c>
      <c r="T30" s="36">
        <f>V26</f>
        <v>950</v>
      </c>
      <c r="U30" s="36">
        <f>W26</f>
        <v>-3.36405</v>
      </c>
      <c r="V30" s="36">
        <f>X26</f>
        <v>1.5</v>
      </c>
      <c r="W30" s="36">
        <f>Y26</f>
        <v>1.318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