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<sst xmlns="http://schemas.openxmlformats.org/spreadsheetml/2006/main" count="231" uniqueCount="145">
  <si>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C19_4站外业观测手簿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</si>
  <si>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</si>
  <si>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</si>
  <si>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</si>
  <si>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</si>
  <si>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</si>
  <si>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测站点：C19_4</t>
  </si>
  <si>
    <t>后视点：</t>
  </si>
  <si>
    <t>开始时间：06:18:15</t>
  </si>
  <si>
    <t>结束时间：06:19:47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</si>
  <si>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</si>
  <si>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</si>
  <si>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</si>
  <si>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</si>
  <si>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</si>
  <si>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</si>
  <si>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</si>
  <si>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</si>
  <si>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</si>
  <si>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</si>
  <si>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</si>
  <si>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</si>
  <si>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</si>
  <si>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</si>
  <si>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</si>
  <si>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</si>
  <si>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</si>
  <si>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D18</t>
  </si>
  <si>
    <t>Ⅰ</t>
  </si>
  <si>
    <t>23.38579</t>
  </si>
  <si>
    <t>4.6</t>
  </si>
  <si>
    <t>23.38556</t>
  </si>
  <si>
    <t>0.00000</t>
  </si>
  <si>
    <t>90.03122</t>
  </si>
  <si>
    <t>-3.0</t>
  </si>
  <si>
    <t>90.03152</t>
  </si>
  <si>
    <t>Ⅱ</t>
  </si>
  <si>
    <t>203.38533</t>
  </si>
  <si>
    <t>269.564184</t>
  </si>
  <si>
    <t>D19</t>
  </si>
  <si>
    <t>172.11371</t>
  </si>
  <si>
    <t>0.5</t>
  </si>
  <si>
    <t>172.11369</t>
  </si>
  <si>
    <t>148.32413</t>
  </si>
  <si>
    <t>93.34066</t>
  </si>
  <si>
    <t>-4.1</t>
  </si>
  <si>
    <t>93.34107</t>
  </si>
  <si>
    <t>352.11366</t>
  </si>
  <si>
    <t>266.254520</t>
  </si>
  <si>
    <t>2</t>
  </si>
  <si>
    <t>23.38599</t>
  </si>
  <si>
    <t>7.4</t>
  </si>
  <si>
    <t>23.38562</t>
  </si>
  <si>
    <t>90.03150</t>
  </si>
  <si>
    <t>90.03191</t>
  </si>
  <si>
    <t>203.38525</t>
  </si>
  <si>
    <t>269.563673</t>
  </si>
  <si>
    <t>172.11347</t>
  </si>
  <si>
    <t>2.7</t>
  </si>
  <si>
    <t>172.11334</t>
  </si>
  <si>
    <t>148.32372</t>
  </si>
  <si>
    <t>93.34039</t>
  </si>
  <si>
    <t>-4.9</t>
  </si>
  <si>
    <t>93.34088</t>
  </si>
  <si>
    <t>352.11320</t>
  </si>
  <si>
    <t>266.254633</t>
  </si>
  <si>
    <t>3</t>
  </si>
  <si>
    <t>23.38544</t>
  </si>
  <si>
    <t>-1.3</t>
  </si>
  <si>
    <t>23.38551</t>
  </si>
  <si>
    <t>90.03151</t>
  </si>
  <si>
    <t>-2.5</t>
  </si>
  <si>
    <t>90.03176</t>
  </si>
  <si>
    <t>203.38557</t>
  </si>
  <si>
    <t>269.563994</t>
  </si>
  <si>
    <t>2.5</t>
  </si>
  <si>
    <t>172.11358</t>
  </si>
  <si>
    <t>148.32408</t>
  </si>
  <si>
    <t>93.34052</t>
  </si>
  <si>
    <t>-3.7</t>
  </si>
  <si>
    <t>93.34089</t>
  </si>
  <si>
    <t>352.11346</t>
  </si>
  <si>
    <t>266.254745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</si>
  <si>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</si>
  <si>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</si>
  <si>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</si>
  <si>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</si>
  <si>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</si>
  <si>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</si>
  <si>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</si>
  <si>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90.03173</t>
  </si>
  <si>
    <t>2C互差20.00″</t>
  </si>
  <si>
    <t>148.32397</t>
  </si>
  <si>
    <t>93.34095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</si>
  <si>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</si>
  <si>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</si>
  <si>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</si>
  <si>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</si>
  <si>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</si>
  <si>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</si>
  <si>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</si>
  <si>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</si>
  <si>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</si>
  <si>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</si>
  <si>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</si>
  <si>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</si>
  <si>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C19-4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</si>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</sst>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$A1:$XFD1048576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99.85395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99.85385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75.33295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75.333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45</v>
      </c>
      <c r="J10" s="70" t="s">
        <v>54</v>
      </c>
      <c r="K10" s="85">
        <v>99.8538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99.85375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75.3331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75.3329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99.8539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99.8538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40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75.33295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75.33195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99.8538416666667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75.3328083333333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C15" sqref="C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开始时间：06:18:15</v>
      </c>
      <c r="B4" s="46"/>
      <c r="C4" s="46" t="str">
        <f>原记录!H3</f>
        <v>结束时间：06:19:47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950</v>
      </c>
      <c r="E6" s="54" t="s">
        <v>109</v>
      </c>
      <c r="F6" s="56">
        <v>31</v>
      </c>
      <c r="G6" s="56"/>
    </row>
    <row r="7" spans="1:8">
      <c r="A7" s="48" t="s">
        <v>110</v>
      </c>
      <c r="B7" s="57">
        <v>1.364</v>
      </c>
      <c r="C7" s="48" t="s">
        <v>111</v>
      </c>
      <c r="D7" s="55">
        <v>950</v>
      </c>
      <c r="E7" s="48" t="s">
        <v>112</v>
      </c>
      <c r="F7" s="56">
        <v>31</v>
      </c>
      <c r="G7" s="56"/>
      <c r="H7" t="str">
        <f>原记录!B6</f>
        <v>D18</v>
      </c>
    </row>
    <row r="8" spans="1:8">
      <c r="A8" s="48" t="s">
        <v>113</v>
      </c>
      <c r="B8" s="57">
        <v>1.668</v>
      </c>
      <c r="C8" s="48" t="s">
        <v>114</v>
      </c>
      <c r="D8" s="55">
        <v>950</v>
      </c>
      <c r="E8" s="48" t="s">
        <v>115</v>
      </c>
      <c r="F8" s="56">
        <v>31</v>
      </c>
      <c r="G8" s="48"/>
      <c r="H8" t="str">
        <f>原记录!B8</f>
        <v>D19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31</v>
      </c>
      <c r="L2" s="2" t="s">
        <v>123</v>
      </c>
      <c r="M2" s="2"/>
      <c r="N2" s="24">
        <f>测站及镜站信息!D6</f>
        <v>950</v>
      </c>
      <c r="O2" s="25" t="s">
        <v>116</v>
      </c>
    </row>
    <row r="3" ht="11.1" customHeight="1" spans="1:15">
      <c r="A3" s="5" t="str">
        <f>测站及镜站信息!B5</f>
        <v>C19-4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开始时间：06:18:15</v>
      </c>
      <c r="G3" s="10"/>
      <c r="H3" s="9" t="str">
        <f>测站及镜站信息!C4</f>
        <v>结束时间：06:19:47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D18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90.03122</v>
      </c>
      <c r="I6" s="15" t="str">
        <f>原记录!I6</f>
        <v>-3.0</v>
      </c>
      <c r="J6" s="14" t="str">
        <f>原记录!J6</f>
        <v>90.03152</v>
      </c>
      <c r="K6" s="27">
        <f>原记录!K6</f>
        <v>99.85395</v>
      </c>
      <c r="L6" s="28">
        <f>测站及镜站信息!F7</f>
        <v>31</v>
      </c>
      <c r="M6" s="29">
        <f>测站及镜站信息!D7</f>
        <v>950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269.564184</v>
      </c>
      <c r="I7" s="15"/>
      <c r="J7" s="14"/>
      <c r="K7" s="27">
        <f>原记录!K7</f>
        <v>99.85385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D19</v>
      </c>
      <c r="C8" s="12" t="str">
        <f>原记录!C8</f>
        <v>Ⅰ</v>
      </c>
      <c r="D8" s="14"/>
      <c r="E8" s="15"/>
      <c r="F8" s="14"/>
      <c r="G8" s="14"/>
      <c r="H8" s="14" t="str">
        <f>原记录!H8</f>
        <v>93.34066</v>
      </c>
      <c r="I8" s="15" t="str">
        <f>原记录!I8</f>
        <v>-4.1</v>
      </c>
      <c r="J8" s="14" t="str">
        <f>原记录!J8</f>
        <v>93.34107</v>
      </c>
      <c r="K8" s="27">
        <f>原记录!K8</f>
        <v>75.33295</v>
      </c>
      <c r="L8" s="28">
        <f>测站及镜站信息!F8</f>
        <v>31</v>
      </c>
      <c r="M8" s="29">
        <f>测站及镜站信息!D8</f>
        <v>950</v>
      </c>
      <c r="N8" s="30">
        <f>测站及镜站信息!B8</f>
        <v>1.668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266.254520</v>
      </c>
      <c r="I9" s="15"/>
      <c r="J9" s="14"/>
      <c r="K9" s="27">
        <f>原记录!K9</f>
        <v>75.333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90.03150</v>
      </c>
      <c r="I10" s="15" t="str">
        <f>原记录!I10</f>
        <v>-4.1</v>
      </c>
      <c r="J10" s="14" t="str">
        <f>原记录!J10</f>
        <v>90.03191</v>
      </c>
      <c r="K10" s="27">
        <f>原记录!K10</f>
        <v>99.8538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269.563673</v>
      </c>
      <c r="I11" s="15"/>
      <c r="J11" s="14"/>
      <c r="K11" s="27">
        <f>原记录!K11</f>
        <v>99.85375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93.34039</v>
      </c>
      <c r="I12" s="15" t="str">
        <f>原记录!I12</f>
        <v>-4.9</v>
      </c>
      <c r="J12" s="14" t="str">
        <f>原记录!J12</f>
        <v>93.34088</v>
      </c>
      <c r="K12" s="27">
        <f>原记录!K12</f>
        <v>75.3331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266.254633</v>
      </c>
      <c r="I13" s="15"/>
      <c r="J13" s="14"/>
      <c r="K13" s="27">
        <f>原记录!K13</f>
        <v>75.3329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90.03151</v>
      </c>
      <c r="I14" s="15" t="str">
        <f>原记录!I14</f>
        <v>-2.5</v>
      </c>
      <c r="J14" s="14" t="str">
        <f>原记录!J14</f>
        <v>90.03176</v>
      </c>
      <c r="K14" s="27">
        <f>原记录!K14</f>
        <v>99.8539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269.563994</v>
      </c>
      <c r="I15" s="15"/>
      <c r="J15" s="14"/>
      <c r="K15" s="27">
        <f>原记录!K15</f>
        <v>99.8538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93.34052</v>
      </c>
      <c r="I16" s="15" t="str">
        <f>原记录!I16</f>
        <v>-3.7</v>
      </c>
      <c r="J16" s="14" t="str">
        <f>原记录!J16</f>
        <v>93.34089</v>
      </c>
      <c r="K16" s="27">
        <f>原记录!K16</f>
        <v>75.33295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266.254745</v>
      </c>
      <c r="I17" s="15"/>
      <c r="J17" s="14"/>
      <c r="K17" s="27">
        <f>原记录!K17</f>
        <v>75.33195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D18</v>
      </c>
      <c r="C25" s="20"/>
      <c r="D25" s="21"/>
      <c r="E25" s="20"/>
      <c r="F25" s="14"/>
      <c r="G25" s="14" t="str">
        <f>原记录!G22</f>
        <v>90.03173</v>
      </c>
      <c r="H25" s="22">
        <f>DEGREES(RADIANS(90)-((INT(ABS(G25))+INT((ABS(G25)-INT(ABS(G25)))*100)/60+((ABS(G25)-INT(ABS(G25)))*100-INT((ABS(G25)-INT(ABS(G25)))*100))/36)*PI()/180)*SIGN(G25))</f>
        <v>-0.0548055555555537</v>
      </c>
      <c r="I25" s="22">
        <f>(INT(ABS(H25))+INT((ABS(H25)-INT(ABS(H25)))*60)*0.01+(((ABS(H25)-INT(ABS(H25)))*60-INT((ABS(H25)-INT(ABS(H25)))*60))*60)/10000)*SIGN(H25)</f>
        <v>-0.0317299999999993</v>
      </c>
      <c r="J25" s="27">
        <f>原记录!H22</f>
        <v>99.8538416666667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C19-4</v>
      </c>
      <c r="Q25" s="40" t="str">
        <f>B25</f>
        <v>D18</v>
      </c>
      <c r="R25" s="41">
        <f>J25</f>
        <v>99.8538416666667</v>
      </c>
      <c r="S25" s="36">
        <f>K2</f>
        <v>31</v>
      </c>
      <c r="T25" s="42">
        <f>L6</f>
        <v>31</v>
      </c>
      <c r="U25" s="42">
        <f>N2</f>
        <v>950</v>
      </c>
      <c r="V25" s="42">
        <f>M6</f>
        <v>950</v>
      </c>
      <c r="W25" s="43">
        <f>I25</f>
        <v>-0.0317299999999993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D19</v>
      </c>
      <c r="C26" s="20"/>
      <c r="D26" s="21"/>
      <c r="E26" s="20"/>
      <c r="F26" s="14"/>
      <c r="G26" s="14" t="str">
        <f>原记录!G23</f>
        <v>93.34095</v>
      </c>
      <c r="H26" s="22">
        <f>DEGREES(RADIANS(90)-((INT(ABS(G26))+INT((ABS(G26)-INT(ABS(G26)))*100)/60+((ABS(G26)-INT(ABS(G26)))*100-INT((ABS(G26)-INT(ABS(G26)))*100))/36)*PI()/180)*SIGN(G26))</f>
        <v>-3.56930555555557</v>
      </c>
      <c r="I26" s="22">
        <f>(INT(ABS(H26))+INT((ABS(H26)-INT(ABS(H26)))*60)*0.01+(((ABS(H26)-INT(ABS(H26)))*60-INT((ABS(H26)-INT(ABS(H26)))*60))*60)/10000)*SIGN(H26)</f>
        <v>-3.34095000000001</v>
      </c>
      <c r="J26" s="27">
        <f>原记录!H23</f>
        <v>75.3328083333333</v>
      </c>
      <c r="K26" s="34">
        <f>E3</f>
        <v>1.5</v>
      </c>
      <c r="L26" s="34">
        <f>N8</f>
        <v>1.668</v>
      </c>
      <c r="M26" s="32" t="s">
        <v>141</v>
      </c>
      <c r="N26" s="32"/>
      <c r="O26" s="32"/>
      <c r="P26" s="35" t="str">
        <f>A3</f>
        <v>C19-4</v>
      </c>
      <c r="Q26" s="44" t="str">
        <f>B26</f>
        <v>D19</v>
      </c>
      <c r="R26" s="41">
        <f>J26</f>
        <v>75.3328083333333</v>
      </c>
      <c r="S26" s="36">
        <f>K2</f>
        <v>31</v>
      </c>
      <c r="T26" s="42">
        <f>L8</f>
        <v>31</v>
      </c>
      <c r="U26" s="42">
        <f>N2</f>
        <v>950</v>
      </c>
      <c r="V26" s="42">
        <f>M8</f>
        <v>950</v>
      </c>
      <c r="W26" s="43">
        <f>I26</f>
        <v>-3.34095000000001</v>
      </c>
      <c r="X26" s="41">
        <f>K26</f>
        <v>1.5</v>
      </c>
      <c r="Y26" s="41">
        <f>L26</f>
        <v>1.668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C19-4</v>
      </c>
      <c r="Q29" s="36" t="str">
        <f>Q25</f>
        <v>D18</v>
      </c>
      <c r="R29" s="36">
        <f>R25</f>
        <v>99.8538416666667</v>
      </c>
      <c r="S29" s="36">
        <f>T25</f>
        <v>31</v>
      </c>
      <c r="T29" s="36">
        <f>V25</f>
        <v>950</v>
      </c>
      <c r="U29" s="36">
        <f>W25</f>
        <v>-0.0317299999999993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C19-4</v>
      </c>
      <c r="Q30" s="36" t="str">
        <f>Q26</f>
        <v>D19</v>
      </c>
      <c r="R30" s="36">
        <f>R26</f>
        <v>75.3328083333333</v>
      </c>
      <c r="S30" s="36">
        <f>T26</f>
        <v>31</v>
      </c>
      <c r="T30" s="36">
        <f>V26</f>
        <v>950</v>
      </c>
      <c r="U30" s="36">
        <f>W26</f>
        <v>-3.34095000000001</v>
      </c>
      <c r="V30" s="36">
        <f>X26</f>
        <v>1.5</v>
      </c>
      <c r="W30" s="36">
        <f>Y26</f>
        <v>1.668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