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<sst xmlns="http://schemas.openxmlformats.org/spreadsheetml/2006/main" count="231" uniqueCount="146">
  <si>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C21_1站外业观测手簿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</si>
  <si>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</si>
  <si>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</si>
  <si>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</si>
  <si>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</si>
  <si>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</si>
  <si>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测站点：C21_1</t>
  </si>
  <si>
    <t>后视点：</t>
  </si>
  <si>
    <t>开始时间：07:13:22</t>
  </si>
  <si>
    <t>结束时间：07:14:59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</si>
  <si>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</si>
  <si>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</si>
  <si>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</si>
  <si>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</si>
  <si>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</si>
  <si>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</si>
  <si>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</si>
  <si>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</si>
  <si>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</si>
  <si>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</si>
  <si>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</si>
  <si>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</si>
  <si>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</si>
  <si>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</si>
  <si>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</si>
  <si>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</si>
  <si>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</si>
  <si>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XX15</t>
  </si>
  <si>
    <t>Ⅰ</t>
  </si>
  <si>
    <t>289.01513</t>
  </si>
  <si>
    <t>-0.9</t>
  </si>
  <si>
    <t>289.01518</t>
  </si>
  <si>
    <t>0.00000</t>
  </si>
  <si>
    <t>89.35367</t>
  </si>
  <si>
    <t>-1.7</t>
  </si>
  <si>
    <t>89.35384</t>
  </si>
  <si>
    <t>Ⅱ</t>
  </si>
  <si>
    <t>109.01522</t>
  </si>
  <si>
    <t>270.241984</t>
  </si>
  <si>
    <t>D20</t>
  </si>
  <si>
    <t>142.51588</t>
  </si>
  <si>
    <t>-5.6</t>
  </si>
  <si>
    <t>142.52016</t>
  </si>
  <si>
    <t>213.50098</t>
  </si>
  <si>
    <t>90.19420</t>
  </si>
  <si>
    <t>-3.7</t>
  </si>
  <si>
    <t>90.19458</t>
  </si>
  <si>
    <t>322.52044</t>
  </si>
  <si>
    <t>269.401046</t>
  </si>
  <si>
    <t>2</t>
  </si>
  <si>
    <t>289.01530</t>
  </si>
  <si>
    <t>-0.2</t>
  </si>
  <si>
    <t>289.01531</t>
  </si>
  <si>
    <t>89.35362</t>
  </si>
  <si>
    <t>-2.5</t>
  </si>
  <si>
    <t>89.35387</t>
  </si>
  <si>
    <t>109.01532</t>
  </si>
  <si>
    <t>270.241873</t>
  </si>
  <si>
    <t>142.52053</t>
  </si>
  <si>
    <t>-0.4</t>
  </si>
  <si>
    <t>142.52055</t>
  </si>
  <si>
    <t>213.50125</t>
  </si>
  <si>
    <t>90.19467</t>
  </si>
  <si>
    <t>-2.3</t>
  </si>
  <si>
    <t>90.19490</t>
  </si>
  <si>
    <t>322.52058</t>
  </si>
  <si>
    <t>269.400876</t>
  </si>
  <si>
    <t>3</t>
  </si>
  <si>
    <t>289.01560</t>
  </si>
  <si>
    <t>2.7</t>
  </si>
  <si>
    <t>289.01546</t>
  </si>
  <si>
    <t>89.35369</t>
  </si>
  <si>
    <t>-0.8</t>
  </si>
  <si>
    <t>89.35377</t>
  </si>
  <si>
    <t>109.01533</t>
  </si>
  <si>
    <t>270.242156</t>
  </si>
  <si>
    <t>142.52072</t>
  </si>
  <si>
    <t>0.4</t>
  </si>
  <si>
    <t>142.52070</t>
  </si>
  <si>
    <t>213.50124</t>
  </si>
  <si>
    <t>90.19482</t>
  </si>
  <si>
    <t>-0.0</t>
  </si>
  <si>
    <t>322.52069</t>
  </si>
  <si>
    <t>269.401181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</si>
  <si>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</si>
  <si>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</si>
  <si>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</si>
  <si>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</si>
  <si>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</si>
  <si>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</si>
  <si>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</si>
  <si>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89.35383</t>
  </si>
  <si>
    <t>2C互差20.00″</t>
  </si>
  <si>
    <t>213.50116</t>
  </si>
  <si>
    <t>90.19476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</si>
  <si>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</si>
  <si>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</si>
  <si>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</si>
  <si>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</si>
  <si>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</si>
  <si>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</si>
  <si>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</si>
  <si>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</si>
  <si>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</si>
  <si>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</si>
  <si>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</si>
  <si>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</si>
  <si>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C21-1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</si>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</sst>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79.82875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79.82985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99.1553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99.1551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79.8299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79.8299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99.15395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99.15385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79.8301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79.82995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81</v>
      </c>
      <c r="J16" s="75" t="s">
        <v>80</v>
      </c>
      <c r="K16" s="87">
        <v>99.154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99.1539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91</v>
      </c>
      <c r="H22" s="85">
        <v>79.8297416666667</v>
      </c>
      <c r="I22" s="66"/>
      <c r="J22" s="103" t="s">
        <v>92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93</v>
      </c>
      <c r="G23" s="74" t="s">
        <v>94</v>
      </c>
      <c r="H23" s="87">
        <v>99.15435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F8" sqref="F8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开始时间：07:13:22</v>
      </c>
      <c r="B4" s="46"/>
      <c r="C4" s="46" t="str">
        <f>原记录!H3</f>
        <v>结束时间：07:14:59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951</v>
      </c>
      <c r="E6" s="54" t="s">
        <v>110</v>
      </c>
      <c r="F6" s="56">
        <v>32.2</v>
      </c>
      <c r="G6" s="56"/>
    </row>
    <row r="7" spans="1:8">
      <c r="A7" s="48" t="s">
        <v>111</v>
      </c>
      <c r="B7" s="57">
        <v>1.364</v>
      </c>
      <c r="C7" s="48" t="s">
        <v>112</v>
      </c>
      <c r="D7" s="55">
        <v>951</v>
      </c>
      <c r="E7" s="48" t="s">
        <v>113</v>
      </c>
      <c r="F7" s="56">
        <v>32.2</v>
      </c>
      <c r="G7" s="56"/>
      <c r="H7" t="str">
        <f>原记录!B6</f>
        <v>XX15</v>
      </c>
    </row>
    <row r="8" spans="1:8">
      <c r="A8" s="48" t="s">
        <v>114</v>
      </c>
      <c r="B8" s="57">
        <v>1.318</v>
      </c>
      <c r="C8" s="48" t="s">
        <v>115</v>
      </c>
      <c r="D8" s="55">
        <v>951</v>
      </c>
      <c r="E8" s="48" t="s">
        <v>116</v>
      </c>
      <c r="F8" s="56">
        <v>32.2</v>
      </c>
      <c r="G8" s="48"/>
      <c r="H8" t="str">
        <f>原记录!B8</f>
        <v>D20</v>
      </c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32.2</v>
      </c>
      <c r="L2" s="2" t="s">
        <v>124</v>
      </c>
      <c r="M2" s="2"/>
      <c r="N2" s="24">
        <f>测站及镜站信息!D6</f>
        <v>951</v>
      </c>
      <c r="O2" s="25" t="s">
        <v>117</v>
      </c>
    </row>
    <row r="3" ht="11.1" customHeight="1" spans="1:15">
      <c r="A3" s="5" t="str">
        <f>测站及镜站信息!B5</f>
        <v>C21-1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开始时间：07:13:22</v>
      </c>
      <c r="G3" s="10"/>
      <c r="H3" s="9" t="str">
        <f>测站及镜站信息!C4</f>
        <v>结束时间：07:14:59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XX15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89.35367</v>
      </c>
      <c r="I6" s="15" t="str">
        <f>原记录!I6</f>
        <v>-1.7</v>
      </c>
      <c r="J6" s="14" t="str">
        <f>原记录!J6</f>
        <v>89.35384</v>
      </c>
      <c r="K6" s="27">
        <f>原记录!K6</f>
        <v>79.82875</v>
      </c>
      <c r="L6" s="28">
        <f>测站及镜站信息!F7</f>
        <v>32.2</v>
      </c>
      <c r="M6" s="29">
        <f>测站及镜站信息!D7</f>
        <v>951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270.241984</v>
      </c>
      <c r="I7" s="15"/>
      <c r="J7" s="14"/>
      <c r="K7" s="27">
        <f>原记录!K7</f>
        <v>79.82985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D20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90.19420</v>
      </c>
      <c r="I8" s="15" t="str">
        <f>原记录!I8</f>
        <v>-3.7</v>
      </c>
      <c r="J8" s="14" t="str">
        <f>原记录!J8</f>
        <v>90.19458</v>
      </c>
      <c r="K8" s="27">
        <f>原记录!K8</f>
        <v>99.1553</v>
      </c>
      <c r="L8" s="28">
        <f>测站及镜站信息!F8</f>
        <v>32.2</v>
      </c>
      <c r="M8" s="29">
        <f>测站及镜站信息!D8</f>
        <v>951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269.401046</v>
      </c>
      <c r="I9" s="15"/>
      <c r="J9" s="14"/>
      <c r="K9" s="27">
        <f>原记录!K9</f>
        <v>99.1551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XX15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89.35362</v>
      </c>
      <c r="I10" s="15" t="str">
        <f>原记录!I10</f>
        <v>-2.5</v>
      </c>
      <c r="J10" s="14" t="str">
        <f>原记录!J10</f>
        <v>89.35387</v>
      </c>
      <c r="K10" s="27">
        <f>原记录!K10</f>
        <v>79.8299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270.241873</v>
      </c>
      <c r="I11" s="15"/>
      <c r="J11" s="14"/>
      <c r="K11" s="27">
        <f>原记录!K11</f>
        <v>79.8299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D20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90.19467</v>
      </c>
      <c r="I12" s="15" t="str">
        <f>原记录!I12</f>
        <v>-2.3</v>
      </c>
      <c r="J12" s="14" t="str">
        <f>原记录!J12</f>
        <v>90.19490</v>
      </c>
      <c r="K12" s="27">
        <f>原记录!K12</f>
        <v>99.15395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269.400876</v>
      </c>
      <c r="I13" s="15"/>
      <c r="J13" s="14"/>
      <c r="K13" s="27">
        <f>原记录!K13</f>
        <v>99.15385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XX15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89.35369</v>
      </c>
      <c r="I14" s="15" t="str">
        <f>原记录!I14</f>
        <v>-0.8</v>
      </c>
      <c r="J14" s="14" t="str">
        <f>原记录!J14</f>
        <v>89.35377</v>
      </c>
      <c r="K14" s="27">
        <f>原记录!K14</f>
        <v>79.8301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270.242156</v>
      </c>
      <c r="I15" s="15"/>
      <c r="J15" s="14"/>
      <c r="K15" s="27">
        <f>原记录!K15</f>
        <v>79.82995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D20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90.19482</v>
      </c>
      <c r="I16" s="15" t="str">
        <f>原记录!I16</f>
        <v>-0.0</v>
      </c>
      <c r="J16" s="14" t="str">
        <f>原记录!J16</f>
        <v>90.19482</v>
      </c>
      <c r="K16" s="27">
        <f>原记录!K16</f>
        <v>99.154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269.401181</v>
      </c>
      <c r="I17" s="15"/>
      <c r="J17" s="14"/>
      <c r="K17" s="27">
        <f>原记录!K17</f>
        <v>99.1539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7" t="s">
        <v>138</v>
      </c>
      <c r="T24" s="38"/>
      <c r="U24" s="37" t="s">
        <v>139</v>
      </c>
      <c r="V24" s="38"/>
      <c r="W24" s="39" t="s">
        <v>133</v>
      </c>
      <c r="X24" s="39" t="s">
        <v>140</v>
      </c>
      <c r="Y24" s="39" t="s">
        <v>134</v>
      </c>
    </row>
    <row r="25" ht="14.1" customHeight="1" spans="1:28">
      <c r="A25" s="18" t="s">
        <v>26</v>
      </c>
      <c r="B25" s="19" t="str">
        <f>原记录!B22</f>
        <v>XX15</v>
      </c>
      <c r="C25" s="20"/>
      <c r="D25" s="21"/>
      <c r="E25" s="20"/>
      <c r="F25" s="14"/>
      <c r="G25" s="14" t="str">
        <f>原记录!G22</f>
        <v>89.35383</v>
      </c>
      <c r="H25" s="22">
        <f>DEGREES(RADIANS(90)-((INT(ABS(G25))+INT((ABS(G25)-INT(ABS(G25)))*100)/60+((ABS(G25)-INT(ABS(G25)))*100-INT((ABS(G25)-INT(ABS(G25)))*100))/36)*PI()/180)*SIGN(G25))</f>
        <v>0.406027777777781</v>
      </c>
      <c r="I25" s="22">
        <f>(INT(ABS(H25))+INT((ABS(H25)-INT(ABS(H25)))*60)*0.01+(((ABS(H25)-INT(ABS(H25)))*60-INT((ABS(H25)-INT(ABS(H25)))*60))*60)/10000)*SIGN(H25)</f>
        <v>0.242170000000001</v>
      </c>
      <c r="J25" s="27">
        <f>原记录!H22</f>
        <v>79.8297416666667</v>
      </c>
      <c r="K25" s="34">
        <f>E3</f>
        <v>1.5</v>
      </c>
      <c r="L25" s="34">
        <f>N6</f>
        <v>1.364</v>
      </c>
      <c r="M25" s="32" t="s">
        <v>141</v>
      </c>
      <c r="N25" s="32"/>
      <c r="O25" s="32"/>
      <c r="P25" s="35" t="str">
        <f>A3</f>
        <v>C21-1</v>
      </c>
      <c r="Q25" s="40" t="str">
        <f>B25</f>
        <v>XX15</v>
      </c>
      <c r="R25" s="41">
        <f>J25</f>
        <v>79.8297416666667</v>
      </c>
      <c r="S25" s="36">
        <f>K2</f>
        <v>32.2</v>
      </c>
      <c r="T25" s="42">
        <f>L6</f>
        <v>32.2</v>
      </c>
      <c r="U25" s="42">
        <f>N2</f>
        <v>951</v>
      </c>
      <c r="V25" s="42">
        <f>M6</f>
        <v>951</v>
      </c>
      <c r="W25" s="43">
        <f>I25</f>
        <v>0.242170000000001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D20</v>
      </c>
      <c r="C26" s="20"/>
      <c r="D26" s="21"/>
      <c r="E26" s="20"/>
      <c r="F26" s="14"/>
      <c r="G26" s="14" t="str">
        <f>原记录!G23</f>
        <v>90.19476</v>
      </c>
      <c r="H26" s="22">
        <f>DEGREES(RADIANS(90)-((INT(ABS(G26))+INT((ABS(G26)-INT(ABS(G26)))*100)/60+((ABS(G26)-INT(ABS(G26)))*100-INT((ABS(G26)-INT(ABS(G26)))*100))/36)*PI()/180)*SIGN(G26))</f>
        <v>-0.329888888888886</v>
      </c>
      <c r="I26" s="22">
        <f>(INT(ABS(H26))+INT((ABS(H26)-INT(ABS(H26)))*60)*0.01+(((ABS(H26)-INT(ABS(H26)))*60-INT((ABS(H26)-INT(ABS(H26)))*60))*60)/10000)*SIGN(H26)</f>
        <v>-0.194759999999999</v>
      </c>
      <c r="J26" s="27">
        <f>原记录!H23</f>
        <v>99.15435</v>
      </c>
      <c r="K26" s="34">
        <f>E3</f>
        <v>1.5</v>
      </c>
      <c r="L26" s="34">
        <f>N8</f>
        <v>1.318</v>
      </c>
      <c r="M26" s="32" t="s">
        <v>142</v>
      </c>
      <c r="N26" s="32"/>
      <c r="O26" s="32"/>
      <c r="P26" s="35" t="str">
        <f>A3</f>
        <v>C21-1</v>
      </c>
      <c r="Q26" s="44" t="str">
        <f>B26</f>
        <v>D20</v>
      </c>
      <c r="R26" s="41">
        <f>J26</f>
        <v>99.15435</v>
      </c>
      <c r="S26" s="36">
        <f>K2</f>
        <v>32.2</v>
      </c>
      <c r="T26" s="42">
        <f>L8</f>
        <v>32.2</v>
      </c>
      <c r="U26" s="42">
        <f>N2</f>
        <v>951</v>
      </c>
      <c r="V26" s="42">
        <f>M8</f>
        <v>951</v>
      </c>
      <c r="W26" s="43">
        <f>I26</f>
        <v>-0.194759999999999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1" t="s">
        <v>139</v>
      </c>
      <c r="U28" s="39" t="s">
        <v>133</v>
      </c>
      <c r="V28" s="39" t="s">
        <v>140</v>
      </c>
      <c r="W28" s="39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C21-1</v>
      </c>
      <c r="Q29" s="36" t="str">
        <f>Q25</f>
        <v>XX15</v>
      </c>
      <c r="R29" s="36">
        <f>R25</f>
        <v>79.8297416666667</v>
      </c>
      <c r="S29" s="36">
        <f>T25</f>
        <v>32.2</v>
      </c>
      <c r="T29" s="36">
        <f>V25</f>
        <v>951</v>
      </c>
      <c r="U29" s="36">
        <f>W25</f>
        <v>0.242170000000001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C21-1</v>
      </c>
      <c r="Q30" s="36" t="str">
        <f>Q26</f>
        <v>D20</v>
      </c>
      <c r="R30" s="36">
        <f>R26</f>
        <v>99.15435</v>
      </c>
      <c r="S30" s="36">
        <f>T26</f>
        <v>32.2</v>
      </c>
      <c r="T30" s="36">
        <f>V26</f>
        <v>951</v>
      </c>
      <c r="U30" s="36">
        <f>W26</f>
        <v>-0.194759999999999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2024-06-25T15:04:37Z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