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<sst xmlns="http://schemas.openxmlformats.org/spreadsheetml/2006/main" count="231" uniqueCount="144">
  <si>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C22_4站外业观测手簿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</si>
  <si>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</si>
  <si>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</si>
  <si>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</si>
  <si>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</si>
  <si>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</si>
  <si>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测站点：C22_4</t>
  </si>
  <si>
    <t>后视点：</t>
  </si>
  <si>
    <t>开始时间：08:27:20</t>
  </si>
  <si>
    <t>结束时间：08:33:43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</si>
  <si>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</si>
  <si>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</si>
  <si>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</si>
  <si>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</si>
  <si>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</si>
  <si>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</si>
  <si>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</si>
  <si>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</si>
  <si>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</si>
  <si>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</si>
  <si>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</si>
  <si>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</si>
  <si>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</si>
  <si>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</si>
  <si>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</si>
  <si>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</si>
  <si>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</si>
  <si>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D20</t>
  </si>
  <si>
    <t>Ⅰ</t>
  </si>
  <si>
    <t>287.02237</t>
  </si>
  <si>
    <t>3.7</t>
  </si>
  <si>
    <t>287.02219</t>
  </si>
  <si>
    <t>0.00000</t>
  </si>
  <si>
    <t>89.22204</t>
  </si>
  <si>
    <t>5.7</t>
  </si>
  <si>
    <t>89.22147</t>
  </si>
  <si>
    <t>Ⅱ</t>
  </si>
  <si>
    <t>107.02200</t>
  </si>
  <si>
    <t>270.375099</t>
  </si>
  <si>
    <t>D21</t>
  </si>
  <si>
    <t>115.35092</t>
  </si>
  <si>
    <t>-0.1</t>
  </si>
  <si>
    <t>115.35093</t>
  </si>
  <si>
    <t>188.32474</t>
  </si>
  <si>
    <t>91.19081</t>
  </si>
  <si>
    <t>6.9</t>
  </si>
  <si>
    <t>91.19012</t>
  </si>
  <si>
    <t>295.35093</t>
  </si>
  <si>
    <t>268.410565</t>
  </si>
  <si>
    <t>2</t>
  </si>
  <si>
    <t>287.02245</t>
  </si>
  <si>
    <t>2.5</t>
  </si>
  <si>
    <t>287.02233</t>
  </si>
  <si>
    <t>89.22210</t>
  </si>
  <si>
    <t>6.4</t>
  </si>
  <si>
    <t>89.22146</t>
  </si>
  <si>
    <t>107.02220</t>
  </si>
  <si>
    <t>270.375177</t>
  </si>
  <si>
    <t>115.35147</t>
  </si>
  <si>
    <t>115.35128</t>
  </si>
  <si>
    <t>188.32496</t>
  </si>
  <si>
    <t>91.19067</t>
  </si>
  <si>
    <t>6.2</t>
  </si>
  <si>
    <t>91.19005</t>
  </si>
  <si>
    <t>295.35110</t>
  </si>
  <si>
    <t>268.410566</t>
  </si>
  <si>
    <t>3</t>
  </si>
  <si>
    <t>287.02226</t>
  </si>
  <si>
    <t>287.02207</t>
  </si>
  <si>
    <t>89.22231</t>
  </si>
  <si>
    <t>6.1</t>
  </si>
  <si>
    <t>89.22170</t>
  </si>
  <si>
    <t>107.02188</t>
  </si>
  <si>
    <t>270.374909</t>
  </si>
  <si>
    <t>115.35095</t>
  </si>
  <si>
    <t>4.2</t>
  </si>
  <si>
    <t>115.35074</t>
  </si>
  <si>
    <t>188.32467</t>
  </si>
  <si>
    <t>91.19059</t>
  </si>
  <si>
    <t>5.8</t>
  </si>
  <si>
    <t>91.19001</t>
  </si>
  <si>
    <t>295.35053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</si>
  <si>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</si>
  <si>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</si>
  <si>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</si>
  <si>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</si>
  <si>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</si>
  <si>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</si>
  <si>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</si>
  <si>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89.22154</t>
  </si>
  <si>
    <t>2C互差20.00″</t>
  </si>
  <si>
    <t>188.32479</t>
  </si>
  <si>
    <t>91.19006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</si>
  <si>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</si>
  <si>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</si>
  <si>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</si>
  <si>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</si>
  <si>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</si>
  <si>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</si>
  <si>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</si>
  <si>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</si>
  <si>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</si>
  <si>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</si>
  <si>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</si>
  <si>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</si>
  <si>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C22-4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</si>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</sst>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111.90345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111.9034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154.9499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154.9497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111.9033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111.9035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30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154.94965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154.95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30</v>
      </c>
      <c r="F14" s="70" t="s">
        <v>68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111.9034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111.9031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154.94995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48</v>
      </c>
      <c r="I17" s="77"/>
      <c r="J17" s="77"/>
      <c r="K17" s="93">
        <v>154.9498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89</v>
      </c>
      <c r="H22" s="85">
        <v>111.903358333333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91</v>
      </c>
      <c r="G23" s="74" t="s">
        <v>92</v>
      </c>
      <c r="H23" s="87">
        <v>154.949833333333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C15" sqref="C15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开始时间：08:27:20</v>
      </c>
      <c r="B4" s="46"/>
      <c r="C4" s="46" t="str">
        <f>原记录!H3</f>
        <v>结束时间：08:33:43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951</v>
      </c>
      <c r="E6" s="54" t="s">
        <v>108</v>
      </c>
      <c r="F6" s="56">
        <v>32.2</v>
      </c>
      <c r="G6" s="56"/>
    </row>
    <row r="7" spans="1:8">
      <c r="A7" s="48" t="s">
        <v>109</v>
      </c>
      <c r="B7" s="57">
        <v>1.318</v>
      </c>
      <c r="C7" s="48" t="s">
        <v>110</v>
      </c>
      <c r="D7" s="55">
        <v>951</v>
      </c>
      <c r="E7" s="48" t="s">
        <v>111</v>
      </c>
      <c r="F7" s="56">
        <v>32.2</v>
      </c>
      <c r="G7" s="56"/>
      <c r="H7" t="str">
        <f>原记录!B6</f>
        <v>D20</v>
      </c>
    </row>
    <row r="8" spans="1:8">
      <c r="A8" s="48" t="s">
        <v>112</v>
      </c>
      <c r="B8" s="57">
        <v>1.364</v>
      </c>
      <c r="C8" s="48" t="s">
        <v>113</v>
      </c>
      <c r="D8" s="55">
        <v>951</v>
      </c>
      <c r="E8" s="48" t="s">
        <v>114</v>
      </c>
      <c r="F8" s="56">
        <v>32.2</v>
      </c>
      <c r="G8" s="48"/>
      <c r="H8" t="str">
        <f>原记录!B8</f>
        <v>D21</v>
      </c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topLeftCell="H1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32.2</v>
      </c>
      <c r="L2" s="2" t="s">
        <v>122</v>
      </c>
      <c r="M2" s="2"/>
      <c r="N2" s="24">
        <f>测站及镜站信息!D6</f>
        <v>951</v>
      </c>
      <c r="O2" s="25" t="s">
        <v>115</v>
      </c>
    </row>
    <row r="3" ht="11.1" customHeight="1" spans="1:15">
      <c r="A3" s="5" t="str">
        <f>测站及镜站信息!B5</f>
        <v>C22-4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开始时间：08:27:20</v>
      </c>
      <c r="G3" s="10"/>
      <c r="H3" s="9" t="str">
        <f>测站及镜站信息!C4</f>
        <v>结束时间：08:33:43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D20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89.22204</v>
      </c>
      <c r="I6" s="15" t="str">
        <f>原记录!I6</f>
        <v>5.7</v>
      </c>
      <c r="J6" s="14" t="str">
        <f>原记录!J6</f>
        <v>89.22147</v>
      </c>
      <c r="K6" s="27">
        <f>原记录!K6</f>
        <v>111.90345</v>
      </c>
      <c r="L6" s="28">
        <f>测站及镜站信息!F7</f>
        <v>32.2</v>
      </c>
      <c r="M6" s="29">
        <f>测站及镜站信息!D7</f>
        <v>951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270.375099</v>
      </c>
      <c r="I7" s="15"/>
      <c r="J7" s="14"/>
      <c r="K7" s="27">
        <f>原记录!K7</f>
        <v>111.9034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D21</v>
      </c>
      <c r="C8" s="12" t="str">
        <f>原记录!C8</f>
        <v>Ⅰ</v>
      </c>
      <c r="D8" s="14"/>
      <c r="E8" s="15"/>
      <c r="F8" s="14"/>
      <c r="G8" s="14"/>
      <c r="H8" s="14" t="str">
        <f>原记录!H8</f>
        <v>91.19081</v>
      </c>
      <c r="I8" s="15" t="str">
        <f>原记录!I8</f>
        <v>6.9</v>
      </c>
      <c r="J8" s="14" t="str">
        <f>原记录!J8</f>
        <v>91.19012</v>
      </c>
      <c r="K8" s="27">
        <f>原记录!K8</f>
        <v>154.9499</v>
      </c>
      <c r="L8" s="28">
        <f>测站及镜站信息!F8</f>
        <v>32.2</v>
      </c>
      <c r="M8" s="29">
        <f>测站及镜站信息!D8</f>
        <v>951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268.410565</v>
      </c>
      <c r="I9" s="15"/>
      <c r="J9" s="14"/>
      <c r="K9" s="27">
        <f>原记录!K9</f>
        <v>154.9497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D20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89.22210</v>
      </c>
      <c r="I10" s="15" t="str">
        <f>原记录!I10</f>
        <v>6.4</v>
      </c>
      <c r="J10" s="14" t="str">
        <f>原记录!J10</f>
        <v>89.22146</v>
      </c>
      <c r="K10" s="27">
        <f>原记录!K10</f>
        <v>111.9033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270.375177</v>
      </c>
      <c r="I11" s="15"/>
      <c r="J11" s="14"/>
      <c r="K11" s="27">
        <f>原记录!K11</f>
        <v>111.9035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91.19067</v>
      </c>
      <c r="I12" s="15" t="str">
        <f>原记录!I12</f>
        <v>6.2</v>
      </c>
      <c r="J12" s="14" t="str">
        <f>原记录!J12</f>
        <v>91.19005</v>
      </c>
      <c r="K12" s="27">
        <f>原记录!K12</f>
        <v>154.94965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268.410566</v>
      </c>
      <c r="I13" s="15"/>
      <c r="J13" s="14"/>
      <c r="K13" s="27">
        <f>原记录!K13</f>
        <v>154.95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D20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89.22231</v>
      </c>
      <c r="I14" s="15" t="str">
        <f>原记录!I14</f>
        <v>6.1</v>
      </c>
      <c r="J14" s="14" t="str">
        <f>原记录!J14</f>
        <v>89.22170</v>
      </c>
      <c r="K14" s="27">
        <f>原记录!K14</f>
        <v>111.9034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270.374909</v>
      </c>
      <c r="I15" s="15"/>
      <c r="J15" s="14"/>
      <c r="K15" s="27">
        <f>原记录!K15</f>
        <v>111.9031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91.19059</v>
      </c>
      <c r="I16" s="15" t="str">
        <f>原记录!I16</f>
        <v>5.8</v>
      </c>
      <c r="J16" s="14" t="str">
        <f>原记录!J16</f>
        <v>91.19001</v>
      </c>
      <c r="K16" s="27">
        <f>原记录!K16</f>
        <v>154.94995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268.410565</v>
      </c>
      <c r="I17" s="15"/>
      <c r="J17" s="14"/>
      <c r="K17" s="27">
        <f>原记录!K17</f>
        <v>154.9498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7" t="s">
        <v>136</v>
      </c>
      <c r="T24" s="38"/>
      <c r="U24" s="37" t="s">
        <v>137</v>
      </c>
      <c r="V24" s="38"/>
      <c r="W24" s="39" t="s">
        <v>131</v>
      </c>
      <c r="X24" s="39" t="s">
        <v>138</v>
      </c>
      <c r="Y24" s="39" t="s">
        <v>132</v>
      </c>
    </row>
    <row r="25" ht="14.1" customHeight="1" spans="1:28">
      <c r="A25" s="18" t="s">
        <v>26</v>
      </c>
      <c r="B25" s="19" t="str">
        <f>原记录!B22</f>
        <v>D20</v>
      </c>
      <c r="C25" s="20"/>
      <c r="D25" s="21"/>
      <c r="E25" s="20"/>
      <c r="F25" s="14"/>
      <c r="G25" s="14" t="str">
        <f>原记录!G22</f>
        <v>89.22154</v>
      </c>
      <c r="H25" s="22">
        <f>DEGREES(RADIANS(90)-((INT(ABS(G25))+INT((ABS(G25)-INT(ABS(G25)))*100)/60+((ABS(G25)-INT(ABS(G25)))*100-INT((ABS(G25)-INT(ABS(G25)))*100))/36)*PI()/180)*SIGN(G25))</f>
        <v>0.629055555555555</v>
      </c>
      <c r="I25" s="22">
        <f>(INT(ABS(H25))+INT((ABS(H25)-INT(ABS(H25)))*60)*0.01+(((ABS(H25)-INT(ABS(H25)))*60-INT((ABS(H25)-INT(ABS(H25)))*60))*60)/10000)*SIGN(H25)</f>
        <v>0.37446</v>
      </c>
      <c r="J25" s="27">
        <f>原记录!H22</f>
        <v>111.903358333333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C22-4</v>
      </c>
      <c r="Q25" s="40" t="str">
        <f>B25</f>
        <v>D20</v>
      </c>
      <c r="R25" s="41">
        <f>J25</f>
        <v>111.903358333333</v>
      </c>
      <c r="S25" s="36">
        <f>K2</f>
        <v>32.2</v>
      </c>
      <c r="T25" s="42">
        <f>L6</f>
        <v>32.2</v>
      </c>
      <c r="U25" s="42">
        <f>N2</f>
        <v>951</v>
      </c>
      <c r="V25" s="42">
        <f>M6</f>
        <v>951</v>
      </c>
      <c r="W25" s="43">
        <f>I25</f>
        <v>0.37446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D21</v>
      </c>
      <c r="C26" s="20"/>
      <c r="D26" s="21"/>
      <c r="E26" s="20"/>
      <c r="F26" s="14"/>
      <c r="G26" s="14" t="str">
        <f>原记录!G23</f>
        <v>91.19006</v>
      </c>
      <c r="H26" s="22">
        <f>DEGREES(RADIANS(90)-((INT(ABS(G26))+INT((ABS(G26)-INT(ABS(G26)))*100)/60+((ABS(G26)-INT(ABS(G26)))*100-INT((ABS(G26)-INT(ABS(G26)))*100))/36)*PI()/180)*SIGN(G26))</f>
        <v>-1.31683333333333</v>
      </c>
      <c r="I26" s="22">
        <f>(INT(ABS(H26))+INT((ABS(H26)-INT(ABS(H26)))*60)*0.01+(((ABS(H26)-INT(ABS(H26)))*60-INT((ABS(H26)-INT(ABS(H26)))*60))*60)/10000)*SIGN(H26)</f>
        <v>-1.19006</v>
      </c>
      <c r="J26" s="27">
        <f>原记录!H23</f>
        <v>154.949833333333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C22-4</v>
      </c>
      <c r="Q26" s="44" t="str">
        <f>B26</f>
        <v>D21</v>
      </c>
      <c r="R26" s="41">
        <f>J26</f>
        <v>154.949833333333</v>
      </c>
      <c r="S26" s="36">
        <f>K2</f>
        <v>32.2</v>
      </c>
      <c r="T26" s="42">
        <f>L8</f>
        <v>32.2</v>
      </c>
      <c r="U26" s="42">
        <f>N2</f>
        <v>951</v>
      </c>
      <c r="V26" s="42">
        <f>M8</f>
        <v>951</v>
      </c>
      <c r="W26" s="43">
        <f>I26</f>
        <v>-1.19006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1" t="s">
        <v>137</v>
      </c>
      <c r="U28" s="39" t="s">
        <v>131</v>
      </c>
      <c r="V28" s="39" t="s">
        <v>138</v>
      </c>
      <c r="W28" s="39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6" t="str">
        <f>P25</f>
        <v>C22-4</v>
      </c>
      <c r="Q29" s="36" t="str">
        <f>Q25</f>
        <v>D20</v>
      </c>
      <c r="R29" s="36">
        <f>R25</f>
        <v>111.903358333333</v>
      </c>
      <c r="S29" s="36">
        <f>T25</f>
        <v>32.2</v>
      </c>
      <c r="T29" s="36">
        <f>V25</f>
        <v>951</v>
      </c>
      <c r="U29" s="36">
        <f>W25</f>
        <v>0.37446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6" t="str">
        <f>P26</f>
        <v>C22-4</v>
      </c>
      <c r="Q30" s="36" t="str">
        <f>Q26</f>
        <v>D21</v>
      </c>
      <c r="R30" s="36">
        <f>R26</f>
        <v>154.949833333333</v>
      </c>
      <c r="S30" s="36">
        <f>T26</f>
        <v>32.2</v>
      </c>
      <c r="T30" s="36">
        <f>V26</f>
        <v>951</v>
      </c>
      <c r="U30" s="36">
        <f>W26</f>
        <v>-1.19006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2024-06-25T15:10:27Z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