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<sst xmlns="http://schemas.openxmlformats.org/spreadsheetml/2006/main" count="231" uniqueCount="145">
  <si>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C23_1站外业观测手簿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</si>
  <si>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</si>
  <si>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</si>
  <si>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</si>
  <si>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</si>
  <si>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</si>
  <si>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测站点：C23_1</t>
  </si>
  <si>
    <t>后视点：</t>
  </si>
  <si>
    <t>开始时间：09:03:50</t>
  </si>
  <si>
    <t>结束时间：09:07:21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</si>
  <si>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</si>
  <si>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</si>
  <si>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</si>
  <si>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</si>
  <si>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</si>
  <si>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</si>
  <si>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</si>
  <si>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</si>
  <si>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</si>
  <si>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</si>
  <si>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</si>
  <si>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</si>
  <si>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</si>
  <si>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</si>
  <si>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</si>
  <si>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</si>
  <si>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</si>
  <si>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D21</t>
  </si>
  <si>
    <t>Ⅰ</t>
  </si>
  <si>
    <t>139.43230</t>
  </si>
  <si>
    <t>3.8</t>
  </si>
  <si>
    <t>139.43211</t>
  </si>
  <si>
    <t>0.00000</t>
  </si>
  <si>
    <t>89.17068</t>
  </si>
  <si>
    <t>5.5</t>
  </si>
  <si>
    <t>89.17013</t>
  </si>
  <si>
    <t>Ⅱ</t>
  </si>
  <si>
    <t>319.43192</t>
  </si>
  <si>
    <t>270.430420</t>
  </si>
  <si>
    <t>D22</t>
  </si>
  <si>
    <t>296.35118</t>
  </si>
  <si>
    <t>296.35099</t>
  </si>
  <si>
    <t>156.51489</t>
  </si>
  <si>
    <t>90.58576</t>
  </si>
  <si>
    <t>6.9</t>
  </si>
  <si>
    <t>90.58508</t>
  </si>
  <si>
    <t>116.35081</t>
  </si>
  <si>
    <t>269.011609</t>
  </si>
  <si>
    <t>2</t>
  </si>
  <si>
    <t>139.43190</t>
  </si>
  <si>
    <t>-3.1</t>
  </si>
  <si>
    <t>139.43205</t>
  </si>
  <si>
    <t>89.17032</t>
  </si>
  <si>
    <t>4.5</t>
  </si>
  <si>
    <t>89.16587</t>
  </si>
  <si>
    <t>319.43220</t>
  </si>
  <si>
    <t>270.430579</t>
  </si>
  <si>
    <t>296.35097</t>
  </si>
  <si>
    <t>1.6</t>
  </si>
  <si>
    <t>296.35089</t>
  </si>
  <si>
    <t>156.51485</t>
  </si>
  <si>
    <t>90.58559</t>
  </si>
  <si>
    <t>90.58490</t>
  </si>
  <si>
    <t>116.35082</t>
  </si>
  <si>
    <t>269.011786</t>
  </si>
  <si>
    <t>3</t>
  </si>
  <si>
    <t>139.43071</t>
  </si>
  <si>
    <t>2.9</t>
  </si>
  <si>
    <t>139.43056</t>
  </si>
  <si>
    <t>89.17096</t>
  </si>
  <si>
    <t>6.8</t>
  </si>
  <si>
    <t>89.17028</t>
  </si>
  <si>
    <t>319.43042</t>
  </si>
  <si>
    <t>270.430397</t>
  </si>
  <si>
    <t>296.35035</t>
  </si>
  <si>
    <t>2.1</t>
  </si>
  <si>
    <t>296.35025</t>
  </si>
  <si>
    <t>156.51568</t>
  </si>
  <si>
    <t>90.58540</t>
  </si>
  <si>
    <t>4.7</t>
  </si>
  <si>
    <t>90.58493</t>
  </si>
  <si>
    <t>116.35014</t>
  </si>
  <si>
    <t>269.011542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</si>
  <si>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</si>
  <si>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</si>
  <si>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</si>
  <si>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</si>
  <si>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</si>
  <si>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</si>
  <si>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</si>
  <si>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89.17009</t>
  </si>
  <si>
    <t>2C互差20.00″</t>
  </si>
  <si>
    <t>156.51514</t>
  </si>
  <si>
    <t>90.58497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</si>
  <si>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</si>
  <si>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</si>
  <si>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</si>
  <si>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</si>
  <si>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</si>
  <si>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</si>
  <si>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</si>
  <si>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</si>
  <si>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</si>
  <si>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</si>
  <si>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</si>
  <si>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</si>
  <si>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C23-1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</si>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</sst>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92.9604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92.96065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30</v>
      </c>
      <c r="F8" s="75" t="s">
        <v>41</v>
      </c>
      <c r="G8" s="75" t="s">
        <v>42</v>
      </c>
      <c r="H8" s="74" t="s">
        <v>43</v>
      </c>
      <c r="I8" s="75" t="s">
        <v>44</v>
      </c>
      <c r="J8" s="75" t="s">
        <v>45</v>
      </c>
      <c r="K8" s="87">
        <v>111.45675</v>
      </c>
      <c r="L8" s="92"/>
    </row>
    <row r="9" s="59" customFormat="1" ht="15" spans="1:12">
      <c r="A9" s="76"/>
      <c r="B9" s="77"/>
      <c r="C9" s="78" t="s">
        <v>36</v>
      </c>
      <c r="D9" s="78" t="s">
        <v>46</v>
      </c>
      <c r="E9" s="77"/>
      <c r="F9" s="77"/>
      <c r="G9" s="77"/>
      <c r="H9" s="78" t="s">
        <v>47</v>
      </c>
      <c r="I9" s="77"/>
      <c r="J9" s="77"/>
      <c r="K9" s="93">
        <v>111.4565</v>
      </c>
      <c r="L9" s="91"/>
    </row>
    <row r="10" s="59" customFormat="1" spans="1:12">
      <c r="A10" s="69" t="s">
        <v>48</v>
      </c>
      <c r="B10" s="70" t="s">
        <v>27</v>
      </c>
      <c r="C10" s="71" t="s">
        <v>28</v>
      </c>
      <c r="D10" s="71" t="s">
        <v>49</v>
      </c>
      <c r="E10" s="70" t="s">
        <v>50</v>
      </c>
      <c r="F10" s="70" t="s">
        <v>51</v>
      </c>
      <c r="G10" s="70" t="s">
        <v>32</v>
      </c>
      <c r="H10" s="71" t="s">
        <v>52</v>
      </c>
      <c r="I10" s="70" t="s">
        <v>53</v>
      </c>
      <c r="J10" s="70" t="s">
        <v>54</v>
      </c>
      <c r="K10" s="85">
        <v>92.96045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92.9604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44</v>
      </c>
      <c r="J12" s="75" t="s">
        <v>62</v>
      </c>
      <c r="K12" s="87">
        <v>111.45655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111.4565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68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92.9604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92.96035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75</v>
      </c>
      <c r="F16" s="75" t="s">
        <v>76</v>
      </c>
      <c r="G16" s="75" t="s">
        <v>77</v>
      </c>
      <c r="H16" s="74" t="s">
        <v>78</v>
      </c>
      <c r="I16" s="75" t="s">
        <v>79</v>
      </c>
      <c r="J16" s="75" t="s">
        <v>80</v>
      </c>
      <c r="K16" s="87">
        <v>111.45665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111.4567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90</v>
      </c>
      <c r="H22" s="85">
        <v>92.9604416666667</v>
      </c>
      <c r="I22" s="66"/>
      <c r="J22" s="103" t="s">
        <v>91</v>
      </c>
      <c r="K22" s="104"/>
      <c r="L22" s="105"/>
    </row>
    <row r="23" s="59" customFormat="1" spans="1:12">
      <c r="A23" s="72" t="s">
        <v>48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111.456608333333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G13" sqref="G13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开始时间：09:03:50</v>
      </c>
      <c r="B4" s="46"/>
      <c r="C4" s="46" t="str">
        <f>原记录!H3</f>
        <v>结束时间：09:07:21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951</v>
      </c>
      <c r="E6" s="54" t="s">
        <v>109</v>
      </c>
      <c r="F6" s="56">
        <v>32.6</v>
      </c>
      <c r="G6" s="56"/>
    </row>
    <row r="7" spans="1:8">
      <c r="A7" s="48" t="s">
        <v>110</v>
      </c>
      <c r="B7" s="57">
        <v>1.364</v>
      </c>
      <c r="C7" s="48" t="s">
        <v>111</v>
      </c>
      <c r="D7" s="55">
        <v>951</v>
      </c>
      <c r="E7" s="48" t="s">
        <v>112</v>
      </c>
      <c r="F7" s="56">
        <v>32.6</v>
      </c>
      <c r="G7" s="56"/>
      <c r="H7" t="str">
        <f>原记录!B6</f>
        <v>D21</v>
      </c>
    </row>
    <row r="8" spans="1:8">
      <c r="A8" s="48" t="s">
        <v>113</v>
      </c>
      <c r="B8" s="57">
        <v>1.318</v>
      </c>
      <c r="C8" s="48" t="s">
        <v>114</v>
      </c>
      <c r="D8" s="55">
        <v>951</v>
      </c>
      <c r="E8" s="48" t="s">
        <v>115</v>
      </c>
      <c r="F8" s="56">
        <v>32.6</v>
      </c>
      <c r="G8" s="48"/>
      <c r="H8" t="str">
        <f>原记录!B8</f>
        <v>D22</v>
      </c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topLeftCell="H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32.6</v>
      </c>
      <c r="L2" s="2" t="s">
        <v>123</v>
      </c>
      <c r="M2" s="2"/>
      <c r="N2" s="24">
        <f>测站及镜站信息!D6</f>
        <v>951</v>
      </c>
      <c r="O2" s="25" t="s">
        <v>116</v>
      </c>
    </row>
    <row r="3" ht="11.1" customHeight="1" spans="1:15">
      <c r="A3" s="5" t="str">
        <f>测站及镜站信息!B5</f>
        <v>C23-1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开始时间：09:03:50</v>
      </c>
      <c r="G3" s="10"/>
      <c r="H3" s="9" t="str">
        <f>测站及镜站信息!C4</f>
        <v>结束时间：09:07:21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D21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89.17068</v>
      </c>
      <c r="I6" s="15" t="str">
        <f>原记录!I6</f>
        <v>5.5</v>
      </c>
      <c r="J6" s="14" t="str">
        <f>原记录!J6</f>
        <v>89.17013</v>
      </c>
      <c r="K6" s="27">
        <f>原记录!K6</f>
        <v>92.9604</v>
      </c>
      <c r="L6" s="28">
        <f>测站及镜站信息!F7</f>
        <v>32.6</v>
      </c>
      <c r="M6" s="29">
        <f>测站及镜站信息!D7</f>
        <v>951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270.430420</v>
      </c>
      <c r="I7" s="15"/>
      <c r="J7" s="14"/>
      <c r="K7" s="27">
        <f>原记录!K7</f>
        <v>92.96065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D22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90.58576</v>
      </c>
      <c r="I8" s="15" t="str">
        <f>原记录!I8</f>
        <v>6.9</v>
      </c>
      <c r="J8" s="14" t="str">
        <f>原记录!J8</f>
        <v>90.58508</v>
      </c>
      <c r="K8" s="27">
        <f>原记录!K8</f>
        <v>111.45675</v>
      </c>
      <c r="L8" s="28">
        <f>测站及镜站信息!F8</f>
        <v>32.6</v>
      </c>
      <c r="M8" s="29">
        <f>测站及镜站信息!D8</f>
        <v>951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269.011609</v>
      </c>
      <c r="I9" s="15"/>
      <c r="J9" s="14"/>
      <c r="K9" s="27">
        <f>原记录!K9</f>
        <v>111.4565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D21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89.17032</v>
      </c>
      <c r="I10" s="15" t="str">
        <f>原记录!I10</f>
        <v>4.5</v>
      </c>
      <c r="J10" s="14" t="str">
        <f>原记录!J10</f>
        <v>89.16587</v>
      </c>
      <c r="K10" s="27">
        <f>原记录!K10</f>
        <v>92.96045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270.430579</v>
      </c>
      <c r="I11" s="15"/>
      <c r="J11" s="14"/>
      <c r="K11" s="27">
        <f>原记录!K11</f>
        <v>92.9604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90.58559</v>
      </c>
      <c r="I12" s="15" t="str">
        <f>原记录!I12</f>
        <v>6.9</v>
      </c>
      <c r="J12" s="14" t="str">
        <f>原记录!J12</f>
        <v>90.58490</v>
      </c>
      <c r="K12" s="27">
        <f>原记录!K12</f>
        <v>111.45655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269.011786</v>
      </c>
      <c r="I13" s="15"/>
      <c r="J13" s="14"/>
      <c r="K13" s="27">
        <f>原记录!K13</f>
        <v>111.4565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D21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89.17096</v>
      </c>
      <c r="I14" s="15" t="str">
        <f>原记录!I14</f>
        <v>6.8</v>
      </c>
      <c r="J14" s="14" t="str">
        <f>原记录!J14</f>
        <v>89.17028</v>
      </c>
      <c r="K14" s="27">
        <f>原记录!K14</f>
        <v>92.9604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270.430397</v>
      </c>
      <c r="I15" s="15"/>
      <c r="J15" s="14"/>
      <c r="K15" s="27">
        <f>原记录!K15</f>
        <v>92.96035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90.58540</v>
      </c>
      <c r="I16" s="15" t="str">
        <f>原记录!I16</f>
        <v>4.7</v>
      </c>
      <c r="J16" s="14" t="str">
        <f>原记录!J16</f>
        <v>90.58493</v>
      </c>
      <c r="K16" s="27">
        <f>原记录!K16</f>
        <v>111.45665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269.011542</v>
      </c>
      <c r="I17" s="15"/>
      <c r="J17" s="14"/>
      <c r="K17" s="27">
        <f>原记录!K17</f>
        <v>111.4567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D21</v>
      </c>
      <c r="C25" s="20"/>
      <c r="D25" s="21"/>
      <c r="E25" s="20"/>
      <c r="F25" s="14"/>
      <c r="G25" s="14" t="str">
        <f>原记录!G22</f>
        <v>89.17009</v>
      </c>
      <c r="H25" s="22">
        <f>DEGREES(RADIANS(90)-((INT(ABS(G25))+INT((ABS(G25)-INT(ABS(G25)))*100)/60+((ABS(G25)-INT(ABS(G25)))*100-INT((ABS(G25)-INT(ABS(G25)))*100))/36)*PI()/180)*SIGN(G25))</f>
        <v>0.71641666666666</v>
      </c>
      <c r="I25" s="22">
        <f>(INT(ABS(H25))+INT((ABS(H25)-INT(ABS(H25)))*60)*0.01+(((ABS(H25)-INT(ABS(H25)))*60-INT((ABS(H25)-INT(ABS(H25)))*60))*60)/10000)*SIGN(H25)</f>
        <v>0.425909999999998</v>
      </c>
      <c r="J25" s="27">
        <f>原记录!H22</f>
        <v>92.9604416666667</v>
      </c>
      <c r="K25" s="34">
        <f>E3</f>
        <v>1.5</v>
      </c>
      <c r="L25" s="34">
        <f>N6</f>
        <v>1.364</v>
      </c>
      <c r="M25" s="32" t="s">
        <v>140</v>
      </c>
      <c r="N25" s="32"/>
      <c r="O25" s="32"/>
      <c r="P25" s="35" t="str">
        <f>A3</f>
        <v>C23-1</v>
      </c>
      <c r="Q25" s="40" t="str">
        <f>B25</f>
        <v>D21</v>
      </c>
      <c r="R25" s="41">
        <f>J25</f>
        <v>92.9604416666667</v>
      </c>
      <c r="S25" s="36">
        <f>K2</f>
        <v>32.6</v>
      </c>
      <c r="T25" s="42">
        <f>L6</f>
        <v>32.6</v>
      </c>
      <c r="U25" s="42">
        <f>N2</f>
        <v>951</v>
      </c>
      <c r="V25" s="42">
        <f>M6</f>
        <v>951</v>
      </c>
      <c r="W25" s="43">
        <f>I25</f>
        <v>0.425909999999998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48</v>
      </c>
      <c r="B26" s="19" t="str">
        <f>原记录!B23</f>
        <v>D22</v>
      </c>
      <c r="C26" s="20"/>
      <c r="D26" s="21"/>
      <c r="E26" s="20"/>
      <c r="F26" s="14"/>
      <c r="G26" s="14" t="str">
        <f>原记录!G23</f>
        <v>90.58497</v>
      </c>
      <c r="H26" s="22">
        <f>DEGREES(RADIANS(90)-((INT(ABS(G26))+INT((ABS(G26)-INT(ABS(G26)))*100)/60+((ABS(G26)-INT(ABS(G26)))*100-INT((ABS(G26)-INT(ABS(G26)))*100))/36)*PI()/180)*SIGN(G26))</f>
        <v>-0.980472222222225</v>
      </c>
      <c r="I26" s="22">
        <f>(INT(ABS(H26))+INT((ABS(H26)-INT(ABS(H26)))*60)*0.01+(((ABS(H26)-INT(ABS(H26)))*60-INT((ABS(H26)-INT(ABS(H26)))*60))*60)/10000)*SIGN(H26)</f>
        <v>-0.584970000000001</v>
      </c>
      <c r="J26" s="27">
        <f>原记录!H23</f>
        <v>111.456608333333</v>
      </c>
      <c r="K26" s="34">
        <f>E3</f>
        <v>1.5</v>
      </c>
      <c r="L26" s="34">
        <f>N8</f>
        <v>1.318</v>
      </c>
      <c r="M26" s="32" t="s">
        <v>141</v>
      </c>
      <c r="N26" s="32"/>
      <c r="O26" s="32"/>
      <c r="P26" s="35" t="str">
        <f>A3</f>
        <v>C23-1</v>
      </c>
      <c r="Q26" s="44" t="str">
        <f>B26</f>
        <v>D22</v>
      </c>
      <c r="R26" s="41">
        <f>J26</f>
        <v>111.456608333333</v>
      </c>
      <c r="S26" s="36">
        <f>K2</f>
        <v>32.6</v>
      </c>
      <c r="T26" s="42">
        <f>L8</f>
        <v>32.6</v>
      </c>
      <c r="U26" s="42">
        <f>N2</f>
        <v>951</v>
      </c>
      <c r="V26" s="42">
        <f>M8</f>
        <v>951</v>
      </c>
      <c r="W26" s="43">
        <f>I26</f>
        <v>-0.584970000000001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C23-1</v>
      </c>
      <c r="Q29" s="36" t="str">
        <f>Q25</f>
        <v>D21</v>
      </c>
      <c r="R29" s="36">
        <f>R25</f>
        <v>92.9604416666667</v>
      </c>
      <c r="S29" s="36">
        <f>T25</f>
        <v>32.6</v>
      </c>
      <c r="T29" s="36">
        <f>V25</f>
        <v>951</v>
      </c>
      <c r="U29" s="36">
        <f>W25</f>
        <v>0.425909999999998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C23-1</v>
      </c>
      <c r="Q30" s="36" t="str">
        <f>Q26</f>
        <v>D22</v>
      </c>
      <c r="R30" s="36">
        <f>R26</f>
        <v>111.456608333333</v>
      </c>
      <c r="S30" s="36">
        <f>T26</f>
        <v>32.6</v>
      </c>
      <c r="T30" s="36">
        <f>V26</f>
        <v>951</v>
      </c>
      <c r="U30" s="36">
        <f>W26</f>
        <v>-0.584970000000001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