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30" windowHeight="12270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<sst xmlns="http://schemas.openxmlformats.org/spreadsheetml/2006/main" count="231" uniqueCount="144">
  <si>
    <t>C23_4站外业观测手簿</t>
  </si>
  <si>
    <t>观测日期：2024.06.25</t>
  </si>
  <si>
    <t>天气：晴朗</t>
  </si>
  <si>
    <t>成像：清晰</t>
  </si>
  <si>
    <t>温度：12.0℃</t>
  </si>
  <si>
    <t>气压：1013.25hPa</t>
  </si>
  <si>
    <t>测站点：C23_4</t>
  </si>
  <si>
    <t>后视点：</t>
  </si>
  <si>
    <t>开始时间：09:46:31</t>
  </si>
  <si>
    <t>结束时间：09:47:56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</si>
  <si>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</si>
  <si>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</si>
  <si>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</si>
  <si>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</si>
  <si>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</si>
  <si>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</si>
  <si>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</si>
  <si>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</si>
  <si>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</si>
  <si>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</si>
  <si>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</si>
  <si>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</si>
  <si>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</si>
  <si>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</si>
  <si>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</si>
  <si>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</si>
  <si>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</si>
  <si>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D21</t>
  </si>
  <si>
    <t>Ⅰ</t>
  </si>
  <si>
    <t>128.39078</t>
  </si>
  <si>
    <t>1.1</t>
  </si>
  <si>
    <t>128.39073</t>
  </si>
  <si>
    <t>0.00000</t>
  </si>
  <si>
    <t>89.13160</t>
  </si>
  <si>
    <t>6.5</t>
  </si>
  <si>
    <t>89.13095</t>
  </si>
  <si>
    <t>Ⅱ</t>
  </si>
  <si>
    <t>308.39067</t>
  </si>
  <si>
    <t>270.465693</t>
  </si>
  <si>
    <t>D22</t>
  </si>
  <si>
    <t>288.53226</t>
  </si>
  <si>
    <t>4.4</t>
  </si>
  <si>
    <t>288.53204</t>
  </si>
  <si>
    <t>160.14131</t>
  </si>
  <si>
    <t>90.57289</t>
  </si>
  <si>
    <t>6.2</t>
  </si>
  <si>
    <t>90.57227</t>
  </si>
  <si>
    <t>108.53181</t>
  </si>
  <si>
    <t>269.024346</t>
  </si>
  <si>
    <t>2</t>
  </si>
  <si>
    <t>128.39094</t>
  </si>
  <si>
    <t>2.5</t>
  </si>
  <si>
    <t>128.39082</t>
  </si>
  <si>
    <t>89.13156</t>
  </si>
  <si>
    <t>6.4</t>
  </si>
  <si>
    <t>89.13092</t>
  </si>
  <si>
    <t>308.39070</t>
  </si>
  <si>
    <t>270.465727</t>
  </si>
  <si>
    <t>288.53217</t>
  </si>
  <si>
    <t>3.1</t>
  </si>
  <si>
    <t>288.53202</t>
  </si>
  <si>
    <t>160.14120</t>
  </si>
  <si>
    <t>90.57279</t>
  </si>
  <si>
    <t>90.57215</t>
  </si>
  <si>
    <t>108.53186</t>
  </si>
  <si>
    <t>269.024493</t>
  </si>
  <si>
    <t>3</t>
  </si>
  <si>
    <t>128.39093</t>
  </si>
  <si>
    <t>2.1</t>
  </si>
  <si>
    <t>128.39083</t>
  </si>
  <si>
    <t>89.13159</t>
  </si>
  <si>
    <t>7.0</t>
  </si>
  <si>
    <t>89.13089</t>
  </si>
  <si>
    <t>308.39073</t>
  </si>
  <si>
    <t>270.465807</t>
  </si>
  <si>
    <t>288.53218</t>
  </si>
  <si>
    <t>3.8</t>
  </si>
  <si>
    <t>288.53199</t>
  </si>
  <si>
    <t>160.14116</t>
  </si>
  <si>
    <t>90.57264</t>
  </si>
  <si>
    <t>6.1</t>
  </si>
  <si>
    <t>90.57204</t>
  </si>
  <si>
    <t>108.53180</t>
  </si>
  <si>
    <t>269.024572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</si>
  <si>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</si>
  <si>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</si>
  <si>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</si>
  <si>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</si>
  <si>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</si>
  <si>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</si>
  <si>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</si>
  <si>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2C互差20.00″</t>
  </si>
  <si>
    <t>160.14122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</si>
  <si>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</si>
  <si>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</si>
  <si>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</si>
  <si>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</si>
  <si>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</si>
  <si>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</si>
  <si>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</si>
  <si>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</si>
  <si>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</si>
  <si>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</si>
  <si>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</si>
  <si>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</si>
  <si>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C23-4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</si>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</sst>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"/>
    <numFmt numFmtId="177" formatCode="0.0000_ "/>
    <numFmt numFmtId="178" formatCode="0.00000_ "/>
    <numFmt numFmtId="179" formatCode="0.0_ "/>
    <numFmt numFmtId="180" formatCode="0_ "/>
    <numFmt numFmtId="181" formatCode="0.000_ "/>
    <numFmt numFmtId="182" formatCode="0.00_ 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 applyProtection="1">
      <alignment horizontal="center" vertical="center"/>
      <protection hidden="1"/>
    </xf>
    <xf numFmtId="181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7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1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82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7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3" borderId="1" xfId="0" applyNumberFormat="1" applyFill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7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76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76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76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tabSelected="1" zoomScale="115" zoomScaleNormal="115" workbookViewId="0">
      <selection activeCell="D28" sqref="D28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105.49925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105.4992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97.81175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97.8114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54</v>
      </c>
      <c r="J10" s="70" t="s">
        <v>55</v>
      </c>
      <c r="K10" s="85">
        <v>105.4994</v>
      </c>
      <c r="L10" s="90"/>
    </row>
    <row r="11" s="59" customFormat="1" spans="1:12">
      <c r="A11" s="72"/>
      <c r="B11" s="73"/>
      <c r="C11" s="74" t="s">
        <v>36</v>
      </c>
      <c r="D11" s="74" t="s">
        <v>56</v>
      </c>
      <c r="E11" s="73"/>
      <c r="F11" s="73"/>
      <c r="G11" s="73"/>
      <c r="H11" s="74" t="s">
        <v>57</v>
      </c>
      <c r="I11" s="73"/>
      <c r="J11" s="73"/>
      <c r="K11" s="87">
        <v>105.4993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58</v>
      </c>
      <c r="E12" s="75" t="s">
        <v>59</v>
      </c>
      <c r="F12" s="75" t="s">
        <v>60</v>
      </c>
      <c r="G12" s="75" t="s">
        <v>61</v>
      </c>
      <c r="H12" s="74" t="s">
        <v>62</v>
      </c>
      <c r="I12" s="75" t="s">
        <v>54</v>
      </c>
      <c r="J12" s="75" t="s">
        <v>63</v>
      </c>
      <c r="K12" s="87">
        <v>97.81155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97.81155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69</v>
      </c>
      <c r="G14" s="70" t="s">
        <v>32</v>
      </c>
      <c r="H14" s="71" t="s">
        <v>70</v>
      </c>
      <c r="I14" s="70" t="s">
        <v>71</v>
      </c>
      <c r="J14" s="70" t="s">
        <v>72</v>
      </c>
      <c r="K14" s="85">
        <v>105.49935</v>
      </c>
      <c r="L14" s="90"/>
    </row>
    <row r="15" s="59" customFormat="1" spans="1:12">
      <c r="A15" s="72"/>
      <c r="B15" s="73"/>
      <c r="C15" s="74" t="s">
        <v>36</v>
      </c>
      <c r="D15" s="74" t="s">
        <v>73</v>
      </c>
      <c r="E15" s="73"/>
      <c r="F15" s="73"/>
      <c r="G15" s="73"/>
      <c r="H15" s="74" t="s">
        <v>74</v>
      </c>
      <c r="I15" s="73"/>
      <c r="J15" s="73"/>
      <c r="K15" s="87">
        <v>105.49935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75</v>
      </c>
      <c r="E16" s="75" t="s">
        <v>76</v>
      </c>
      <c r="F16" s="75" t="s">
        <v>77</v>
      </c>
      <c r="G16" s="75" t="s">
        <v>78</v>
      </c>
      <c r="H16" s="74" t="s">
        <v>79</v>
      </c>
      <c r="I16" s="75" t="s">
        <v>80</v>
      </c>
      <c r="J16" s="75" t="s">
        <v>81</v>
      </c>
      <c r="K16" s="87">
        <v>97.8114</v>
      </c>
      <c r="L16" s="92"/>
    </row>
    <row r="17" s="59" customFormat="1" ht="15" spans="1:12">
      <c r="A17" s="76"/>
      <c r="B17" s="77"/>
      <c r="C17" s="78" t="s">
        <v>36</v>
      </c>
      <c r="D17" s="78" t="s">
        <v>82</v>
      </c>
      <c r="E17" s="77"/>
      <c r="F17" s="77"/>
      <c r="G17" s="77"/>
      <c r="H17" s="78" t="s">
        <v>83</v>
      </c>
      <c r="I17" s="77"/>
      <c r="J17" s="77"/>
      <c r="K17" s="93">
        <v>97.81145</v>
      </c>
      <c r="L17" s="91"/>
    </row>
    <row r="18" s="59" customFormat="1" spans="1:12">
      <c r="A18" s="79" t="s">
        <v>84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85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86</v>
      </c>
      <c r="B20" s="66" t="s">
        <v>12</v>
      </c>
      <c r="C20" s="66"/>
      <c r="D20" s="66" t="s">
        <v>87</v>
      </c>
      <c r="E20" s="66"/>
      <c r="F20" s="66" t="s">
        <v>88</v>
      </c>
      <c r="G20" s="66" t="s">
        <v>89</v>
      </c>
      <c r="H20" s="66" t="s">
        <v>21</v>
      </c>
      <c r="I20" s="66"/>
      <c r="J20" s="97" t="s">
        <v>90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55</v>
      </c>
      <c r="H22" s="85">
        <v>105.499308333333</v>
      </c>
      <c r="I22" s="66"/>
      <c r="J22" s="103" t="s">
        <v>91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92</v>
      </c>
      <c r="G23" s="74" t="s">
        <v>63</v>
      </c>
      <c r="H23" s="87">
        <v>97.8115166666667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C20" sqref="C20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开始时间：09:46:31</v>
      </c>
      <c r="B4" s="46"/>
      <c r="C4" s="46" t="str">
        <f>原记录!H3</f>
        <v>结束时间：09:47:56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951</v>
      </c>
      <c r="E6" s="54" t="s">
        <v>108</v>
      </c>
      <c r="F6" s="56">
        <v>32.6</v>
      </c>
      <c r="G6" s="56"/>
    </row>
    <row r="7" spans="1:8">
      <c r="A7" s="48" t="s">
        <v>109</v>
      </c>
      <c r="B7" s="57">
        <v>1.364</v>
      </c>
      <c r="C7" s="48" t="s">
        <v>110</v>
      </c>
      <c r="D7" s="55">
        <v>951</v>
      </c>
      <c r="E7" s="48" t="s">
        <v>111</v>
      </c>
      <c r="F7" s="56">
        <v>32.6</v>
      </c>
      <c r="G7" s="56"/>
      <c r="H7" t="str">
        <f>原记录!B6</f>
        <v>D21</v>
      </c>
    </row>
    <row r="8" spans="1:8">
      <c r="A8" s="48" t="s">
        <v>112</v>
      </c>
      <c r="B8" s="57">
        <v>1.318</v>
      </c>
      <c r="C8" s="48" t="s">
        <v>113</v>
      </c>
      <c r="D8" s="55">
        <v>951</v>
      </c>
      <c r="E8" s="48" t="s">
        <v>114</v>
      </c>
      <c r="F8" s="56">
        <v>32.6</v>
      </c>
      <c r="G8" s="48"/>
      <c r="H8" t="str">
        <f>原记录!B8</f>
        <v>D22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view="pageBreakPreview" zoomScaleNormal="100" topLeftCell="H1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32.6</v>
      </c>
      <c r="L2" s="2" t="s">
        <v>122</v>
      </c>
      <c r="M2" s="2"/>
      <c r="N2" s="24">
        <f>测站及镜站信息!D6</f>
        <v>951</v>
      </c>
      <c r="O2" s="25" t="s">
        <v>115</v>
      </c>
    </row>
    <row r="3" ht="11.1" customHeight="1" spans="1:15">
      <c r="A3" s="5" t="str">
        <f>测站及镜站信息!B5</f>
        <v>C23-4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开始时间：09:46:31</v>
      </c>
      <c r="G3" s="10"/>
      <c r="H3" s="9" t="str">
        <f>测站及镜站信息!C4</f>
        <v>结束时间：09:47:56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D21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89.13160</v>
      </c>
      <c r="I6" s="15" t="str">
        <f>原记录!I6</f>
        <v>6.5</v>
      </c>
      <c r="J6" s="14" t="str">
        <f>原记录!J6</f>
        <v>89.13095</v>
      </c>
      <c r="K6" s="27">
        <f>原记录!K6</f>
        <v>105.49925</v>
      </c>
      <c r="L6" s="28">
        <f>测站及镜站信息!F7</f>
        <v>32.6</v>
      </c>
      <c r="M6" s="29">
        <f>测站及镜站信息!D7</f>
        <v>951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270.465693</v>
      </c>
      <c r="I7" s="15"/>
      <c r="J7" s="14"/>
      <c r="K7" s="27">
        <f>原记录!K7</f>
        <v>105.4992</v>
      </c>
      <c r="L7" s="28"/>
      <c r="M7" s="29"/>
      <c r="N7" s="30"/>
      <c r="O7" s="25"/>
    </row>
    <row r="8" ht="11.1" customHeight="1" spans="1:15">
      <c r="A8" s="12"/>
      <c r="B8" s="13" t="str">
        <f>原记录!B8</f>
        <v>D22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90.57289</v>
      </c>
      <c r="I8" s="15" t="str">
        <f>原记录!I8</f>
        <v>6.2</v>
      </c>
      <c r="J8" s="14" t="str">
        <f>原记录!J8</f>
        <v>90.57227</v>
      </c>
      <c r="K8" s="27">
        <f>原记录!K8</f>
        <v>97.81175</v>
      </c>
      <c r="L8" s="28">
        <f>测站及镜站信息!F8</f>
        <v>32.6</v>
      </c>
      <c r="M8" s="29">
        <f>测站及镜站信息!D8</f>
        <v>951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269.024346</v>
      </c>
      <c r="I9" s="15"/>
      <c r="J9" s="14"/>
      <c r="K9" s="27">
        <f>原记录!K9</f>
        <v>97.8114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D21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89.13156</v>
      </c>
      <c r="I10" s="15" t="str">
        <f>原记录!I10</f>
        <v>6.4</v>
      </c>
      <c r="J10" s="14" t="str">
        <f>原记录!J10</f>
        <v>89.13092</v>
      </c>
      <c r="K10" s="27">
        <f>原记录!K10</f>
        <v>105.4994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270.465727</v>
      </c>
      <c r="I11" s="15"/>
      <c r="J11" s="14"/>
      <c r="K11" s="27">
        <f>原记录!K11</f>
        <v>105.4993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D22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90.57279</v>
      </c>
      <c r="I12" s="15" t="str">
        <f>原记录!I12</f>
        <v>6.4</v>
      </c>
      <c r="J12" s="14" t="str">
        <f>原记录!J12</f>
        <v>90.57215</v>
      </c>
      <c r="K12" s="27">
        <f>原记录!K12</f>
        <v>97.81155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269.024493</v>
      </c>
      <c r="I13" s="15"/>
      <c r="J13" s="14"/>
      <c r="K13" s="27">
        <f>原记录!K13</f>
        <v>97.81155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D21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89.13159</v>
      </c>
      <c r="I14" s="15" t="str">
        <f>原记录!I14</f>
        <v>7.0</v>
      </c>
      <c r="J14" s="14" t="str">
        <f>原记录!J14</f>
        <v>89.13089</v>
      </c>
      <c r="K14" s="27">
        <f>原记录!K14</f>
        <v>105.49935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270.465807</v>
      </c>
      <c r="I15" s="15"/>
      <c r="J15" s="14"/>
      <c r="K15" s="27">
        <f>原记录!K15</f>
        <v>105.49935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D22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90.57264</v>
      </c>
      <c r="I16" s="15" t="str">
        <f>原记录!I16</f>
        <v>6.1</v>
      </c>
      <c r="J16" s="14" t="str">
        <f>原记录!J16</f>
        <v>90.57204</v>
      </c>
      <c r="K16" s="27">
        <f>原记录!K16</f>
        <v>97.8114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269.024572</v>
      </c>
      <c r="I17" s="15"/>
      <c r="J17" s="14"/>
      <c r="K17" s="27">
        <f>原记录!K17</f>
        <v>97.81145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86</v>
      </c>
      <c r="B23" s="11" t="s">
        <v>12</v>
      </c>
      <c r="C23" s="11"/>
      <c r="D23" s="11" t="s">
        <v>87</v>
      </c>
      <c r="E23" s="11"/>
      <c r="F23" s="11" t="s">
        <v>88</v>
      </c>
      <c r="G23" s="11" t="s">
        <v>89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90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D21</v>
      </c>
      <c r="C25" s="20"/>
      <c r="D25" s="21"/>
      <c r="E25" s="20"/>
      <c r="F25" s="14"/>
      <c r="G25" s="14" t="str">
        <f>原记录!G22</f>
        <v>89.13092</v>
      </c>
      <c r="H25" s="22">
        <f>DEGREES(RADIANS(90)-((INT(ABS(G25))+INT((ABS(G25)-INT(ABS(G25)))*100)/60+((ABS(G25)-INT(ABS(G25)))*100-INT((ABS(G25)-INT(ABS(G25)))*100))/36)*PI()/180)*SIGN(G25))</f>
        <v>0.780777777777774</v>
      </c>
      <c r="I25" s="22">
        <f>(INT(ABS(H25))+INT((ABS(H25)-INT(ABS(H25)))*60)*0.01+(((ABS(H25)-INT(ABS(H25)))*60-INT((ABS(H25)-INT(ABS(H25)))*60))*60)/10000)*SIGN(H25)</f>
        <v>0.465079999999999</v>
      </c>
      <c r="J25" s="27">
        <f>原记录!H22</f>
        <v>105.499308333333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C23-4</v>
      </c>
      <c r="Q25" s="40" t="str">
        <f>B25</f>
        <v>D21</v>
      </c>
      <c r="R25" s="41">
        <f>J25</f>
        <v>105.499308333333</v>
      </c>
      <c r="S25" s="36">
        <f>K2</f>
        <v>32.6</v>
      </c>
      <c r="T25" s="42">
        <f>L6</f>
        <v>32.6</v>
      </c>
      <c r="U25" s="42">
        <f>N2</f>
        <v>951</v>
      </c>
      <c r="V25" s="42">
        <f>M6</f>
        <v>951</v>
      </c>
      <c r="W25" s="43">
        <f>I25</f>
        <v>0.465079999999999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D22</v>
      </c>
      <c r="C26" s="20"/>
      <c r="D26" s="21"/>
      <c r="E26" s="20"/>
      <c r="F26" s="14"/>
      <c r="G26" s="14" t="str">
        <f>原记录!G23</f>
        <v>90.57215</v>
      </c>
      <c r="H26" s="22">
        <f>DEGREES(RADIANS(90)-((INT(ABS(G26))+INT((ABS(G26)-INT(ABS(G26)))*100)/60+((ABS(G26)-INT(ABS(G26)))*100-INT((ABS(G26)-INT(ABS(G26)))*100))/36)*PI()/180)*SIGN(G26))</f>
        <v>-0.955972222222206</v>
      </c>
      <c r="I26" s="22">
        <f>(INT(ABS(H26))+INT((ABS(H26)-INT(ABS(H26)))*60)*0.01+(((ABS(H26)-INT(ABS(H26)))*60-INT((ABS(H26)-INT(ABS(H26)))*60))*60)/10000)*SIGN(H26)</f>
        <v>-0.572149999999994</v>
      </c>
      <c r="J26" s="27">
        <f>原记录!H23</f>
        <v>97.8115166666667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C23-4</v>
      </c>
      <c r="Q26" s="44" t="str">
        <f>B26</f>
        <v>D22</v>
      </c>
      <c r="R26" s="41">
        <f>J26</f>
        <v>97.8115166666667</v>
      </c>
      <c r="S26" s="36">
        <f>K2</f>
        <v>32.6</v>
      </c>
      <c r="T26" s="42">
        <f>L8</f>
        <v>32.6</v>
      </c>
      <c r="U26" s="42">
        <f>N2</f>
        <v>951</v>
      </c>
      <c r="V26" s="42">
        <f>M8</f>
        <v>951</v>
      </c>
      <c r="W26" s="43">
        <f>I26</f>
        <v>-0.572149999999994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95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142</v>
      </c>
      <c r="N29" s="32"/>
      <c r="O29" s="32"/>
      <c r="P29" s="36" t="str">
        <f>P25</f>
        <v>C23-4</v>
      </c>
      <c r="Q29" s="36" t="str">
        <f>Q25</f>
        <v>D21</v>
      </c>
      <c r="R29" s="36">
        <f>R25</f>
        <v>105.499308333333</v>
      </c>
      <c r="S29" s="36">
        <f>T25</f>
        <v>32.6</v>
      </c>
      <c r="T29" s="36">
        <f>V25</f>
        <v>951</v>
      </c>
      <c r="U29" s="36">
        <f>W25</f>
        <v>0.465079999999999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143</v>
      </c>
      <c r="N30" s="32"/>
      <c r="O30" s="32"/>
      <c r="P30" s="36" t="str">
        <f>P26</f>
        <v>C23-4</v>
      </c>
      <c r="Q30" s="36" t="str">
        <f>Q26</f>
        <v>D22</v>
      </c>
      <c r="R30" s="36">
        <f>R26</f>
        <v>97.8115166666667</v>
      </c>
      <c r="S30" s="36">
        <f>T26</f>
        <v>32.6</v>
      </c>
      <c r="T30" s="36">
        <f>V26</f>
        <v>951</v>
      </c>
      <c r="U30" s="36">
        <f>W26</f>
        <v>-0.572149999999994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2024-06-25T15:14:38Z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