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<sst xmlns="http://schemas.openxmlformats.org/spreadsheetml/2006/main" count="231" uniqueCount="144">
  <si>
    <t>C26_1站外业观测手簿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</si>
  <si>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</si>
  <si>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</si>
  <si>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</si>
  <si>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</si>
  <si>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</si>
  <si>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测站点：C26_1</t>
  </si>
  <si>
    <t>后视点：</t>
  </si>
  <si>
    <t>开始时间：02:39:18</t>
  </si>
  <si>
    <t>结束时间：02:42:56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</si>
  <si>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</si>
  <si>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</si>
  <si>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</si>
  <si>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</si>
  <si>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</si>
  <si>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</si>
  <si>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</si>
  <si>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</si>
  <si>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</si>
  <si>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</si>
  <si>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</si>
  <si>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</si>
  <si>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</si>
  <si>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</si>
  <si>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</si>
  <si>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</si>
  <si>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</si>
  <si>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D24</t>
  </si>
  <si>
    <t>Ⅰ</t>
  </si>
  <si>
    <t>358.16234</t>
  </si>
  <si>
    <t>3.3</t>
  </si>
  <si>
    <t>358.16218</t>
  </si>
  <si>
    <t>0.00000</t>
  </si>
  <si>
    <t>89.10380</t>
  </si>
  <si>
    <t>9.1</t>
  </si>
  <si>
    <t>89.10289</t>
  </si>
  <si>
    <t>Ⅱ</t>
  </si>
  <si>
    <t>178.16202</t>
  </si>
  <si>
    <t>270.494015</t>
  </si>
  <si>
    <t>D25</t>
  </si>
  <si>
    <t>176.13243</t>
  </si>
  <si>
    <t>1.9</t>
  </si>
  <si>
    <t>176.13234</t>
  </si>
  <si>
    <t>177.57016</t>
  </si>
  <si>
    <t>91.19537</t>
  </si>
  <si>
    <t>7.2</t>
  </si>
  <si>
    <t>91.19465</t>
  </si>
  <si>
    <t>356.13224</t>
  </si>
  <si>
    <t>268.402069</t>
  </si>
  <si>
    <t>2</t>
  </si>
  <si>
    <t>358.16220</t>
  </si>
  <si>
    <t>1.4</t>
  </si>
  <si>
    <t>358.16213</t>
  </si>
  <si>
    <t>89.10359</t>
  </si>
  <si>
    <t>7.0</t>
  </si>
  <si>
    <t>89.10290</t>
  </si>
  <si>
    <t>178.16206</t>
  </si>
  <si>
    <t>270.493802</t>
  </si>
  <si>
    <t>3.0</t>
  </si>
  <si>
    <t>176.13228</t>
  </si>
  <si>
    <t>177.57015</t>
  </si>
  <si>
    <t>91.19545</t>
  </si>
  <si>
    <t>7.8</t>
  </si>
  <si>
    <t>91.19467</t>
  </si>
  <si>
    <t>356.13213</t>
  </si>
  <si>
    <t>268.402110</t>
  </si>
  <si>
    <t>3</t>
  </si>
  <si>
    <t>358.16204</t>
  </si>
  <si>
    <t>89.10363</t>
  </si>
  <si>
    <t>8.0</t>
  </si>
  <si>
    <t>89.10282</t>
  </si>
  <si>
    <t>178.16187</t>
  </si>
  <si>
    <t>270.493980</t>
  </si>
  <si>
    <t>176.13252</t>
  </si>
  <si>
    <t>2.8</t>
  </si>
  <si>
    <t>176.13238</t>
  </si>
  <si>
    <t>177.57034</t>
  </si>
  <si>
    <t>91.19530</t>
  </si>
  <si>
    <t>7.1</t>
  </si>
  <si>
    <t>91.19459</t>
  </si>
  <si>
    <t>268.402117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</si>
  <si>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</si>
  <si>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</si>
  <si>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</si>
  <si>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</si>
  <si>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</si>
  <si>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</si>
  <si>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</si>
  <si>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89.10287</t>
  </si>
  <si>
    <t>2C互差20.00″</t>
  </si>
  <si>
    <t>177.57022</t>
  </si>
  <si>
    <t>91.19464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</si>
  <si>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</si>
  <si>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</si>
  <si>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</si>
  <si>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</si>
  <si>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</si>
  <si>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</si>
  <si>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</si>
  <si>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</si>
  <si>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</si>
  <si>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</si>
  <si>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</si>
  <si>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</si>
  <si>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C26_1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</si>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</sst>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121.68475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121.68485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98.4215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98.4213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121.6849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121.68475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40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98.4212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98.4213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50</v>
      </c>
      <c r="E14" s="71" t="s">
        <v>30</v>
      </c>
      <c r="F14" s="71" t="s">
        <v>67</v>
      </c>
      <c r="G14" s="71" t="s">
        <v>32</v>
      </c>
      <c r="H14" s="72" t="s">
        <v>68</v>
      </c>
      <c r="I14" s="71" t="s">
        <v>69</v>
      </c>
      <c r="J14" s="71" t="s">
        <v>70</v>
      </c>
      <c r="K14" s="86">
        <v>121.68485</v>
      </c>
      <c r="L14" s="91"/>
    </row>
    <row r="15" s="60" customFormat="1" spans="1:12">
      <c r="A15" s="73"/>
      <c r="B15" s="74"/>
      <c r="C15" s="75" t="s">
        <v>36</v>
      </c>
      <c r="D15" s="75" t="s">
        <v>71</v>
      </c>
      <c r="E15" s="74"/>
      <c r="F15" s="74"/>
      <c r="G15" s="74"/>
      <c r="H15" s="75" t="s">
        <v>72</v>
      </c>
      <c r="I15" s="74"/>
      <c r="J15" s="74"/>
      <c r="K15" s="88">
        <v>121.68465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73</v>
      </c>
      <c r="E16" s="76" t="s">
        <v>74</v>
      </c>
      <c r="F16" s="76" t="s">
        <v>75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98.4215</v>
      </c>
      <c r="L16" s="93"/>
    </row>
    <row r="17" s="60" customFormat="1" ht="15" spans="1:12">
      <c r="A17" s="77"/>
      <c r="B17" s="78"/>
      <c r="C17" s="79" t="s">
        <v>36</v>
      </c>
      <c r="D17" s="79" t="s">
        <v>47</v>
      </c>
      <c r="E17" s="78"/>
      <c r="F17" s="78"/>
      <c r="G17" s="78"/>
      <c r="H17" s="79" t="s">
        <v>80</v>
      </c>
      <c r="I17" s="78"/>
      <c r="J17" s="78"/>
      <c r="K17" s="94">
        <v>98.4214</v>
      </c>
      <c r="L17" s="92"/>
    </row>
    <row r="18" s="60" customFormat="1" spans="1:12">
      <c r="A18" s="80" t="s">
        <v>81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83</v>
      </c>
      <c r="B20" s="67" t="s">
        <v>12</v>
      </c>
      <c r="C20" s="67"/>
      <c r="D20" s="67" t="s">
        <v>84</v>
      </c>
      <c r="E20" s="67"/>
      <c r="F20" s="67" t="s">
        <v>85</v>
      </c>
      <c r="G20" s="67" t="s">
        <v>86</v>
      </c>
      <c r="H20" s="67" t="s">
        <v>21</v>
      </c>
      <c r="I20" s="67"/>
      <c r="J20" s="98" t="s">
        <v>87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88</v>
      </c>
      <c r="H22" s="86">
        <v>121.684791666667</v>
      </c>
      <c r="I22" s="67"/>
      <c r="J22" s="104" t="s">
        <v>89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90</v>
      </c>
      <c r="G23" s="75" t="s">
        <v>91</v>
      </c>
      <c r="H23" s="88">
        <v>98.4213666666667</v>
      </c>
      <c r="I23" s="87"/>
      <c r="J23" s="107" t="s">
        <v>92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93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94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95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96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97</v>
      </c>
      <c r="B1" s="48" t="s">
        <v>98</v>
      </c>
      <c r="C1" s="47"/>
      <c r="D1" s="47"/>
      <c r="E1" s="49"/>
      <c r="F1" s="49"/>
      <c r="G1" s="49"/>
    </row>
    <row r="2" spans="1:7">
      <c r="A2" s="47" t="s">
        <v>99</v>
      </c>
      <c r="B2" s="47" t="s">
        <v>100</v>
      </c>
      <c r="C2" s="47"/>
      <c r="D2" s="50"/>
      <c r="E2" s="49"/>
      <c r="F2" s="49"/>
      <c r="G2" s="49"/>
    </row>
    <row r="3" spans="1:7">
      <c r="A3" s="47" t="s">
        <v>101</v>
      </c>
      <c r="B3" s="47" t="s">
        <v>102</v>
      </c>
      <c r="C3" s="47"/>
      <c r="D3" s="50"/>
      <c r="E3" s="49"/>
      <c r="F3" s="49"/>
      <c r="G3" s="49"/>
    </row>
    <row r="4" spans="1:7">
      <c r="A4" s="51" t="str">
        <f>原记录!F3</f>
        <v>开始时间：02:39:18</v>
      </c>
      <c r="B4" s="47"/>
      <c r="C4" s="47" t="str">
        <f>原记录!H3</f>
        <v>结束时间：02:42:56</v>
      </c>
      <c r="D4" s="50"/>
      <c r="E4" s="49"/>
      <c r="F4" s="49"/>
      <c r="G4" s="49"/>
    </row>
    <row r="5" spans="1:7">
      <c r="A5" s="49" t="s">
        <v>103</v>
      </c>
      <c r="B5" s="52" t="s">
        <v>104</v>
      </c>
      <c r="C5" s="49"/>
      <c r="D5" s="53"/>
      <c r="E5" s="49"/>
      <c r="F5" s="49"/>
      <c r="G5" s="49"/>
    </row>
    <row r="6" spans="1:7">
      <c r="A6" s="49" t="s">
        <v>105</v>
      </c>
      <c r="B6" s="54">
        <v>1.5</v>
      </c>
      <c r="C6" s="55" t="s">
        <v>106</v>
      </c>
      <c r="D6" s="56">
        <v>956</v>
      </c>
      <c r="E6" s="55" t="s">
        <v>107</v>
      </c>
      <c r="F6" s="57">
        <v>26.2</v>
      </c>
      <c r="G6" s="57"/>
    </row>
    <row r="7" spans="1:7">
      <c r="A7" s="49" t="s">
        <v>108</v>
      </c>
      <c r="B7" s="58">
        <v>1.318</v>
      </c>
      <c r="C7" s="49" t="s">
        <v>109</v>
      </c>
      <c r="D7" s="56">
        <v>956</v>
      </c>
      <c r="E7" s="49" t="s">
        <v>110</v>
      </c>
      <c r="F7" s="57">
        <v>26.2</v>
      </c>
      <c r="G7" s="57"/>
    </row>
    <row r="8" spans="1:7">
      <c r="A8" s="49" t="s">
        <v>111</v>
      </c>
      <c r="B8" s="58">
        <v>1.364</v>
      </c>
      <c r="C8" s="49" t="s">
        <v>112</v>
      </c>
      <c r="D8" s="56">
        <v>955</v>
      </c>
      <c r="E8" s="49" t="s">
        <v>113</v>
      </c>
      <c r="F8" s="57">
        <v>26.8</v>
      </c>
      <c r="G8" s="49"/>
    </row>
    <row r="9" spans="1:7">
      <c r="A9" s="49" t="s">
        <v>114</v>
      </c>
      <c r="B9" s="59" t="s">
        <v>115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2024.06.26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26.2</v>
      </c>
      <c r="L2" s="2" t="s">
        <v>121</v>
      </c>
      <c r="M2" s="2"/>
      <c r="N2" s="24">
        <f>测站及镜站信息!D6</f>
        <v>956</v>
      </c>
      <c r="O2" s="25" t="s">
        <v>114</v>
      </c>
    </row>
    <row r="3" ht="11.1" customHeight="1" spans="1:15">
      <c r="A3" s="5" t="str">
        <f>测站及镜站信息!B5</f>
        <v>C26_1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开始时间：02:39:18</v>
      </c>
      <c r="G3" s="10"/>
      <c r="H3" s="9" t="str">
        <f>测站及镜站信息!C4</f>
        <v>结束时间：02:42:56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D24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89.10380</v>
      </c>
      <c r="I6" s="15" t="str">
        <f>原记录!I6</f>
        <v>9.1</v>
      </c>
      <c r="J6" s="14" t="str">
        <f>原记录!J6</f>
        <v>89.10289</v>
      </c>
      <c r="K6" s="27">
        <f>原记录!K6</f>
        <v>121.68475</v>
      </c>
      <c r="L6" s="28">
        <f>测站及镜站信息!F7</f>
        <v>26.2</v>
      </c>
      <c r="M6" s="29">
        <f>测站及镜站信息!D7</f>
        <v>956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270.494015</v>
      </c>
      <c r="I7" s="15"/>
      <c r="J7" s="14"/>
      <c r="K7" s="27">
        <f>原记录!K7</f>
        <v>121.68485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D25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91.19537</v>
      </c>
      <c r="I8" s="15" t="str">
        <f>原记录!I8</f>
        <v>7.2</v>
      </c>
      <c r="J8" s="14" t="str">
        <f>原记录!J8</f>
        <v>91.19465</v>
      </c>
      <c r="K8" s="27">
        <f>原记录!K8</f>
        <v>98.4215</v>
      </c>
      <c r="L8" s="28">
        <f>测站及镜站信息!F8</f>
        <v>26.8</v>
      </c>
      <c r="M8" s="29">
        <f>测站及镜站信息!D8</f>
        <v>955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268.402069</v>
      </c>
      <c r="I9" s="15"/>
      <c r="J9" s="14"/>
      <c r="K9" s="27">
        <f>原记录!K9</f>
        <v>98.4213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89.10359</v>
      </c>
      <c r="I10" s="15" t="str">
        <f>原记录!I10</f>
        <v>7.0</v>
      </c>
      <c r="J10" s="14" t="str">
        <f>原记录!J10</f>
        <v>89.10290</v>
      </c>
      <c r="K10" s="27">
        <f>原记录!K10</f>
        <v>121.6849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270.493802</v>
      </c>
      <c r="I11" s="15"/>
      <c r="J11" s="14"/>
      <c r="K11" s="27">
        <f>原记录!K11</f>
        <v>121.68475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91.19545</v>
      </c>
      <c r="I12" s="15" t="str">
        <f>原记录!I12</f>
        <v>7.8</v>
      </c>
      <c r="J12" s="14" t="str">
        <f>原记录!J12</f>
        <v>91.19467</v>
      </c>
      <c r="K12" s="27">
        <f>原记录!K12</f>
        <v>98.4212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268.402110</v>
      </c>
      <c r="I13" s="15"/>
      <c r="J13" s="14"/>
      <c r="K13" s="27">
        <f>原记录!K13</f>
        <v>98.4213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89.10363</v>
      </c>
      <c r="I14" s="15" t="str">
        <f>原记录!I14</f>
        <v>8.0</v>
      </c>
      <c r="J14" s="14" t="str">
        <f>原记录!J14</f>
        <v>89.10282</v>
      </c>
      <c r="K14" s="27">
        <f>原记录!K14</f>
        <v>121.68485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270.493980</v>
      </c>
      <c r="I15" s="15"/>
      <c r="J15" s="14"/>
      <c r="K15" s="27">
        <f>原记录!K15</f>
        <v>121.68465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91.19530</v>
      </c>
      <c r="I16" s="15" t="str">
        <f>原记录!I16</f>
        <v>7.1</v>
      </c>
      <c r="J16" s="14" t="str">
        <f>原记录!J16</f>
        <v>91.19459</v>
      </c>
      <c r="K16" s="27">
        <f>原记录!K16</f>
        <v>98.4215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268.402117</v>
      </c>
      <c r="I17" s="15"/>
      <c r="J17" s="14"/>
      <c r="K17" s="27">
        <f>原记录!K17</f>
        <v>98.4214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8" t="s">
        <v>135</v>
      </c>
      <c r="T24" s="39"/>
      <c r="U24" s="38" t="s">
        <v>136</v>
      </c>
      <c r="V24" s="39"/>
      <c r="W24" s="40" t="s">
        <v>130</v>
      </c>
      <c r="X24" s="40" t="s">
        <v>137</v>
      </c>
      <c r="Y24" s="40" t="s">
        <v>131</v>
      </c>
    </row>
    <row r="25" ht="14.1" customHeight="1" spans="1:28">
      <c r="A25" s="18" t="s">
        <v>26</v>
      </c>
      <c r="B25" s="19" t="str">
        <f>原记录!B22</f>
        <v>D24</v>
      </c>
      <c r="C25" s="20"/>
      <c r="D25" s="21"/>
      <c r="E25" s="20"/>
      <c r="F25" s="14"/>
      <c r="G25" s="14" t="str">
        <f>原记录!G22</f>
        <v>89.10287</v>
      </c>
      <c r="H25" s="22">
        <f>DEGREES(RADIANS(90)-((INT(ABS(G25))+INT((ABS(G25)-INT(ABS(G25)))*100)/60+((ABS(G25)-INT(ABS(G25)))*100-INT((ABS(G25)-INT(ABS(G25)))*100))/36)*PI()/180)*SIGN(G25))</f>
        <v>0.825361111111128</v>
      </c>
      <c r="I25" s="22">
        <f>(INT(ABS(H25))+INT((ABS(H25)-INT(ABS(H25)))*60)*0.01+(((ABS(H25)-INT(ABS(H25)))*60-INT((ABS(H25)-INT(ABS(H25)))*60))*60)/10000)*SIGN(H25)</f>
        <v>0.493130000000006</v>
      </c>
      <c r="J25" s="27">
        <f>原记录!H22</f>
        <v>121.684791666667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C26_1</v>
      </c>
      <c r="Q25" s="41" t="str">
        <f>B25</f>
        <v>D24</v>
      </c>
      <c r="R25" s="42">
        <f>J25</f>
        <v>121.684791666667</v>
      </c>
      <c r="S25" s="37">
        <f>K2</f>
        <v>26.2</v>
      </c>
      <c r="T25" s="43">
        <f>L6</f>
        <v>26.2</v>
      </c>
      <c r="U25" s="43">
        <f>N2</f>
        <v>956</v>
      </c>
      <c r="V25" s="43">
        <f>M6</f>
        <v>956</v>
      </c>
      <c r="W25" s="44">
        <f>I25</f>
        <v>0.493130000000006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D25</v>
      </c>
      <c r="C26" s="20"/>
      <c r="D26" s="21"/>
      <c r="E26" s="20"/>
      <c r="F26" s="14"/>
      <c r="G26" s="14" t="str">
        <f>原记录!G23</f>
        <v>91.19464</v>
      </c>
      <c r="H26" s="22">
        <f>DEGREES(RADIANS(90)-((INT(ABS(G26))+INT((ABS(G26)-INT(ABS(G26)))*100)/60+((ABS(G26)-INT(ABS(G26)))*100-INT((ABS(G26)-INT(ABS(G26)))*100))/36)*PI()/180)*SIGN(G26))</f>
        <v>-1.32955555555557</v>
      </c>
      <c r="I26" s="22">
        <f>(INT(ABS(H26))+INT((ABS(H26)-INT(ABS(H26)))*60)*0.01+(((ABS(H26)-INT(ABS(H26)))*60-INT((ABS(H26)-INT(ABS(H26)))*60))*60)/10000)*SIGN(H26)</f>
        <v>-1.19464</v>
      </c>
      <c r="J26" s="27">
        <f>原记录!H23</f>
        <v>98.4213666666667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6"/>
      <c r="Q26" s="45" t="str">
        <f>B26</f>
        <v>D25</v>
      </c>
      <c r="R26" s="42">
        <f>J26</f>
        <v>98.4213666666667</v>
      </c>
      <c r="S26" s="37">
        <f>K2</f>
        <v>26.2</v>
      </c>
      <c r="T26" s="43">
        <f>L8</f>
        <v>26.8</v>
      </c>
      <c r="U26" s="43">
        <f>N2</f>
        <v>956</v>
      </c>
      <c r="V26" s="43">
        <f>M8</f>
        <v>955</v>
      </c>
      <c r="W26" s="44">
        <f>I26</f>
        <v>-1.19464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4" t="s">
        <v>135</v>
      </c>
      <c r="T28" s="42" t="s">
        <v>136</v>
      </c>
      <c r="U28" s="40" t="s">
        <v>130</v>
      </c>
      <c r="V28" s="40" t="s">
        <v>137</v>
      </c>
      <c r="W28" s="40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7" t="str">
        <f>P25</f>
        <v>C26_1</v>
      </c>
      <c r="Q29" s="37" t="str">
        <f>Q25</f>
        <v>D24</v>
      </c>
      <c r="R29" s="37">
        <f>R25</f>
        <v>121.684791666667</v>
      </c>
      <c r="S29" s="37">
        <f>T25</f>
        <v>26.2</v>
      </c>
      <c r="T29" s="37">
        <f>V25</f>
        <v>956</v>
      </c>
      <c r="U29" s="37">
        <f>W25</f>
        <v>0.493130000000006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7"/>
      <c r="Q30" s="37" t="str">
        <f>Q26</f>
        <v>D25</v>
      </c>
      <c r="R30" s="37">
        <f>R26</f>
        <v>98.4213666666667</v>
      </c>
      <c r="S30" s="37">
        <f>T26</f>
        <v>26.8</v>
      </c>
      <c r="T30" s="37">
        <f>V26</f>
        <v>955</v>
      </c>
      <c r="U30" s="37">
        <f>W26</f>
        <v>-1.19464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C0DD177FA58B414AAF6E8297ED44B089_13</vt:lpwstr>
  </property>
  <property fmtid="{D5CDD505-2E9C-101B-9397-08002B2CF9AE}" pid="3" name="KSOProductBuildVer">
    <vt:lpwstr>2052-12.1.0.17140</vt:lpwstr>
  </property>
</Properties>
</file>