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<sst xmlns="http://schemas.openxmlformats.org/spreadsheetml/2006/main" count="231" uniqueCount="147">
  <si>
    <t>C29_1站外业观测手簿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</si>
  <si>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</si>
  <si>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</si>
  <si>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</si>
  <si>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</si>
  <si>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</si>
  <si>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测站点：C29_1</t>
  </si>
  <si>
    <t>后视点：</t>
  </si>
  <si>
    <t>开始时间：04:12:57</t>
  </si>
  <si>
    <t>结束时间：04:14:48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</si>
  <si>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</si>
  <si>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</si>
  <si>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</si>
  <si>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</si>
  <si>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</si>
  <si>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</si>
  <si>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</si>
  <si>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</si>
  <si>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</si>
  <si>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</si>
  <si>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</si>
  <si>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</si>
  <si>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</si>
  <si>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</si>
  <si>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</si>
  <si>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</si>
  <si>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</si>
  <si>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D27</t>
  </si>
  <si>
    <t>Ⅰ</t>
  </si>
  <si>
    <t>230.11060</t>
  </si>
  <si>
    <t>1.8</t>
  </si>
  <si>
    <t>230.11051</t>
  </si>
  <si>
    <t>0.00000</t>
  </si>
  <si>
    <t>89.18198</t>
  </si>
  <si>
    <t>7.0</t>
  </si>
  <si>
    <t>89.18128</t>
  </si>
  <si>
    <t>Ⅱ</t>
  </si>
  <si>
    <t>50.11042</t>
  </si>
  <si>
    <t>270.415423</t>
  </si>
  <si>
    <t>D28</t>
  </si>
  <si>
    <t>57.11519</t>
  </si>
  <si>
    <t>3.5</t>
  </si>
  <si>
    <t>57.11501</t>
  </si>
  <si>
    <t>187.00450</t>
  </si>
  <si>
    <t>90.24364</t>
  </si>
  <si>
    <t>5.7</t>
  </si>
  <si>
    <t>90.24308</t>
  </si>
  <si>
    <t>237.11484</t>
  </si>
  <si>
    <t>269.353492</t>
  </si>
  <si>
    <t>2</t>
  </si>
  <si>
    <t>230.11064</t>
  </si>
  <si>
    <t>3.0</t>
  </si>
  <si>
    <t>230.11048</t>
  </si>
  <si>
    <t>89.18191</t>
  </si>
  <si>
    <t>5.2</t>
  </si>
  <si>
    <t>89.18139</t>
  </si>
  <si>
    <t>50.11033</t>
  </si>
  <si>
    <t>270.415133</t>
  </si>
  <si>
    <t>57.11505</t>
  </si>
  <si>
    <t>3.1</t>
  </si>
  <si>
    <t>57.11489</t>
  </si>
  <si>
    <t>187.00441</t>
  </si>
  <si>
    <t>90.24378</t>
  </si>
  <si>
    <t>6.8</t>
  </si>
  <si>
    <t>90.24310</t>
  </si>
  <si>
    <t>237.11474</t>
  </si>
  <si>
    <t>269.353580</t>
  </si>
  <si>
    <t>3</t>
  </si>
  <si>
    <t>230.11070</t>
  </si>
  <si>
    <t>4.4</t>
  </si>
  <si>
    <t>230.11049</t>
  </si>
  <si>
    <t>89.18233</t>
  </si>
  <si>
    <t>8.5</t>
  </si>
  <si>
    <t>89.18148</t>
  </si>
  <si>
    <t>50.11027</t>
  </si>
  <si>
    <t>270.415363</t>
  </si>
  <si>
    <t>2.8</t>
  </si>
  <si>
    <t>57.11491</t>
  </si>
  <si>
    <t>187.00443</t>
  </si>
  <si>
    <t>90.24385</t>
  </si>
  <si>
    <t>8.1</t>
  </si>
  <si>
    <t>90.24304</t>
  </si>
  <si>
    <t>237.11478</t>
  </si>
  <si>
    <t>269.353769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</si>
  <si>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</si>
  <si>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</si>
  <si>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</si>
  <si>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</si>
  <si>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</si>
  <si>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</si>
  <si>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</si>
  <si>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89.18138</t>
  </si>
  <si>
    <t>2C互差20.00″</t>
  </si>
  <si>
    <t>187.00445</t>
  </si>
  <si>
    <t>90.24307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</si>
  <si>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</si>
  <si>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</si>
  <si>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</si>
  <si>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</si>
  <si>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</si>
  <si>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</si>
  <si>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</si>
  <si>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</si>
  <si>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</si>
  <si>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</si>
  <si>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</si>
  <si>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</si>
  <si>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C29_1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</si>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</sst>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D31" sqref="D31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165.15315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165.15315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204.8084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204.80815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52</v>
      </c>
      <c r="G10" s="71" t="s">
        <v>32</v>
      </c>
      <c r="H10" s="72" t="s">
        <v>53</v>
      </c>
      <c r="I10" s="71" t="s">
        <v>54</v>
      </c>
      <c r="J10" s="71" t="s">
        <v>55</v>
      </c>
      <c r="K10" s="86">
        <v>165.1535</v>
      </c>
      <c r="L10" s="91"/>
    </row>
    <row r="11" s="60" customFormat="1" spans="1:12">
      <c r="A11" s="73"/>
      <c r="B11" s="74"/>
      <c r="C11" s="75" t="s">
        <v>36</v>
      </c>
      <c r="D11" s="75" t="s">
        <v>56</v>
      </c>
      <c r="E11" s="74"/>
      <c r="F11" s="74"/>
      <c r="G11" s="74"/>
      <c r="H11" s="75" t="s">
        <v>57</v>
      </c>
      <c r="I11" s="74"/>
      <c r="J11" s="74"/>
      <c r="K11" s="88">
        <v>165.15315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58</v>
      </c>
      <c r="E12" s="76" t="s">
        <v>59</v>
      </c>
      <c r="F12" s="76" t="s">
        <v>60</v>
      </c>
      <c r="G12" s="76" t="s">
        <v>61</v>
      </c>
      <c r="H12" s="75" t="s">
        <v>62</v>
      </c>
      <c r="I12" s="76" t="s">
        <v>63</v>
      </c>
      <c r="J12" s="76" t="s">
        <v>64</v>
      </c>
      <c r="K12" s="88">
        <v>204.80855</v>
      </c>
      <c r="L12" s="93"/>
    </row>
    <row r="13" s="60" customFormat="1" ht="15" spans="1:12">
      <c r="A13" s="77"/>
      <c r="B13" s="78"/>
      <c r="C13" s="79" t="s">
        <v>36</v>
      </c>
      <c r="D13" s="79" t="s">
        <v>65</v>
      </c>
      <c r="E13" s="78"/>
      <c r="F13" s="78"/>
      <c r="G13" s="78"/>
      <c r="H13" s="79" t="s">
        <v>66</v>
      </c>
      <c r="I13" s="78"/>
      <c r="J13" s="78"/>
      <c r="K13" s="94">
        <v>204.8075</v>
      </c>
      <c r="L13" s="92"/>
    </row>
    <row r="14" s="60" customFormat="1" spans="1:12">
      <c r="A14" s="70" t="s">
        <v>67</v>
      </c>
      <c r="B14" s="71" t="s">
        <v>27</v>
      </c>
      <c r="C14" s="72" t="s">
        <v>28</v>
      </c>
      <c r="D14" s="72" t="s">
        <v>68</v>
      </c>
      <c r="E14" s="71" t="s">
        <v>69</v>
      </c>
      <c r="F14" s="71" t="s">
        <v>70</v>
      </c>
      <c r="G14" s="71" t="s">
        <v>32</v>
      </c>
      <c r="H14" s="72" t="s">
        <v>71</v>
      </c>
      <c r="I14" s="71" t="s">
        <v>72</v>
      </c>
      <c r="J14" s="71" t="s">
        <v>73</v>
      </c>
      <c r="K14" s="86">
        <v>165.1532</v>
      </c>
      <c r="L14" s="91"/>
    </row>
    <row r="15" s="60" customFormat="1" spans="1:12">
      <c r="A15" s="73"/>
      <c r="B15" s="74"/>
      <c r="C15" s="75" t="s">
        <v>36</v>
      </c>
      <c r="D15" s="75" t="s">
        <v>74</v>
      </c>
      <c r="E15" s="74"/>
      <c r="F15" s="74"/>
      <c r="G15" s="74"/>
      <c r="H15" s="75" t="s">
        <v>75</v>
      </c>
      <c r="I15" s="74"/>
      <c r="J15" s="74"/>
      <c r="K15" s="88">
        <v>165.1533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58</v>
      </c>
      <c r="E16" s="76" t="s">
        <v>76</v>
      </c>
      <c r="F16" s="76" t="s">
        <v>77</v>
      </c>
      <c r="G16" s="76" t="s">
        <v>78</v>
      </c>
      <c r="H16" s="75" t="s">
        <v>79</v>
      </c>
      <c r="I16" s="76" t="s">
        <v>80</v>
      </c>
      <c r="J16" s="76" t="s">
        <v>81</v>
      </c>
      <c r="K16" s="88">
        <v>204.80855</v>
      </c>
      <c r="L16" s="93"/>
    </row>
    <row r="17" s="60" customFormat="1" ht="15" spans="1:12">
      <c r="A17" s="77"/>
      <c r="B17" s="78"/>
      <c r="C17" s="79" t="s">
        <v>36</v>
      </c>
      <c r="D17" s="79" t="s">
        <v>82</v>
      </c>
      <c r="E17" s="78"/>
      <c r="F17" s="78"/>
      <c r="G17" s="78"/>
      <c r="H17" s="79" t="s">
        <v>83</v>
      </c>
      <c r="I17" s="78"/>
      <c r="J17" s="78"/>
      <c r="K17" s="94">
        <v>204.80835</v>
      </c>
      <c r="L17" s="92"/>
    </row>
    <row r="18" s="60" customFormat="1" spans="1:12">
      <c r="A18" s="80" t="s">
        <v>84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85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86</v>
      </c>
      <c r="B20" s="67" t="s">
        <v>12</v>
      </c>
      <c r="C20" s="67"/>
      <c r="D20" s="67" t="s">
        <v>87</v>
      </c>
      <c r="E20" s="67"/>
      <c r="F20" s="67" t="s">
        <v>88</v>
      </c>
      <c r="G20" s="67" t="s">
        <v>89</v>
      </c>
      <c r="H20" s="67" t="s">
        <v>21</v>
      </c>
      <c r="I20" s="67"/>
      <c r="J20" s="98" t="s">
        <v>90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91</v>
      </c>
      <c r="H22" s="86">
        <v>165.153241666667</v>
      </c>
      <c r="I22" s="67"/>
      <c r="J22" s="104" t="s">
        <v>92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93</v>
      </c>
      <c r="G23" s="75" t="s">
        <v>94</v>
      </c>
      <c r="H23" s="88">
        <v>204.80825</v>
      </c>
      <c r="I23" s="87"/>
      <c r="J23" s="107" t="s">
        <v>95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96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97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98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99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zoomScale="145" zoomScaleNormal="145" workbookViewId="0">
      <selection activeCell="F6" sqref="F6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100</v>
      </c>
      <c r="B1" s="48" t="s">
        <v>101</v>
      </c>
      <c r="C1" s="47"/>
      <c r="D1" s="47"/>
      <c r="E1" s="49"/>
      <c r="F1" s="49"/>
      <c r="G1" s="49"/>
    </row>
    <row r="2" spans="1:7">
      <c r="A2" s="47" t="s">
        <v>102</v>
      </c>
      <c r="B2" s="47" t="s">
        <v>103</v>
      </c>
      <c r="C2" s="47"/>
      <c r="D2" s="50"/>
      <c r="E2" s="49"/>
      <c r="F2" s="49"/>
      <c r="G2" s="49"/>
    </row>
    <row r="3" spans="1:7">
      <c r="A3" s="47" t="s">
        <v>104</v>
      </c>
      <c r="B3" s="47" t="s">
        <v>105</v>
      </c>
      <c r="C3" s="47"/>
      <c r="D3" s="50"/>
      <c r="E3" s="49"/>
      <c r="F3" s="49"/>
      <c r="G3" s="49"/>
    </row>
    <row r="4" spans="1:7">
      <c r="A4" s="51" t="str">
        <f>原记录!F3</f>
        <v>开始时间：04:12:57</v>
      </c>
      <c r="B4" s="47"/>
      <c r="C4" s="47" t="str">
        <f>原记录!H3</f>
        <v>结束时间：04:14:48</v>
      </c>
      <c r="D4" s="50"/>
      <c r="E4" s="49"/>
      <c r="F4" s="49"/>
      <c r="G4" s="49"/>
    </row>
    <row r="5" spans="1:7">
      <c r="A5" s="49" t="s">
        <v>106</v>
      </c>
      <c r="B5" s="52" t="s">
        <v>107</v>
      </c>
      <c r="C5" s="49"/>
      <c r="D5" s="53"/>
      <c r="E5" s="49"/>
      <c r="F5" s="49"/>
      <c r="G5" s="49"/>
    </row>
    <row r="6" spans="1:7">
      <c r="A6" s="49" t="s">
        <v>108</v>
      </c>
      <c r="B6" s="54">
        <v>1.5</v>
      </c>
      <c r="C6" s="55" t="s">
        <v>109</v>
      </c>
      <c r="D6" s="56">
        <v>959</v>
      </c>
      <c r="E6" s="55" t="s">
        <v>110</v>
      </c>
      <c r="F6" s="57">
        <v>26.6</v>
      </c>
      <c r="G6" s="57"/>
    </row>
    <row r="7" spans="1:7">
      <c r="A7" s="49" t="s">
        <v>111</v>
      </c>
      <c r="B7" s="58">
        <v>1.364</v>
      </c>
      <c r="C7" s="49" t="s">
        <v>112</v>
      </c>
      <c r="D7" s="56">
        <v>959</v>
      </c>
      <c r="E7" s="49" t="s">
        <v>113</v>
      </c>
      <c r="F7" s="57">
        <v>26.6</v>
      </c>
      <c r="G7" s="57"/>
    </row>
    <row r="8" spans="1:7">
      <c r="A8" s="49" t="s">
        <v>114</v>
      </c>
      <c r="B8" s="58">
        <v>1.318</v>
      </c>
      <c r="C8" s="49" t="s">
        <v>115</v>
      </c>
      <c r="D8" s="56">
        <v>955</v>
      </c>
      <c r="E8" s="49" t="s">
        <v>116</v>
      </c>
      <c r="F8" s="57">
        <v>28</v>
      </c>
      <c r="G8" s="49"/>
    </row>
    <row r="9" spans="1:7">
      <c r="A9" s="49" t="s">
        <v>117</v>
      </c>
      <c r="B9" s="59" t="s">
        <v>118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L43" sqref="L43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120</v>
      </c>
      <c r="B2" s="2"/>
      <c r="C2" s="3" t="str">
        <f>测站及镜站信息!B1</f>
        <v>2024.06.26</v>
      </c>
      <c r="D2" s="2"/>
      <c r="E2" s="4" t="s">
        <v>121</v>
      </c>
      <c r="F2" s="4" t="str">
        <f>测站及镜站信息!B2</f>
        <v>晴朗</v>
      </c>
      <c r="G2" s="4" t="s">
        <v>122</v>
      </c>
      <c r="H2" s="4" t="str">
        <f>测站及镜站信息!B3</f>
        <v>清晰</v>
      </c>
      <c r="I2" s="2" t="s">
        <v>123</v>
      </c>
      <c r="J2" s="2"/>
      <c r="K2" s="24">
        <f>测站及镜站信息!F6</f>
        <v>26.6</v>
      </c>
      <c r="L2" s="2" t="s">
        <v>124</v>
      </c>
      <c r="M2" s="2"/>
      <c r="N2" s="24">
        <f>测站及镜站信息!D6</f>
        <v>959</v>
      </c>
      <c r="O2" s="25" t="s">
        <v>117</v>
      </c>
    </row>
    <row r="3" ht="11.1" customHeight="1" spans="1:15">
      <c r="A3" s="5" t="str">
        <f>测站及镜站信息!B5</f>
        <v>C29_1</v>
      </c>
      <c r="B3" s="6"/>
      <c r="C3" s="7"/>
      <c r="D3" s="4" t="s">
        <v>125</v>
      </c>
      <c r="E3" s="8">
        <f>测站及镜站信息!B6</f>
        <v>1.5</v>
      </c>
      <c r="F3" s="9" t="str">
        <f>测站及镜站信息!A4</f>
        <v>开始时间：04:12:57</v>
      </c>
      <c r="G3" s="10"/>
      <c r="H3" s="9" t="str">
        <f>测站及镜站信息!C4</f>
        <v>结束时间：04:14:48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126</v>
      </c>
      <c r="M4" s="4" t="s">
        <v>127</v>
      </c>
      <c r="N4" s="4" t="s">
        <v>128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129</v>
      </c>
      <c r="M5" s="11" t="s">
        <v>130</v>
      </c>
      <c r="N5" s="11" t="s">
        <v>131</v>
      </c>
      <c r="O5" s="11"/>
    </row>
    <row r="6" ht="11.1" customHeight="1" spans="1:15">
      <c r="A6" s="12" t="str">
        <f>原记录!A6</f>
        <v>1</v>
      </c>
      <c r="B6" s="13" t="str">
        <f>原记录!B6</f>
        <v>D27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89.18198</v>
      </c>
      <c r="I6" s="15" t="str">
        <f>原记录!I6</f>
        <v>7.0</v>
      </c>
      <c r="J6" s="14" t="str">
        <f>原记录!J6</f>
        <v>89.18128</v>
      </c>
      <c r="K6" s="27">
        <f>原记录!K6</f>
        <v>165.15315</v>
      </c>
      <c r="L6" s="28">
        <f>测站及镜站信息!F7</f>
        <v>26.6</v>
      </c>
      <c r="M6" s="29">
        <f>测站及镜站信息!D7</f>
        <v>959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270.415423</v>
      </c>
      <c r="I7" s="15"/>
      <c r="J7" s="14"/>
      <c r="K7" s="27">
        <f>原记录!K7</f>
        <v>165.15315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D28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90.24364</v>
      </c>
      <c r="I8" s="15" t="str">
        <f>原记录!I8</f>
        <v>5.7</v>
      </c>
      <c r="J8" s="14" t="str">
        <f>原记录!J8</f>
        <v>90.24308</v>
      </c>
      <c r="K8" s="27">
        <f>原记录!K8</f>
        <v>204.8084</v>
      </c>
      <c r="L8" s="28">
        <f>测站及镜站信息!F8</f>
        <v>28</v>
      </c>
      <c r="M8" s="29">
        <f>测站及镜站信息!D8</f>
        <v>955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269.353492</v>
      </c>
      <c r="I9" s="15"/>
      <c r="J9" s="14"/>
      <c r="K9" s="27">
        <f>原记录!K9</f>
        <v>204.80815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D27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89.18191</v>
      </c>
      <c r="I10" s="15" t="str">
        <f>原记录!I10</f>
        <v>5.2</v>
      </c>
      <c r="J10" s="14" t="str">
        <f>原记录!J10</f>
        <v>89.18139</v>
      </c>
      <c r="K10" s="27">
        <f>原记录!K10</f>
        <v>165.1535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270.415133</v>
      </c>
      <c r="I11" s="15"/>
      <c r="J11" s="14"/>
      <c r="K11" s="27">
        <f>原记录!K11</f>
        <v>165.15315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D28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90.24378</v>
      </c>
      <c r="I12" s="15" t="str">
        <f>原记录!I12</f>
        <v>6.8</v>
      </c>
      <c r="J12" s="14" t="str">
        <f>原记录!J12</f>
        <v>90.24310</v>
      </c>
      <c r="K12" s="27">
        <f>原记录!K12</f>
        <v>204.80855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269.353580</v>
      </c>
      <c r="I13" s="15"/>
      <c r="J13" s="14"/>
      <c r="K13" s="27">
        <f>原记录!K13</f>
        <v>204.8075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D27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89.18233</v>
      </c>
      <c r="I14" s="15" t="str">
        <f>原记录!I14</f>
        <v>8.5</v>
      </c>
      <c r="J14" s="14" t="str">
        <f>原记录!J14</f>
        <v>89.18148</v>
      </c>
      <c r="K14" s="27">
        <f>原记录!K14</f>
        <v>165.1532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270.415363</v>
      </c>
      <c r="I15" s="15"/>
      <c r="J15" s="14"/>
      <c r="K15" s="27">
        <f>原记录!K15</f>
        <v>165.1533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D28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90.24385</v>
      </c>
      <c r="I16" s="15" t="str">
        <f>原记录!I16</f>
        <v>8.1</v>
      </c>
      <c r="J16" s="14" t="str">
        <f>原记录!J16</f>
        <v>90.24304</v>
      </c>
      <c r="K16" s="27">
        <f>原记录!K16</f>
        <v>204.80855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269.353769</v>
      </c>
      <c r="I17" s="15"/>
      <c r="J17" s="14"/>
      <c r="K17" s="27">
        <f>原记录!K17</f>
        <v>204.80835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86</v>
      </c>
      <c r="B23" s="11" t="s">
        <v>12</v>
      </c>
      <c r="C23" s="11"/>
      <c r="D23" s="11" t="s">
        <v>87</v>
      </c>
      <c r="E23" s="11"/>
      <c r="F23" s="11" t="s">
        <v>88</v>
      </c>
      <c r="G23" s="11" t="s">
        <v>89</v>
      </c>
      <c r="H23" s="11" t="s">
        <v>133</v>
      </c>
      <c r="I23" s="11" t="s">
        <v>133</v>
      </c>
      <c r="J23" s="11" t="s">
        <v>21</v>
      </c>
      <c r="K23" s="32" t="s">
        <v>108</v>
      </c>
      <c r="L23" s="32" t="s">
        <v>134</v>
      </c>
      <c r="M23" s="32" t="s">
        <v>90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135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136</v>
      </c>
      <c r="Q24" s="33" t="s">
        <v>137</v>
      </c>
      <c r="R24" s="33" t="s">
        <v>21</v>
      </c>
      <c r="S24" s="38" t="s">
        <v>138</v>
      </c>
      <c r="T24" s="39"/>
      <c r="U24" s="38" t="s">
        <v>139</v>
      </c>
      <c r="V24" s="39"/>
      <c r="W24" s="40" t="s">
        <v>133</v>
      </c>
      <c r="X24" s="40" t="s">
        <v>140</v>
      </c>
      <c r="Y24" s="40" t="s">
        <v>134</v>
      </c>
    </row>
    <row r="25" ht="14.1" customHeight="1" spans="1:28">
      <c r="A25" s="18" t="s">
        <v>26</v>
      </c>
      <c r="B25" s="19" t="str">
        <f>原记录!B22</f>
        <v>D27</v>
      </c>
      <c r="C25" s="20"/>
      <c r="D25" s="21"/>
      <c r="E25" s="20"/>
      <c r="F25" s="14"/>
      <c r="G25" s="14" t="str">
        <f>原记录!G22</f>
        <v>89.18138</v>
      </c>
      <c r="H25" s="22">
        <f>DEGREES(RADIANS(90)-((INT(ABS(G25))+INT((ABS(G25)-INT(ABS(G25)))*100)/60+((ABS(G25)-INT(ABS(G25)))*100-INT((ABS(G25)-INT(ABS(G25)))*100))/36)*PI()/180)*SIGN(G25))</f>
        <v>0.696166666666652</v>
      </c>
      <c r="I25" s="22">
        <f>(INT(ABS(H25))+INT((ABS(H25)-INT(ABS(H25)))*60)*0.01+(((ABS(H25)-INT(ABS(H25)))*60-INT((ABS(H25)-INT(ABS(H25)))*60))*60)/10000)*SIGN(H25)</f>
        <v>0.414619999999995</v>
      </c>
      <c r="J25" s="27">
        <f>原记录!H22</f>
        <v>165.153241666667</v>
      </c>
      <c r="K25" s="34">
        <f>E3</f>
        <v>1.5</v>
      </c>
      <c r="L25" s="34">
        <f>N6</f>
        <v>1.364</v>
      </c>
      <c r="M25" s="32" t="s">
        <v>141</v>
      </c>
      <c r="N25" s="32"/>
      <c r="O25" s="32"/>
      <c r="P25" s="35" t="str">
        <f>A3</f>
        <v>C29_1</v>
      </c>
      <c r="Q25" s="41" t="str">
        <f>B25</f>
        <v>D27</v>
      </c>
      <c r="R25" s="42">
        <f>J25</f>
        <v>165.153241666667</v>
      </c>
      <c r="S25" s="37">
        <f>K2</f>
        <v>26.6</v>
      </c>
      <c r="T25" s="43">
        <f>L6</f>
        <v>26.6</v>
      </c>
      <c r="U25" s="43">
        <f>N2</f>
        <v>959</v>
      </c>
      <c r="V25" s="43">
        <f>M6</f>
        <v>959</v>
      </c>
      <c r="W25" s="44">
        <f>I25</f>
        <v>0.414619999999995</v>
      </c>
      <c r="X25" s="42">
        <f>测站及镜站信息!B6</f>
        <v>1.5</v>
      </c>
      <c r="Y25" s="42">
        <f>N6</f>
        <v>1.364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D28</v>
      </c>
      <c r="C26" s="20"/>
      <c r="D26" s="21"/>
      <c r="E26" s="20"/>
      <c r="F26" s="14"/>
      <c r="G26" s="14" t="str">
        <f>原记录!G23</f>
        <v>90.24307</v>
      </c>
      <c r="H26" s="22">
        <f>DEGREES(RADIANS(90)-((INT(ABS(G26))+INT((ABS(G26)-INT(ABS(G26)))*100)/60+((ABS(G26)-INT(ABS(G26)))*100-INT((ABS(G26)-INT(ABS(G26)))*100))/36)*PI()/180)*SIGN(G26))</f>
        <v>-0.408527777777793</v>
      </c>
      <c r="I26" s="22">
        <f>(INT(ABS(H26))+INT((ABS(H26)-INT(ABS(H26)))*60)*0.01+(((ABS(H26)-INT(ABS(H26)))*60-INT((ABS(H26)-INT(ABS(H26)))*60))*60)/10000)*SIGN(H26)</f>
        <v>-0.243070000000006</v>
      </c>
      <c r="J26" s="27">
        <f>原记录!H23</f>
        <v>204.80825</v>
      </c>
      <c r="K26" s="34">
        <f>E3</f>
        <v>1.5</v>
      </c>
      <c r="L26" s="34">
        <f>N8</f>
        <v>1.318</v>
      </c>
      <c r="M26" s="32" t="s">
        <v>142</v>
      </c>
      <c r="N26" s="32"/>
      <c r="O26" s="32"/>
      <c r="P26" s="36"/>
      <c r="Q26" s="45" t="str">
        <f>B26</f>
        <v>D28</v>
      </c>
      <c r="R26" s="42">
        <f>J26</f>
        <v>204.80825</v>
      </c>
      <c r="S26" s="37">
        <f>K2</f>
        <v>26.6</v>
      </c>
      <c r="T26" s="43">
        <f>L8</f>
        <v>28</v>
      </c>
      <c r="U26" s="43">
        <f>N2</f>
        <v>959</v>
      </c>
      <c r="V26" s="43">
        <f>M8</f>
        <v>955</v>
      </c>
      <c r="W26" s="44">
        <f>I26</f>
        <v>-0.243070000000006</v>
      </c>
      <c r="X26" s="42">
        <f>K26</f>
        <v>1.5</v>
      </c>
      <c r="Y26" s="42">
        <f>L26</f>
        <v>1.318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143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144</v>
      </c>
      <c r="N28" s="32"/>
      <c r="O28" s="32"/>
      <c r="P28" s="33" t="s">
        <v>136</v>
      </c>
      <c r="Q28" s="33" t="s">
        <v>137</v>
      </c>
      <c r="R28" s="33" t="s">
        <v>21</v>
      </c>
      <c r="S28" s="44" t="s">
        <v>138</v>
      </c>
      <c r="T28" s="42" t="s">
        <v>139</v>
      </c>
      <c r="U28" s="40" t="s">
        <v>133</v>
      </c>
      <c r="V28" s="40" t="s">
        <v>140</v>
      </c>
      <c r="W28" s="40" t="s">
        <v>134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145</v>
      </c>
      <c r="N29" s="32"/>
      <c r="O29" s="32"/>
      <c r="P29" s="37" t="str">
        <f>P25</f>
        <v>C29_1</v>
      </c>
      <c r="Q29" s="37" t="str">
        <f>Q25</f>
        <v>D27</v>
      </c>
      <c r="R29" s="37">
        <f>R25</f>
        <v>165.153241666667</v>
      </c>
      <c r="S29" s="37">
        <f>T25</f>
        <v>26.6</v>
      </c>
      <c r="T29" s="37">
        <f>V25</f>
        <v>959</v>
      </c>
      <c r="U29" s="37">
        <f>W25</f>
        <v>0.414619999999995</v>
      </c>
      <c r="V29" s="37">
        <f>X25</f>
        <v>1.5</v>
      </c>
      <c r="W29" s="37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146</v>
      </c>
      <c r="N30" s="32"/>
      <c r="O30" s="32"/>
      <c r="P30" s="37"/>
      <c r="Q30" s="37" t="str">
        <f>Q26</f>
        <v>D28</v>
      </c>
      <c r="R30" s="37">
        <f>R26</f>
        <v>204.80825</v>
      </c>
      <c r="S30" s="37">
        <f>T26</f>
        <v>28</v>
      </c>
      <c r="T30" s="37">
        <f>V26</f>
        <v>955</v>
      </c>
      <c r="U30" s="37">
        <f>W26</f>
        <v>-0.243070000000006</v>
      </c>
      <c r="V30" s="37">
        <f>X26</f>
        <v>1.5</v>
      </c>
      <c r="W30" s="37">
        <f>Y26</f>
        <v>1.318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2024-06-28T10:55:07Z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0EF0A88324644EA2964C5DDAD541233F_13</vt:lpwstr>
  </property>
  <property fmtid="{D5CDD505-2E9C-101B-9397-08002B2CF9AE}" pid="3" name="KSOProductBuildVer">
    <vt:lpwstr>2052-12.1.0.17140</vt:lpwstr>
  </property>
</Properties>
</file>