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<sst xmlns="http://schemas.openxmlformats.org/spreadsheetml/2006/main" count="231" uniqueCount="145">
  <si>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P1_4站外业观测手簿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</si>
  <si>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</si>
  <si>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</si>
  <si>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</si>
  <si>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</si>
  <si>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</si>
  <si>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测站点：P1_4</t>
  </si>
  <si>
    <t>后视点：</t>
  </si>
  <si>
    <t>开始时间：07:51:43</t>
  </si>
  <si>
    <t>结束时间：07:53:51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</si>
  <si>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</si>
  <si>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</si>
  <si>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</si>
  <si>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</si>
  <si>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</si>
  <si>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</si>
  <si>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</si>
  <si>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</si>
  <si>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</si>
  <si>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</si>
  <si>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</si>
  <si>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</si>
  <si>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</si>
  <si>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</si>
  <si>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</si>
  <si>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</si>
  <si>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</si>
  <si>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T15</t>
  </si>
  <si>
    <t>Ⅰ</t>
  </si>
  <si>
    <t>251.57328</t>
  </si>
  <si>
    <t>2.6</t>
  </si>
  <si>
    <t>251.57315</t>
  </si>
  <si>
    <t>0.00000</t>
  </si>
  <si>
    <t>91.18207</t>
  </si>
  <si>
    <t>6.7</t>
  </si>
  <si>
    <t>91.18140</t>
  </si>
  <si>
    <t>Ⅱ</t>
  </si>
  <si>
    <t>71.57302</t>
  </si>
  <si>
    <t>268.415268</t>
  </si>
  <si>
    <t>T16</t>
  </si>
  <si>
    <t>83.08477</t>
  </si>
  <si>
    <t>2.7</t>
  </si>
  <si>
    <t>83.08463</t>
  </si>
  <si>
    <t>191.11148</t>
  </si>
  <si>
    <t>89.05197</t>
  </si>
  <si>
    <t>6.9</t>
  </si>
  <si>
    <t>89.05128</t>
  </si>
  <si>
    <t>263.08450</t>
  </si>
  <si>
    <t>270.545409</t>
  </si>
  <si>
    <t>2</t>
  </si>
  <si>
    <t>251.57331</t>
  </si>
  <si>
    <t>251.57317</t>
  </si>
  <si>
    <t>91.18203</t>
  </si>
  <si>
    <t>6.8</t>
  </si>
  <si>
    <t>91.18135</t>
  </si>
  <si>
    <t>71.57304</t>
  </si>
  <si>
    <t>268.415328</t>
  </si>
  <si>
    <t>83.08488</t>
  </si>
  <si>
    <t>4.2</t>
  </si>
  <si>
    <t>83.08467</t>
  </si>
  <si>
    <t>191.11150</t>
  </si>
  <si>
    <t>89.05189</t>
  </si>
  <si>
    <t>6.5</t>
  </si>
  <si>
    <t>89.05124</t>
  </si>
  <si>
    <t>263.08446</t>
  </si>
  <si>
    <t>270.545413</t>
  </si>
  <si>
    <t>3</t>
  </si>
  <si>
    <t>251.57319</t>
  </si>
  <si>
    <t>-0.8</t>
  </si>
  <si>
    <t>251.57323</t>
  </si>
  <si>
    <t>91.18199</t>
  </si>
  <si>
    <t>6.6</t>
  </si>
  <si>
    <t>91.18133</t>
  </si>
  <si>
    <t>71.57327</t>
  </si>
  <si>
    <t>268.415326</t>
  </si>
  <si>
    <t>83.08489</t>
  </si>
  <si>
    <t>83.08475</t>
  </si>
  <si>
    <t>191.11153</t>
  </si>
  <si>
    <t>89.05185</t>
  </si>
  <si>
    <t>6.3</t>
  </si>
  <si>
    <t>89.05121</t>
  </si>
  <si>
    <t>263.08462</t>
  </si>
  <si>
    <t>270.545416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</si>
  <si>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</si>
  <si>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</si>
  <si>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</si>
  <si>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</si>
  <si>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</si>
  <si>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</si>
  <si>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</si>
  <si>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91.18136</t>
  </si>
  <si>
    <t>2C互差20.00″</t>
  </si>
  <si>
    <t>89.05125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</si>
  <si>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</si>
  <si>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</si>
  <si>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</si>
  <si>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</si>
  <si>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</si>
  <si>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</si>
  <si>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</si>
  <si>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</si>
  <si>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</si>
  <si>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</si>
  <si>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</si>
  <si>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</si>
  <si>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P1_4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</si>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</sst>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145.24775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145.24775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189.7913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189.7912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41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145.2477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145.2476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189.79125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189.79125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145.2468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145.2479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41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189.7913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189.7912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145.247583333333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60</v>
      </c>
      <c r="G23" s="75" t="s">
        <v>92</v>
      </c>
      <c r="H23" s="88">
        <v>189.79125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D13" sqref="D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开始时间：07:51:43</v>
      </c>
      <c r="B4" s="47"/>
      <c r="C4" s="47" t="str">
        <f>原记录!H3</f>
        <v>结束时间：07:53:51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949</v>
      </c>
      <c r="E6" s="55" t="s">
        <v>108</v>
      </c>
      <c r="F6" s="57">
        <v>26.8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949</v>
      </c>
      <c r="E7" s="49" t="s">
        <v>111</v>
      </c>
      <c r="F7" s="57">
        <v>26.8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951</v>
      </c>
      <c r="E8" s="49" t="s">
        <v>114</v>
      </c>
      <c r="F8" s="57">
        <v>27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A1" sqref="$A1:$XFD104857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26.8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P1_4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开始时间：07:51:43</v>
      </c>
      <c r="G3" s="10"/>
      <c r="H3" s="9" t="str">
        <f>测站及镜站信息!C4</f>
        <v>结束时间：07:53:51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T15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91.18207</v>
      </c>
      <c r="I6" s="15" t="str">
        <f>原记录!I6</f>
        <v>6.7</v>
      </c>
      <c r="J6" s="14" t="str">
        <f>原记录!J6</f>
        <v>91.18140</v>
      </c>
      <c r="K6" s="27">
        <f>原记录!K6</f>
        <v>145.24775</v>
      </c>
      <c r="L6" s="28">
        <f>测站及镜站信息!F7</f>
        <v>26.8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268.415268</v>
      </c>
      <c r="I7" s="15"/>
      <c r="J7" s="14"/>
      <c r="K7" s="27">
        <f>原记录!K7</f>
        <v>145.24775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89.05197</v>
      </c>
      <c r="I8" s="15" t="str">
        <f>原记录!I8</f>
        <v>6.9</v>
      </c>
      <c r="J8" s="14" t="str">
        <f>原记录!J8</f>
        <v>89.05128</v>
      </c>
      <c r="K8" s="27">
        <f>原记录!K8</f>
        <v>189.7913</v>
      </c>
      <c r="L8" s="28">
        <f>测站及镜站信息!F8</f>
        <v>27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270.545409</v>
      </c>
      <c r="I9" s="15"/>
      <c r="J9" s="14"/>
      <c r="K9" s="27">
        <f>原记录!K9</f>
        <v>189.7912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91.18203</v>
      </c>
      <c r="I10" s="15" t="str">
        <f>原记录!I10</f>
        <v>6.8</v>
      </c>
      <c r="J10" s="14" t="str">
        <f>原记录!J10</f>
        <v>91.18135</v>
      </c>
      <c r="K10" s="27">
        <f>原记录!K10</f>
        <v>145.2477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268.415328</v>
      </c>
      <c r="I11" s="15"/>
      <c r="J11" s="14"/>
      <c r="K11" s="27">
        <f>原记录!K11</f>
        <v>145.2476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89.05189</v>
      </c>
      <c r="I12" s="15" t="str">
        <f>原记录!I12</f>
        <v>6.5</v>
      </c>
      <c r="J12" s="14" t="str">
        <f>原记录!J12</f>
        <v>89.05124</v>
      </c>
      <c r="K12" s="27">
        <f>原记录!K12</f>
        <v>189.79125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270.545413</v>
      </c>
      <c r="I13" s="15"/>
      <c r="J13" s="14"/>
      <c r="K13" s="27">
        <f>原记录!K13</f>
        <v>189.79125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91.18199</v>
      </c>
      <c r="I14" s="15" t="str">
        <f>原记录!I14</f>
        <v>6.6</v>
      </c>
      <c r="J14" s="14" t="str">
        <f>原记录!J14</f>
        <v>91.18133</v>
      </c>
      <c r="K14" s="27">
        <f>原记录!K14</f>
        <v>145.2468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268.415326</v>
      </c>
      <c r="I15" s="15"/>
      <c r="J15" s="14"/>
      <c r="K15" s="27">
        <f>原记录!K15</f>
        <v>145.2479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89.05185</v>
      </c>
      <c r="I16" s="15" t="str">
        <f>原记录!I16</f>
        <v>6.3</v>
      </c>
      <c r="J16" s="14" t="str">
        <f>原记录!J16</f>
        <v>89.05121</v>
      </c>
      <c r="K16" s="27">
        <f>原记录!K16</f>
        <v>189.7913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270.545416</v>
      </c>
      <c r="I17" s="15"/>
      <c r="J17" s="14"/>
      <c r="K17" s="27">
        <f>原记录!K17</f>
        <v>189.7912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T15</v>
      </c>
      <c r="C25" s="20"/>
      <c r="D25" s="21"/>
      <c r="E25" s="20"/>
      <c r="F25" s="14"/>
      <c r="G25" s="14" t="str">
        <f>原记录!G22</f>
        <v>91.18136</v>
      </c>
      <c r="H25" s="22">
        <f>DEGREES(RADIANS(90)-((INT(ABS(G25))+INT((ABS(G25)-INT(ABS(G25)))*100)/60+((ABS(G25)-INT(ABS(G25)))*100-INT((ABS(G25)-INT(ABS(G25)))*100))/36)*PI()/180)*SIGN(G25))</f>
        <v>-1.30377777777777</v>
      </c>
      <c r="I25" s="22">
        <f>(INT(ABS(H25))+INT((ABS(H25)-INT(ABS(H25)))*60)*0.01+(((ABS(H25)-INT(ABS(H25)))*60-INT((ABS(H25)-INT(ABS(H25)))*60))*60)/10000)*SIGN(H25)</f>
        <v>-1.18136</v>
      </c>
      <c r="J25" s="27">
        <f>原记录!H22</f>
        <v>145.247583333333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P1_4</v>
      </c>
      <c r="Q25" s="41" t="str">
        <f>B25</f>
        <v>T15</v>
      </c>
      <c r="R25" s="42">
        <f>J25</f>
        <v>145.247583333333</v>
      </c>
      <c r="S25" s="37">
        <f>K2</f>
        <v>26.8</v>
      </c>
      <c r="T25" s="43">
        <f>L6</f>
        <v>26.8</v>
      </c>
      <c r="U25" s="43">
        <f>N2</f>
        <v>949</v>
      </c>
      <c r="V25" s="43">
        <f>M6</f>
        <v>949</v>
      </c>
      <c r="W25" s="44">
        <f>I25</f>
        <v>-1.18136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T16</v>
      </c>
      <c r="C26" s="20"/>
      <c r="D26" s="21"/>
      <c r="E26" s="20"/>
      <c r="F26" s="14"/>
      <c r="G26" s="14" t="str">
        <f>原记录!G23</f>
        <v>89.05125</v>
      </c>
      <c r="H26" s="22">
        <f>DEGREES(RADIANS(90)-((INT(ABS(G26))+INT((ABS(G26)-INT(ABS(G26)))*100)/60+((ABS(G26)-INT(ABS(G26)))*100-INT((ABS(G26)-INT(ABS(G26)))*100))/36)*PI()/180)*SIGN(G26))</f>
        <v>0.913194444444468</v>
      </c>
      <c r="I26" s="22">
        <f>(INT(ABS(H26))+INT((ABS(H26)-INT(ABS(H26)))*60)*0.01+(((ABS(H26)-INT(ABS(H26)))*60-INT((ABS(H26)-INT(ABS(H26)))*60))*60)/10000)*SIGN(H26)</f>
        <v>0.544750000000008</v>
      </c>
      <c r="J26" s="27">
        <f>原记录!H23</f>
        <v>189.79125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T16</v>
      </c>
      <c r="R26" s="42">
        <f>J26</f>
        <v>189.79125</v>
      </c>
      <c r="S26" s="37">
        <f>K2</f>
        <v>26.8</v>
      </c>
      <c r="T26" s="43">
        <f>L8</f>
        <v>27</v>
      </c>
      <c r="U26" s="43">
        <f>N2</f>
        <v>949</v>
      </c>
      <c r="V26" s="43">
        <f>M8</f>
        <v>951</v>
      </c>
      <c r="W26" s="44">
        <f>I26</f>
        <v>0.544750000000008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P1_4</v>
      </c>
      <c r="Q29" s="37" t="str">
        <f>Q25</f>
        <v>T15</v>
      </c>
      <c r="R29" s="37">
        <f>R25</f>
        <v>145.247583333333</v>
      </c>
      <c r="S29" s="37">
        <f>T25</f>
        <v>26.8</v>
      </c>
      <c r="T29" s="37">
        <f>V25</f>
        <v>949</v>
      </c>
      <c r="U29" s="37">
        <f>W25</f>
        <v>-1.18136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T16</v>
      </c>
      <c r="R30" s="37">
        <f>R26</f>
        <v>189.79125</v>
      </c>
      <c r="S30" s="37">
        <f>T26</f>
        <v>27</v>
      </c>
      <c r="T30" s="37">
        <f>V26</f>
        <v>951</v>
      </c>
      <c r="U30" s="37">
        <f>W26</f>
        <v>0.544750000000008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57DFB7792A074C09A4F330BF0E23C801_13</vt:lpwstr>
  </property>
  <property fmtid="{D5CDD505-2E9C-101B-9397-08002B2CF9AE}" pid="3" name="KSOProductBuildVer">
    <vt:lpwstr>2052-12.1.0.17140</vt:lpwstr>
  </property>
</Properties>
</file>