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80" windowHeight="1188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<sst xmlns="http://schemas.openxmlformats.org/spreadsheetml/2006/main" count="231" uniqueCount="146">
  <si>
    <t>P10_2站外业观测手簿</t>
  </si>
  <si>
    <t>观测日期：2024.06.27</t>
  </si>
  <si>
    <t>天气：晴朗</t>
  </si>
  <si>
    <t>成像：清晰</t>
  </si>
  <si>
    <t>温度：12.0℃</t>
  </si>
  <si>
    <t>气压：1013.25hPa</t>
  </si>
  <si>
    <t>测站点：P10_2</t>
  </si>
  <si>
    <t>后视点：</t>
  </si>
  <si>
    <t>开始时间：04:02:32</t>
  </si>
  <si>
    <t>结束时间：04:04:59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</si>
  <si>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</si>
  <si>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</si>
  <si>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</si>
  <si>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</si>
  <si>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</si>
  <si>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</si>
  <si>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</si>
  <si>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</si>
  <si>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</si>
  <si>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</si>
  <si>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</si>
  <si>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</si>
  <si>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</si>
  <si>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</si>
  <si>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</si>
  <si>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</si>
  <si>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</si>
  <si>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T25</t>
  </si>
  <si>
    <t>Ⅰ</t>
  </si>
  <si>
    <t>332.22019</t>
  </si>
  <si>
    <t>2.4</t>
  </si>
  <si>
    <t>332.22007</t>
  </si>
  <si>
    <t>0.00000</t>
  </si>
  <si>
    <t>90.54100</t>
  </si>
  <si>
    <t>6.2</t>
  </si>
  <si>
    <t>90.54037</t>
  </si>
  <si>
    <t>Ⅱ</t>
  </si>
  <si>
    <t>152.21595</t>
  </si>
  <si>
    <t>269.060249</t>
  </si>
  <si>
    <t>T24</t>
  </si>
  <si>
    <t>176.23479</t>
  </si>
  <si>
    <t>-1.2</t>
  </si>
  <si>
    <t>176.23485</t>
  </si>
  <si>
    <t>204.01478</t>
  </si>
  <si>
    <t>88.55076</t>
  </si>
  <si>
    <t>5.8</t>
  </si>
  <si>
    <t>88.55019</t>
  </si>
  <si>
    <t>356.23491</t>
  </si>
  <si>
    <t>271.050393</t>
  </si>
  <si>
    <t>2</t>
  </si>
  <si>
    <t>332.22025</t>
  </si>
  <si>
    <t>0.2</t>
  </si>
  <si>
    <t>332.22024</t>
  </si>
  <si>
    <t>90.54085</t>
  </si>
  <si>
    <t>6.9</t>
  </si>
  <si>
    <t>90.54016</t>
  </si>
  <si>
    <t>152.22023</t>
  </si>
  <si>
    <t>269.060538</t>
  </si>
  <si>
    <t>176.23502</t>
  </si>
  <si>
    <t>0.4</t>
  </si>
  <si>
    <t>176.23499</t>
  </si>
  <si>
    <t>204.01475</t>
  </si>
  <si>
    <t>88.55089</t>
  </si>
  <si>
    <t>6.3</t>
  </si>
  <si>
    <t>88.55026</t>
  </si>
  <si>
    <t>356.23497</t>
  </si>
  <si>
    <t>271.050371</t>
  </si>
  <si>
    <t>3</t>
  </si>
  <si>
    <t>332.22020</t>
  </si>
  <si>
    <t>0.6</t>
  </si>
  <si>
    <t>332.22017</t>
  </si>
  <si>
    <t>90.54110</t>
  </si>
  <si>
    <t>7.3</t>
  </si>
  <si>
    <t>152.22014</t>
  </si>
  <si>
    <t>269.060356</t>
  </si>
  <si>
    <t>176.23496</t>
  </si>
  <si>
    <t>-0.1</t>
  </si>
  <si>
    <t>204.01479</t>
  </si>
  <si>
    <t>88.55112</t>
  </si>
  <si>
    <t>7.0</t>
  </si>
  <si>
    <t>88.55043</t>
  </si>
  <si>
    <t>356.23496</t>
  </si>
  <si>
    <t>271.050267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</si>
  <si>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</si>
  <si>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</si>
  <si>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</si>
  <si>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</si>
  <si>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</si>
  <si>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</si>
  <si>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</si>
  <si>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90.54030</t>
  </si>
  <si>
    <t>2C互差20.00″</t>
  </si>
  <si>
    <t>204.01477</t>
  </si>
  <si>
    <t>88.55029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</si>
  <si>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</si>
  <si>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</si>
  <si>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</si>
  <si>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</si>
  <si>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</si>
  <si>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</si>
  <si>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2024.06.24</t>
  </si>
  <si>
    <t>天气</t>
  </si>
  <si>
    <t>晴朗</t>
  </si>
  <si>
    <t>成像</t>
  </si>
  <si>
    <t>清晰</t>
  </si>
  <si>
    <t>测站点号</t>
  </si>
  <si>
    <t>P10-2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</si>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</sst>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87.0786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87.0789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85.9276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85.9278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87.0788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87.07865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85.92785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85.92795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70</v>
      </c>
      <c r="G14" s="70" t="s">
        <v>32</v>
      </c>
      <c r="H14" s="71" t="s">
        <v>71</v>
      </c>
      <c r="I14" s="70" t="s">
        <v>72</v>
      </c>
      <c r="J14" s="70" t="s">
        <v>35</v>
      </c>
      <c r="K14" s="85">
        <v>87.0788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87.0788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75</v>
      </c>
      <c r="G16" s="75" t="s">
        <v>77</v>
      </c>
      <c r="H16" s="74" t="s">
        <v>78</v>
      </c>
      <c r="I16" s="75" t="s">
        <v>79</v>
      </c>
      <c r="J16" s="75" t="s">
        <v>80</v>
      </c>
      <c r="K16" s="87">
        <v>85.92775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85.9277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87.0787583333333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92</v>
      </c>
      <c r="G23" s="74" t="s">
        <v>93</v>
      </c>
      <c r="H23" s="87">
        <v>85.927775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C19" sqref="C19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开始时间：04:02:32</v>
      </c>
      <c r="B4" s="46"/>
      <c r="C4" s="46" t="str">
        <f>原记录!H3</f>
        <v>结束时间：04:04:59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950</v>
      </c>
      <c r="E6" s="54" t="s">
        <v>109</v>
      </c>
      <c r="F6" s="56">
        <v>27.8</v>
      </c>
      <c r="G6" s="56"/>
    </row>
    <row r="7" spans="1:8">
      <c r="A7" s="48" t="s">
        <v>110</v>
      </c>
      <c r="B7" s="57">
        <v>1.318</v>
      </c>
      <c r="C7" s="48" t="s">
        <v>111</v>
      </c>
      <c r="D7" s="55">
        <v>950</v>
      </c>
      <c r="E7" s="48" t="s">
        <v>112</v>
      </c>
      <c r="F7" s="56">
        <v>27.8</v>
      </c>
      <c r="G7" s="56"/>
      <c r="H7" t="str">
        <f>原记录!B6</f>
        <v>T25</v>
      </c>
    </row>
    <row r="8" spans="1:8">
      <c r="A8" s="48" t="s">
        <v>113</v>
      </c>
      <c r="B8" s="57">
        <v>1.364</v>
      </c>
      <c r="C8" s="48" t="s">
        <v>114</v>
      </c>
      <c r="D8" s="55">
        <v>950</v>
      </c>
      <c r="E8" s="48" t="s">
        <v>115</v>
      </c>
      <c r="F8" s="56">
        <v>27.8</v>
      </c>
      <c r="G8" s="48"/>
      <c r="H8" t="str">
        <f>原记录!B8</f>
        <v>T24</v>
      </c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2024.06.24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27.8</v>
      </c>
      <c r="L2" s="2" t="s">
        <v>123</v>
      </c>
      <c r="M2" s="2"/>
      <c r="N2" s="24">
        <f>测站及镜站信息!D6</f>
        <v>950</v>
      </c>
      <c r="O2" s="25" t="s">
        <v>116</v>
      </c>
    </row>
    <row r="3" ht="11.1" customHeight="1" spans="1:15">
      <c r="A3" s="5" t="str">
        <f>测站及镜站信息!B5</f>
        <v>P10-2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开始时间：04:02:32</v>
      </c>
      <c r="G3" s="10"/>
      <c r="H3" s="9" t="str">
        <f>测站及镜站信息!C4</f>
        <v>结束时间：04:04:59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T25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90.54100</v>
      </c>
      <c r="I6" s="15" t="str">
        <f>原记录!I6</f>
        <v>6.2</v>
      </c>
      <c r="J6" s="14" t="str">
        <f>原记录!J6</f>
        <v>90.54037</v>
      </c>
      <c r="K6" s="27">
        <f>原记录!K6</f>
        <v>87.0786</v>
      </c>
      <c r="L6" s="28">
        <f>测站及镜站信息!F7</f>
        <v>27.8</v>
      </c>
      <c r="M6" s="29">
        <f>测站及镜站信息!D7</f>
        <v>950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269.060249</v>
      </c>
      <c r="I7" s="15"/>
      <c r="J7" s="14"/>
      <c r="K7" s="27">
        <f>原记录!K7</f>
        <v>87.0789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T24</v>
      </c>
      <c r="C8" s="12" t="str">
        <f>原记录!C8</f>
        <v>Ⅰ</v>
      </c>
      <c r="D8" s="14"/>
      <c r="E8" s="15"/>
      <c r="F8" s="14"/>
      <c r="G8" s="14"/>
      <c r="H8" s="14" t="str">
        <f>原记录!H8</f>
        <v>88.55076</v>
      </c>
      <c r="I8" s="15" t="str">
        <f>原记录!I8</f>
        <v>5.8</v>
      </c>
      <c r="J8" s="14" t="str">
        <f>原记录!J8</f>
        <v>88.55019</v>
      </c>
      <c r="K8" s="27">
        <f>原记录!K8</f>
        <v>85.9276</v>
      </c>
      <c r="L8" s="28">
        <f>测站及镜站信息!F8</f>
        <v>27.8</v>
      </c>
      <c r="M8" s="29">
        <f>测站及镜站信息!D8</f>
        <v>950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271.050393</v>
      </c>
      <c r="I9" s="15"/>
      <c r="J9" s="14"/>
      <c r="K9" s="27">
        <f>原记录!K9</f>
        <v>85.9278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T25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90.54085</v>
      </c>
      <c r="I10" s="15" t="str">
        <f>原记录!I10</f>
        <v>6.9</v>
      </c>
      <c r="J10" s="14" t="str">
        <f>原记录!J10</f>
        <v>90.54016</v>
      </c>
      <c r="K10" s="27">
        <f>原记录!K10</f>
        <v>87.0788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269.060538</v>
      </c>
      <c r="I11" s="15"/>
      <c r="J11" s="14"/>
      <c r="K11" s="27">
        <f>原记录!K11</f>
        <v>87.07865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T24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88.55089</v>
      </c>
      <c r="I12" s="15" t="str">
        <f>原记录!I12</f>
        <v>6.3</v>
      </c>
      <c r="J12" s="14" t="str">
        <f>原记录!J12</f>
        <v>88.55026</v>
      </c>
      <c r="K12" s="27">
        <f>原记录!K12</f>
        <v>85.92785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271.050371</v>
      </c>
      <c r="I13" s="15"/>
      <c r="J13" s="14"/>
      <c r="K13" s="27">
        <f>原记录!K13</f>
        <v>85.92795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T25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90.54110</v>
      </c>
      <c r="I14" s="15" t="str">
        <f>原记录!I14</f>
        <v>7.3</v>
      </c>
      <c r="J14" s="14" t="str">
        <f>原记录!J14</f>
        <v>90.54037</v>
      </c>
      <c r="K14" s="27">
        <f>原记录!K14</f>
        <v>87.0788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269.060356</v>
      </c>
      <c r="I15" s="15"/>
      <c r="J15" s="14"/>
      <c r="K15" s="27">
        <f>原记录!K15</f>
        <v>87.0788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T24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88.55112</v>
      </c>
      <c r="I16" s="15" t="str">
        <f>原记录!I16</f>
        <v>7.0</v>
      </c>
      <c r="J16" s="14" t="str">
        <f>原记录!J16</f>
        <v>88.55043</v>
      </c>
      <c r="K16" s="27">
        <f>原记录!K16</f>
        <v>85.92775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271.050267</v>
      </c>
      <c r="I17" s="15"/>
      <c r="J17" s="14"/>
      <c r="K17" s="27">
        <f>原记录!K17</f>
        <v>85.9277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7" t="s">
        <v>137</v>
      </c>
      <c r="T24" s="38"/>
      <c r="U24" s="37" t="s">
        <v>138</v>
      </c>
      <c r="V24" s="38"/>
      <c r="W24" s="39" t="s">
        <v>132</v>
      </c>
      <c r="X24" s="39" t="s">
        <v>139</v>
      </c>
      <c r="Y24" s="39" t="s">
        <v>133</v>
      </c>
    </row>
    <row r="25" ht="14.1" customHeight="1" spans="1:28">
      <c r="A25" s="18" t="s">
        <v>26</v>
      </c>
      <c r="B25" s="19" t="str">
        <f>原记录!B22</f>
        <v>T25</v>
      </c>
      <c r="C25" s="20"/>
      <c r="D25" s="21"/>
      <c r="E25" s="20"/>
      <c r="F25" s="14"/>
      <c r="G25" s="14" t="str">
        <f>原记录!G22</f>
        <v>90.54030</v>
      </c>
      <c r="H25" s="22">
        <f>DEGREES(RADIANS(90)-((INT(ABS(G25))+INT((ABS(G25)-INT(ABS(G25)))*100)/60+((ABS(G25)-INT(ABS(G25)))*100-INT((ABS(G25)-INT(ABS(G25)))*100))/36)*PI()/180)*SIGN(G25))</f>
        <v>-0.900833333333345</v>
      </c>
      <c r="I25" s="22">
        <f>(INT(ABS(H25))+INT((ABS(H25)-INT(ABS(H25)))*60)*0.01+(((ABS(H25)-INT(ABS(H25)))*60-INT((ABS(H25)-INT(ABS(H25)))*60))*60)/10000)*SIGN(H25)</f>
        <v>-0.540300000000004</v>
      </c>
      <c r="J25" s="27">
        <f>原记录!H22</f>
        <v>87.0787583333333</v>
      </c>
      <c r="K25" s="34">
        <f>E3</f>
        <v>1.5</v>
      </c>
      <c r="L25" s="34">
        <f>N6</f>
        <v>1.318</v>
      </c>
      <c r="M25" s="32" t="s">
        <v>140</v>
      </c>
      <c r="N25" s="32"/>
      <c r="O25" s="32"/>
      <c r="P25" s="35" t="str">
        <f>A3</f>
        <v>P10-2</v>
      </c>
      <c r="Q25" s="40" t="str">
        <f>B25</f>
        <v>T25</v>
      </c>
      <c r="R25" s="41">
        <f>J25</f>
        <v>87.0787583333333</v>
      </c>
      <c r="S25" s="36">
        <f>K2</f>
        <v>27.8</v>
      </c>
      <c r="T25" s="42">
        <f>L6</f>
        <v>27.8</v>
      </c>
      <c r="U25" s="42">
        <f>N2</f>
        <v>950</v>
      </c>
      <c r="V25" s="42">
        <f>M6</f>
        <v>950</v>
      </c>
      <c r="W25" s="43">
        <f>I25</f>
        <v>-0.540300000000004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T24</v>
      </c>
      <c r="C26" s="20"/>
      <c r="D26" s="21"/>
      <c r="E26" s="20"/>
      <c r="F26" s="14"/>
      <c r="G26" s="14" t="str">
        <f>原记录!G23</f>
        <v>88.55029</v>
      </c>
      <c r="H26" s="22">
        <f>DEGREES(RADIANS(90)-((INT(ABS(G26))+INT((ABS(G26)-INT(ABS(G26)))*100)/60+((ABS(G26)-INT(ABS(G26)))*100-INT((ABS(G26)-INT(ABS(G26)))*100))/36)*PI()/180)*SIGN(G26))</f>
        <v>1.08252777777777</v>
      </c>
      <c r="I26" s="22">
        <f>(INT(ABS(H26))+INT((ABS(H26)-INT(ABS(H26)))*60)*0.01+(((ABS(H26)-INT(ABS(H26)))*60-INT((ABS(H26)-INT(ABS(H26)))*60))*60)/10000)*SIGN(H26)</f>
        <v>1.04571</v>
      </c>
      <c r="J26" s="27">
        <f>原记录!H23</f>
        <v>85.927775</v>
      </c>
      <c r="K26" s="34">
        <f>E3</f>
        <v>1.5</v>
      </c>
      <c r="L26" s="34">
        <f>N8</f>
        <v>1.364</v>
      </c>
      <c r="M26" s="32" t="s">
        <v>141</v>
      </c>
      <c r="N26" s="32"/>
      <c r="O26" s="32"/>
      <c r="P26" s="35" t="str">
        <f>A3</f>
        <v>P10-2</v>
      </c>
      <c r="Q26" s="44" t="str">
        <f>B26</f>
        <v>T24</v>
      </c>
      <c r="R26" s="41">
        <f>J26</f>
        <v>85.927775</v>
      </c>
      <c r="S26" s="36">
        <f>K2</f>
        <v>27.8</v>
      </c>
      <c r="T26" s="42">
        <f>L8</f>
        <v>27.8</v>
      </c>
      <c r="U26" s="42">
        <f>N2</f>
        <v>950</v>
      </c>
      <c r="V26" s="42">
        <f>M8</f>
        <v>950</v>
      </c>
      <c r="W26" s="43">
        <f>I26</f>
        <v>1.04571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143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1" t="s">
        <v>138</v>
      </c>
      <c r="U28" s="39" t="s">
        <v>132</v>
      </c>
      <c r="V28" s="39" t="s">
        <v>139</v>
      </c>
      <c r="W28" s="39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6" t="str">
        <f>P25</f>
        <v>P10-2</v>
      </c>
      <c r="Q29" s="36" t="str">
        <f>Q25</f>
        <v>T25</v>
      </c>
      <c r="R29" s="36">
        <f>R25</f>
        <v>87.0787583333333</v>
      </c>
      <c r="S29" s="36">
        <f>T25</f>
        <v>27.8</v>
      </c>
      <c r="T29" s="36">
        <f>V25</f>
        <v>950</v>
      </c>
      <c r="U29" s="36">
        <f>W25</f>
        <v>-0.540300000000004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6" t="str">
        <f>P26</f>
        <v>P10-2</v>
      </c>
      <c r="Q30" s="36" t="str">
        <f>Q26</f>
        <v>T24</v>
      </c>
      <c r="R30" s="36">
        <f>R26</f>
        <v>85.927775</v>
      </c>
      <c r="S30" s="36">
        <f>T26</f>
        <v>27.8</v>
      </c>
      <c r="T30" s="36">
        <f>V26</f>
        <v>950</v>
      </c>
      <c r="U30" s="36">
        <f>W26</f>
        <v>1.04571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2024-06-27T23:06:04Z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