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<sst xmlns="http://schemas.openxmlformats.org/spreadsheetml/2006/main" count="231" uniqueCount="145">
  <si>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P10_4站外业观测手簿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</si>
  <si>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</si>
  <si>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</si>
  <si>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</si>
  <si>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</si>
  <si>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</si>
  <si>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测站点：P10_4</t>
  </si>
  <si>
    <t>后视点：</t>
  </si>
  <si>
    <t>开始时间：04:13:10</t>
  </si>
  <si>
    <t>结束时间：04:14:58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</si>
  <si>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</si>
  <si>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</si>
  <si>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</si>
  <si>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</si>
  <si>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</si>
  <si>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</si>
  <si>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</si>
  <si>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</si>
  <si>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</si>
  <si>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</si>
  <si>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</si>
  <si>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</si>
  <si>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</si>
  <si>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</si>
  <si>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</si>
  <si>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</si>
  <si>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</si>
  <si>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T24</t>
  </si>
  <si>
    <t>Ⅰ</t>
  </si>
  <si>
    <t>166.30488</t>
  </si>
  <si>
    <t>3.4</t>
  </si>
  <si>
    <t>166.30471</t>
  </si>
  <si>
    <t>0.00000</t>
  </si>
  <si>
    <t>88.56093</t>
  </si>
  <si>
    <t>4.2</t>
  </si>
  <si>
    <t>88.56052</t>
  </si>
  <si>
    <t>Ⅱ</t>
  </si>
  <si>
    <t>346.30453</t>
  </si>
  <si>
    <t>271.035899</t>
  </si>
  <si>
    <t>T25</t>
  </si>
  <si>
    <t>322.15460</t>
  </si>
  <si>
    <t>5.6</t>
  </si>
  <si>
    <t>322.15432</t>
  </si>
  <si>
    <t>155.44562</t>
  </si>
  <si>
    <t>90.55048</t>
  </si>
  <si>
    <t>5.3</t>
  </si>
  <si>
    <t>90.54595</t>
  </si>
  <si>
    <t>142.15404</t>
  </si>
  <si>
    <t>269.050579</t>
  </si>
  <si>
    <t>2</t>
  </si>
  <si>
    <t>166.30450</t>
  </si>
  <si>
    <t>-1.2</t>
  </si>
  <si>
    <t>166.30457</t>
  </si>
  <si>
    <t>88.56118</t>
  </si>
  <si>
    <t>4.7</t>
  </si>
  <si>
    <t>88.56071</t>
  </si>
  <si>
    <t>346.30463</t>
  </si>
  <si>
    <t>271.035766</t>
  </si>
  <si>
    <t>322.15445</t>
  </si>
  <si>
    <t>4.5</t>
  </si>
  <si>
    <t>322.15422</t>
  </si>
  <si>
    <t>155.44566</t>
  </si>
  <si>
    <t>90.55070</t>
  </si>
  <si>
    <t>6.7</t>
  </si>
  <si>
    <t>90.55003</t>
  </si>
  <si>
    <t>142.15400</t>
  </si>
  <si>
    <t>269.050631</t>
  </si>
  <si>
    <t>3</t>
  </si>
  <si>
    <t>166.30468</t>
  </si>
  <si>
    <t>4.8</t>
  </si>
  <si>
    <t>166.30443</t>
  </si>
  <si>
    <t>88.56127</t>
  </si>
  <si>
    <t>6.6</t>
  </si>
  <si>
    <t>88.56061</t>
  </si>
  <si>
    <t>346.30419</t>
  </si>
  <si>
    <t>271.040046</t>
  </si>
  <si>
    <t>322.15433</t>
  </si>
  <si>
    <t>5.5</t>
  </si>
  <si>
    <t>322.15405</t>
  </si>
  <si>
    <t>5.7</t>
  </si>
  <si>
    <t>90.54591</t>
  </si>
  <si>
    <t>142.15377</t>
  </si>
  <si>
    <t>269.050659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</si>
  <si>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</si>
  <si>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</si>
  <si>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</si>
  <si>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</si>
  <si>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</si>
  <si>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</si>
  <si>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</si>
  <si>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</si>
  <si>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155.44563</t>
  </si>
  <si>
    <t>90.54597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</si>
  <si>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</si>
  <si>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</si>
  <si>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</si>
  <si>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</si>
  <si>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</si>
  <si>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</si>
  <si>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</si>
  <si>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</si>
  <si>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</si>
  <si>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</si>
  <si>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</si>
  <si>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</si>
  <si>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P10-4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</si>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</sst>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00_ "/>
    <numFmt numFmtId="179" formatCode="0.00000_ "/>
    <numFmt numFmtId="180" formatCode="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8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178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86.34205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86.3422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86.7388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86.7389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86.3422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86.3422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86.73875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86.73885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86.3421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86.34205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77</v>
      </c>
      <c r="F16" s="75" t="s">
        <v>78</v>
      </c>
      <c r="G16" s="75" t="s">
        <v>43</v>
      </c>
      <c r="H16" s="74" t="s">
        <v>44</v>
      </c>
      <c r="I16" s="75" t="s">
        <v>79</v>
      </c>
      <c r="J16" s="75" t="s">
        <v>80</v>
      </c>
      <c r="K16" s="87">
        <v>86.7389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86.7385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73</v>
      </c>
      <c r="H22" s="85">
        <v>86.3421333333333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91</v>
      </c>
      <c r="G23" s="74" t="s">
        <v>92</v>
      </c>
      <c r="H23" s="87">
        <v>86.7387833333333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C14" sqref="C14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开始时间：04:13:10</v>
      </c>
      <c r="B4" s="46"/>
      <c r="C4" s="46" t="str">
        <f>原记录!H3</f>
        <v>结束时间：04:14:58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950</v>
      </c>
      <c r="E6" s="54" t="s">
        <v>108</v>
      </c>
      <c r="F6" s="56">
        <v>27.8</v>
      </c>
      <c r="G6" s="56"/>
    </row>
    <row r="7" spans="1:8">
      <c r="A7" s="48" t="s">
        <v>109</v>
      </c>
      <c r="B7" s="57">
        <v>1.364</v>
      </c>
      <c r="C7" s="48" t="s">
        <v>110</v>
      </c>
      <c r="D7" s="55">
        <v>950</v>
      </c>
      <c r="E7" s="48" t="s">
        <v>111</v>
      </c>
      <c r="F7" s="56">
        <v>27.8</v>
      </c>
      <c r="G7" s="56"/>
      <c r="H7" t="str">
        <f>原记录!B6</f>
        <v>T24</v>
      </c>
    </row>
    <row r="8" spans="1:8">
      <c r="A8" s="48" t="s">
        <v>112</v>
      </c>
      <c r="B8" s="57">
        <v>1.318</v>
      </c>
      <c r="C8" s="48" t="s">
        <v>113</v>
      </c>
      <c r="D8" s="55">
        <v>950</v>
      </c>
      <c r="E8" s="48" t="s">
        <v>114</v>
      </c>
      <c r="F8" s="56">
        <v>27.8</v>
      </c>
      <c r="G8" s="48"/>
      <c r="H8" t="str">
        <f>原记录!B8</f>
        <v>T25</v>
      </c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27.8</v>
      </c>
      <c r="L2" s="2" t="s">
        <v>122</v>
      </c>
      <c r="M2" s="2"/>
      <c r="N2" s="24">
        <f>测站及镜站信息!D6</f>
        <v>950</v>
      </c>
      <c r="O2" s="25" t="s">
        <v>115</v>
      </c>
    </row>
    <row r="3" ht="11.1" customHeight="1" spans="1:15">
      <c r="A3" s="5" t="str">
        <f>测站及镜站信息!B5</f>
        <v>P10-4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开始时间：04:13:10</v>
      </c>
      <c r="G3" s="10"/>
      <c r="H3" s="9" t="str">
        <f>测站及镜站信息!C4</f>
        <v>结束时间：04:14:58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T24</v>
      </c>
      <c r="C6" s="12" t="str">
        <f>原记录!C6</f>
        <v>Ⅰ</v>
      </c>
      <c r="D6" s="14"/>
      <c r="E6" s="15"/>
      <c r="F6" s="14"/>
      <c r="G6" s="14"/>
      <c r="H6" s="14" t="str">
        <f>原记录!H6</f>
        <v>88.56093</v>
      </c>
      <c r="I6" s="15" t="str">
        <f>原记录!I6</f>
        <v>4.2</v>
      </c>
      <c r="J6" s="14" t="str">
        <f>原记录!J6</f>
        <v>88.56052</v>
      </c>
      <c r="K6" s="27">
        <f>原记录!K6</f>
        <v>86.34205</v>
      </c>
      <c r="L6" s="28">
        <f>测站及镜站信息!F7</f>
        <v>27.8</v>
      </c>
      <c r="M6" s="29">
        <f>测站及镜站信息!D7</f>
        <v>950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271.035899</v>
      </c>
      <c r="I7" s="15"/>
      <c r="J7" s="14"/>
      <c r="K7" s="27">
        <f>原记录!K7</f>
        <v>86.3422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T25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90.55048</v>
      </c>
      <c r="I8" s="15" t="str">
        <f>原记录!I8</f>
        <v>5.3</v>
      </c>
      <c r="J8" s="14" t="str">
        <f>原记录!J8</f>
        <v>90.54595</v>
      </c>
      <c r="K8" s="27">
        <f>原记录!K8</f>
        <v>86.7388</v>
      </c>
      <c r="L8" s="28">
        <f>测站及镜站信息!F8</f>
        <v>27.8</v>
      </c>
      <c r="M8" s="29">
        <f>测站及镜站信息!D8</f>
        <v>950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269.050579</v>
      </c>
      <c r="I9" s="15"/>
      <c r="J9" s="14"/>
      <c r="K9" s="27">
        <f>原记录!K9</f>
        <v>86.7389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88.56118</v>
      </c>
      <c r="I10" s="15" t="str">
        <f>原记录!I10</f>
        <v>4.7</v>
      </c>
      <c r="J10" s="14" t="str">
        <f>原记录!J10</f>
        <v>88.56071</v>
      </c>
      <c r="K10" s="27">
        <f>原记录!K10</f>
        <v>86.3422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271.035766</v>
      </c>
      <c r="I11" s="15"/>
      <c r="J11" s="14"/>
      <c r="K11" s="27">
        <f>原记录!K11</f>
        <v>86.3422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90.55070</v>
      </c>
      <c r="I12" s="15" t="str">
        <f>原记录!I12</f>
        <v>6.7</v>
      </c>
      <c r="J12" s="14" t="str">
        <f>原记录!J12</f>
        <v>90.55003</v>
      </c>
      <c r="K12" s="27">
        <f>原记录!K12</f>
        <v>86.73875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269.050631</v>
      </c>
      <c r="I13" s="15"/>
      <c r="J13" s="14"/>
      <c r="K13" s="27">
        <f>原记录!K13</f>
        <v>86.73885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88.56127</v>
      </c>
      <c r="I14" s="15" t="str">
        <f>原记录!I14</f>
        <v>6.6</v>
      </c>
      <c r="J14" s="14" t="str">
        <f>原记录!J14</f>
        <v>88.56061</v>
      </c>
      <c r="K14" s="27">
        <f>原记录!K14</f>
        <v>86.3421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271.040046</v>
      </c>
      <c r="I15" s="15"/>
      <c r="J15" s="14"/>
      <c r="K15" s="27">
        <f>原记录!K15</f>
        <v>86.34205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90.55048</v>
      </c>
      <c r="I16" s="15" t="str">
        <f>原记录!I16</f>
        <v>5.7</v>
      </c>
      <c r="J16" s="14" t="str">
        <f>原记录!J16</f>
        <v>90.54591</v>
      </c>
      <c r="K16" s="27">
        <f>原记录!K16</f>
        <v>86.7389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269.050659</v>
      </c>
      <c r="I17" s="15"/>
      <c r="J17" s="14"/>
      <c r="K17" s="27">
        <f>原记录!K17</f>
        <v>86.7385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7" t="s">
        <v>136</v>
      </c>
      <c r="T24" s="38"/>
      <c r="U24" s="37" t="s">
        <v>137</v>
      </c>
      <c r="V24" s="38"/>
      <c r="W24" s="39" t="s">
        <v>131</v>
      </c>
      <c r="X24" s="39" t="s">
        <v>138</v>
      </c>
      <c r="Y24" s="39" t="s">
        <v>132</v>
      </c>
    </row>
    <row r="25" ht="14.1" customHeight="1" spans="1:28">
      <c r="A25" s="18" t="s">
        <v>26</v>
      </c>
      <c r="B25" s="19" t="str">
        <f>原记录!B22</f>
        <v>T24</v>
      </c>
      <c r="C25" s="20"/>
      <c r="D25" s="21"/>
      <c r="E25" s="20"/>
      <c r="F25" s="14"/>
      <c r="G25" s="14" t="str">
        <f>原记录!G22</f>
        <v>88.56061</v>
      </c>
      <c r="H25" s="22">
        <f>DEGREES(RADIANS(90)-((INT(ABS(G25))+INT((ABS(G25)-INT(ABS(G25)))*100)/60+((ABS(G25)-INT(ABS(G25)))*100-INT((ABS(G25)-INT(ABS(G25)))*100))/36)*PI()/180)*SIGN(G25))</f>
        <v>1.06497222222223</v>
      </c>
      <c r="I25" s="22">
        <f>(INT(ABS(H25))+INT((ABS(H25)-INT(ABS(H25)))*60)*0.01+(((ABS(H25)-INT(ABS(H25)))*60-INT((ABS(H25)-INT(ABS(H25)))*60))*60)/10000)*SIGN(H25)</f>
        <v>1.03539</v>
      </c>
      <c r="J25" s="27">
        <f>原记录!H22</f>
        <v>86.3421333333333</v>
      </c>
      <c r="K25" s="34">
        <f>E3</f>
        <v>1.5</v>
      </c>
      <c r="L25" s="34">
        <f>N6</f>
        <v>1.364</v>
      </c>
      <c r="M25" s="32" t="s">
        <v>139</v>
      </c>
      <c r="N25" s="32"/>
      <c r="O25" s="32"/>
      <c r="P25" s="35" t="str">
        <f>A3</f>
        <v>P10-4</v>
      </c>
      <c r="Q25" s="40" t="str">
        <f>B25</f>
        <v>T24</v>
      </c>
      <c r="R25" s="41">
        <f>J25</f>
        <v>86.3421333333333</v>
      </c>
      <c r="S25" s="36">
        <f>K2</f>
        <v>27.8</v>
      </c>
      <c r="T25" s="42">
        <f>L6</f>
        <v>27.8</v>
      </c>
      <c r="U25" s="42">
        <f>N2</f>
        <v>950</v>
      </c>
      <c r="V25" s="42">
        <f>M6</f>
        <v>950</v>
      </c>
      <c r="W25" s="43">
        <f>I25</f>
        <v>1.03539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T25</v>
      </c>
      <c r="C26" s="20"/>
      <c r="D26" s="21"/>
      <c r="E26" s="20"/>
      <c r="F26" s="14"/>
      <c r="G26" s="14" t="str">
        <f>原记录!G23</f>
        <v>90.54597</v>
      </c>
      <c r="H26" s="22">
        <f>DEGREES(RADIANS(90)-((INT(ABS(G26))+INT((ABS(G26)-INT(ABS(G26)))*100)/60+((ABS(G26)-INT(ABS(G26)))*100-INT((ABS(G26)-INT(ABS(G26)))*100))/36)*PI()/180)*SIGN(G26))</f>
        <v>-0.916583333333333</v>
      </c>
      <c r="I26" s="22">
        <f>(INT(ABS(H26))+INT((ABS(H26)-INT(ABS(H26)))*60)*0.01+(((ABS(H26)-INT(ABS(H26)))*60-INT((ABS(H26)-INT(ABS(H26)))*60))*60)/10000)*SIGN(H26)</f>
        <v>-0.54597</v>
      </c>
      <c r="J26" s="27">
        <f>原记录!H23</f>
        <v>86.7387833333333</v>
      </c>
      <c r="K26" s="34">
        <f>E3</f>
        <v>1.5</v>
      </c>
      <c r="L26" s="34">
        <f>N8</f>
        <v>1.318</v>
      </c>
      <c r="M26" s="32" t="s">
        <v>140</v>
      </c>
      <c r="N26" s="32"/>
      <c r="O26" s="32"/>
      <c r="P26" s="35" t="str">
        <f>A3</f>
        <v>P10-4</v>
      </c>
      <c r="Q26" s="44" t="str">
        <f>B26</f>
        <v>T25</v>
      </c>
      <c r="R26" s="41">
        <f>J26</f>
        <v>86.7387833333333</v>
      </c>
      <c r="S26" s="36">
        <f>K2</f>
        <v>27.8</v>
      </c>
      <c r="T26" s="42">
        <f>L8</f>
        <v>27.8</v>
      </c>
      <c r="U26" s="42">
        <f>N2</f>
        <v>950</v>
      </c>
      <c r="V26" s="42">
        <f>M8</f>
        <v>950</v>
      </c>
      <c r="W26" s="43">
        <f>I26</f>
        <v>-0.54597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142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1" t="s">
        <v>137</v>
      </c>
      <c r="U28" s="39" t="s">
        <v>131</v>
      </c>
      <c r="V28" s="39" t="s">
        <v>138</v>
      </c>
      <c r="W28" s="39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P10-4</v>
      </c>
      <c r="Q29" s="36" t="str">
        <f>Q25</f>
        <v>T24</v>
      </c>
      <c r="R29" s="36">
        <f>R25</f>
        <v>86.3421333333333</v>
      </c>
      <c r="S29" s="36">
        <f>T25</f>
        <v>27.8</v>
      </c>
      <c r="T29" s="36">
        <f>V25</f>
        <v>950</v>
      </c>
      <c r="U29" s="36">
        <f>W25</f>
        <v>1.03539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P10-4</v>
      </c>
      <c r="Q30" s="36" t="str">
        <f>Q26</f>
        <v>T25</v>
      </c>
      <c r="R30" s="36">
        <f>R26</f>
        <v>86.7387833333333</v>
      </c>
      <c r="S30" s="36">
        <f>T26</f>
        <v>27.8</v>
      </c>
      <c r="T30" s="36">
        <f>V26</f>
        <v>950</v>
      </c>
      <c r="U30" s="36">
        <f>W26</f>
        <v>-0.54597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