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<sst xmlns="http://schemas.openxmlformats.org/spreadsheetml/2006/main" count="231" uniqueCount="144">
  <si>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P11_3站外业观测手簿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</si>
  <si>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</si>
  <si>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</si>
  <si>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</si>
  <si>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</si>
  <si>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</si>
  <si>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测站点：P11_3</t>
  </si>
  <si>
    <t>后视点：</t>
  </si>
  <si>
    <t>开始时间：04:39:30</t>
  </si>
  <si>
    <t>结束时间：04:41:23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</si>
  <si>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</si>
  <si>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</si>
  <si>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</si>
  <si>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</si>
  <si>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</si>
  <si>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</si>
  <si>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</si>
  <si>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</si>
  <si>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</si>
  <si>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</si>
  <si>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</si>
  <si>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</si>
  <si>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</si>
  <si>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</si>
  <si>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</si>
  <si>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</si>
  <si>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</si>
  <si>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T26</t>
  </si>
  <si>
    <t>Ⅰ</t>
  </si>
  <si>
    <t>347.28329</t>
  </si>
  <si>
    <t>-1.4</t>
  </si>
  <si>
    <t>347.28336</t>
  </si>
  <si>
    <t>0.00000</t>
  </si>
  <si>
    <t>90.24027</t>
  </si>
  <si>
    <t>7.8</t>
  </si>
  <si>
    <t>90.23549</t>
  </si>
  <si>
    <t>Ⅱ</t>
  </si>
  <si>
    <t>167.28343</t>
  </si>
  <si>
    <t>269.361298</t>
  </si>
  <si>
    <t>T25</t>
  </si>
  <si>
    <t>192.28543</t>
  </si>
  <si>
    <t>1.5</t>
  </si>
  <si>
    <t>192.28536</t>
  </si>
  <si>
    <t>205.00200</t>
  </si>
  <si>
    <t>88.34465</t>
  </si>
  <si>
    <t>8.3</t>
  </si>
  <si>
    <t>88.34383</t>
  </si>
  <si>
    <t>12.28528</t>
  </si>
  <si>
    <t>271.252998</t>
  </si>
  <si>
    <t>2</t>
  </si>
  <si>
    <t>347.28344</t>
  </si>
  <si>
    <t>3.2</t>
  </si>
  <si>
    <t>90.24023</t>
  </si>
  <si>
    <t>8.7</t>
  </si>
  <si>
    <t>90.23536</t>
  </si>
  <si>
    <t>167.28313</t>
  </si>
  <si>
    <t>269.361513</t>
  </si>
  <si>
    <t>192.28553</t>
  </si>
  <si>
    <t>1.1</t>
  </si>
  <si>
    <t>192.28547</t>
  </si>
  <si>
    <t>205.00218</t>
  </si>
  <si>
    <t>88.34452</t>
  </si>
  <si>
    <t>88.34365</t>
  </si>
  <si>
    <t>12.28541</t>
  </si>
  <si>
    <t>271.253224</t>
  </si>
  <si>
    <t>3</t>
  </si>
  <si>
    <t>347.28332</t>
  </si>
  <si>
    <t>0.9</t>
  </si>
  <si>
    <t>347.28327</t>
  </si>
  <si>
    <t>90.24018</t>
  </si>
  <si>
    <t>6.4</t>
  </si>
  <si>
    <t>90.23555</t>
  </si>
  <si>
    <t>167.28322</t>
  </si>
  <si>
    <t>269.361086</t>
  </si>
  <si>
    <t>192.28550</t>
  </si>
  <si>
    <t>192.28545</t>
  </si>
  <si>
    <t>88.34448</t>
  </si>
  <si>
    <t>7.1</t>
  </si>
  <si>
    <t>88.34376</t>
  </si>
  <si>
    <t>12.28539</t>
  </si>
  <si>
    <t>271.252953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</si>
  <si>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</si>
  <si>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</si>
  <si>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</si>
  <si>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</si>
  <si>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</si>
  <si>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</si>
  <si>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</si>
  <si>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90.23547</t>
  </si>
  <si>
    <t>2C互差20.00″</t>
  </si>
  <si>
    <t>205.00212</t>
  </si>
  <si>
    <t>88.34375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</si>
  <si>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</si>
  <si>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</si>
  <si>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</si>
  <si>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</si>
  <si>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</si>
  <si>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</si>
  <si>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</si>
  <si>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</si>
  <si>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</si>
  <si>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</si>
  <si>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</si>
  <si>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</si>
  <si>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P11-3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</si>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</sst>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00_ "/>
    <numFmt numFmtId="179" formatCode="0.00000_ "/>
    <numFmt numFmtId="180" formatCode="0.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8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119.5936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119.5936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101.55185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101.55195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29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119.59385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119.5932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53</v>
      </c>
      <c r="J12" s="75" t="s">
        <v>62</v>
      </c>
      <c r="K12" s="87">
        <v>101.5522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101.552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70</v>
      </c>
      <c r="J14" s="70" t="s">
        <v>71</v>
      </c>
      <c r="K14" s="85">
        <v>119.5935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119.59355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58</v>
      </c>
      <c r="F16" s="75" t="s">
        <v>75</v>
      </c>
      <c r="G16" s="75" t="s">
        <v>60</v>
      </c>
      <c r="H16" s="74" t="s">
        <v>76</v>
      </c>
      <c r="I16" s="75" t="s">
        <v>77</v>
      </c>
      <c r="J16" s="75" t="s">
        <v>78</v>
      </c>
      <c r="K16" s="87">
        <v>101.55195</v>
      </c>
      <c r="L16" s="92"/>
    </row>
    <row r="17" s="59" customFormat="1" ht="15" spans="1:12">
      <c r="A17" s="76"/>
      <c r="B17" s="77"/>
      <c r="C17" s="78" t="s">
        <v>36</v>
      </c>
      <c r="D17" s="78" t="s">
        <v>79</v>
      </c>
      <c r="E17" s="77"/>
      <c r="F17" s="77"/>
      <c r="G17" s="77"/>
      <c r="H17" s="78" t="s">
        <v>80</v>
      </c>
      <c r="I17" s="77"/>
      <c r="J17" s="77"/>
      <c r="K17" s="93">
        <v>101.5518</v>
      </c>
      <c r="L17" s="91"/>
    </row>
    <row r="18" s="59" customFormat="1" spans="1:12">
      <c r="A18" s="79" t="s">
        <v>81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83</v>
      </c>
      <c r="B20" s="66" t="s">
        <v>12</v>
      </c>
      <c r="C20" s="66"/>
      <c r="D20" s="66" t="s">
        <v>84</v>
      </c>
      <c r="E20" s="66"/>
      <c r="F20" s="66" t="s">
        <v>85</v>
      </c>
      <c r="G20" s="66" t="s">
        <v>86</v>
      </c>
      <c r="H20" s="66" t="s">
        <v>21</v>
      </c>
      <c r="I20" s="66"/>
      <c r="J20" s="97" t="s">
        <v>87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88</v>
      </c>
      <c r="H22" s="85">
        <v>119.59355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91</v>
      </c>
      <c r="H23" s="87">
        <v>101.551958333333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19" sqref="D19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开始时间：04:39:30</v>
      </c>
      <c r="B4" s="46"/>
      <c r="C4" s="46" t="str">
        <f>原记录!H3</f>
        <v>结束时间：04:41:23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950</v>
      </c>
      <c r="E6" s="54" t="s">
        <v>107</v>
      </c>
      <c r="F6" s="56">
        <v>27.8</v>
      </c>
      <c r="G6" s="56"/>
    </row>
    <row r="7" spans="1:8">
      <c r="A7" s="48" t="s">
        <v>108</v>
      </c>
      <c r="B7" s="57">
        <v>1.664</v>
      </c>
      <c r="C7" s="48" t="s">
        <v>109</v>
      </c>
      <c r="D7" s="55">
        <v>950</v>
      </c>
      <c r="E7" s="48" t="s">
        <v>110</v>
      </c>
      <c r="F7" s="56">
        <v>27.8</v>
      </c>
      <c r="G7" s="56"/>
      <c r="H7" t="str">
        <f>原记录!B6</f>
        <v>T26</v>
      </c>
    </row>
    <row r="8" spans="1:8">
      <c r="A8" s="48" t="s">
        <v>111</v>
      </c>
      <c r="B8" s="57">
        <v>1.618</v>
      </c>
      <c r="C8" s="48" t="s">
        <v>112</v>
      </c>
      <c r="D8" s="55">
        <v>950</v>
      </c>
      <c r="E8" s="48" t="s">
        <v>113</v>
      </c>
      <c r="F8" s="56">
        <v>27.8</v>
      </c>
      <c r="G8" s="48"/>
      <c r="H8" t="str">
        <f>原记录!B8</f>
        <v>T25</v>
      </c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27.8</v>
      </c>
      <c r="L2" s="2" t="s">
        <v>121</v>
      </c>
      <c r="M2" s="2"/>
      <c r="N2" s="24">
        <f>测站及镜站信息!D6</f>
        <v>950</v>
      </c>
      <c r="O2" s="25" t="s">
        <v>114</v>
      </c>
    </row>
    <row r="3" ht="11.1" customHeight="1" spans="1:15">
      <c r="A3" s="5" t="str">
        <f>测站及镜站信息!B5</f>
        <v>P11-3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开始时间：04:39:30</v>
      </c>
      <c r="G3" s="10"/>
      <c r="H3" s="9" t="str">
        <f>测站及镜站信息!C4</f>
        <v>结束时间：04:41:23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T26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90.24027</v>
      </c>
      <c r="I6" s="15" t="str">
        <f>原记录!I6</f>
        <v>7.8</v>
      </c>
      <c r="J6" s="14" t="str">
        <f>原记录!J6</f>
        <v>90.23549</v>
      </c>
      <c r="K6" s="27">
        <f>原记录!K6</f>
        <v>119.5936</v>
      </c>
      <c r="L6" s="28">
        <f>测站及镜站信息!F7</f>
        <v>27.8</v>
      </c>
      <c r="M6" s="29">
        <f>测站及镜站信息!D7</f>
        <v>950</v>
      </c>
      <c r="N6" s="30">
        <f>测站及镜站信息!B7</f>
        <v>1.664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269.361298</v>
      </c>
      <c r="I7" s="15"/>
      <c r="J7" s="14"/>
      <c r="K7" s="27">
        <f>原记录!K7</f>
        <v>119.5936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T25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88.34465</v>
      </c>
      <c r="I8" s="15" t="str">
        <f>原记录!I8</f>
        <v>8.3</v>
      </c>
      <c r="J8" s="14" t="str">
        <f>原记录!J8</f>
        <v>88.34383</v>
      </c>
      <c r="K8" s="27">
        <f>原记录!K8</f>
        <v>101.55185</v>
      </c>
      <c r="L8" s="28">
        <f>测站及镜站信息!F8</f>
        <v>27.8</v>
      </c>
      <c r="M8" s="29">
        <f>测站及镜站信息!D8</f>
        <v>950</v>
      </c>
      <c r="N8" s="30">
        <f>测站及镜站信息!B8</f>
        <v>1.618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271.252998</v>
      </c>
      <c r="I9" s="15"/>
      <c r="J9" s="14"/>
      <c r="K9" s="27">
        <f>原记录!K9</f>
        <v>101.55195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90.24023</v>
      </c>
      <c r="I10" s="15" t="str">
        <f>原记录!I10</f>
        <v>8.7</v>
      </c>
      <c r="J10" s="14" t="str">
        <f>原记录!J10</f>
        <v>90.23536</v>
      </c>
      <c r="K10" s="27">
        <f>原记录!K10</f>
        <v>119.59385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269.361513</v>
      </c>
      <c r="I11" s="15"/>
      <c r="J11" s="14"/>
      <c r="K11" s="27">
        <f>原记录!K11</f>
        <v>119.5932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88.34452</v>
      </c>
      <c r="I12" s="15" t="str">
        <f>原记录!I12</f>
        <v>8.7</v>
      </c>
      <c r="J12" s="14" t="str">
        <f>原记录!J12</f>
        <v>88.34365</v>
      </c>
      <c r="K12" s="27">
        <f>原记录!K12</f>
        <v>101.5522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271.253224</v>
      </c>
      <c r="I13" s="15"/>
      <c r="J13" s="14"/>
      <c r="K13" s="27">
        <f>原记录!K13</f>
        <v>101.552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90.24018</v>
      </c>
      <c r="I14" s="15" t="str">
        <f>原记录!I14</f>
        <v>6.4</v>
      </c>
      <c r="J14" s="14" t="str">
        <f>原记录!J14</f>
        <v>90.23555</v>
      </c>
      <c r="K14" s="27">
        <f>原记录!K14</f>
        <v>119.5935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269.361086</v>
      </c>
      <c r="I15" s="15"/>
      <c r="J15" s="14"/>
      <c r="K15" s="27">
        <f>原记录!K15</f>
        <v>119.59355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88.34448</v>
      </c>
      <c r="I16" s="15" t="str">
        <f>原记录!I16</f>
        <v>7.1</v>
      </c>
      <c r="J16" s="14" t="str">
        <f>原记录!J16</f>
        <v>88.34376</v>
      </c>
      <c r="K16" s="27">
        <f>原记录!K16</f>
        <v>101.55195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271.252953</v>
      </c>
      <c r="I17" s="15"/>
      <c r="J17" s="14"/>
      <c r="K17" s="27">
        <f>原记录!K17</f>
        <v>101.5518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83</v>
      </c>
      <c r="B23" s="11" t="s">
        <v>12</v>
      </c>
      <c r="C23" s="11"/>
      <c r="D23" s="11" t="s">
        <v>84</v>
      </c>
      <c r="E23" s="11"/>
      <c r="F23" s="11" t="s">
        <v>85</v>
      </c>
      <c r="G23" s="11" t="s">
        <v>86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87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T26</v>
      </c>
      <c r="C25" s="20"/>
      <c r="D25" s="21"/>
      <c r="E25" s="20"/>
      <c r="F25" s="14"/>
      <c r="G25" s="14" t="str">
        <f>原记录!G22</f>
        <v>90.23547</v>
      </c>
      <c r="H25" s="22">
        <f>DEGREES(RADIANS(90)-((INT(ABS(G25))+INT((ABS(G25)-INT(ABS(G25)))*100)/60+((ABS(G25)-INT(ABS(G25)))*100-INT((ABS(G25)-INT(ABS(G25)))*100))/36)*PI()/180)*SIGN(G25))</f>
        <v>-0.398527777777807</v>
      </c>
      <c r="I25" s="22">
        <f>(INT(ABS(H25))+INT((ABS(H25)-INT(ABS(H25)))*60)*0.01+(((ABS(H25)-INT(ABS(H25)))*60-INT((ABS(H25)-INT(ABS(H25)))*60))*60)/10000)*SIGN(H25)</f>
        <v>-0.23547000000001</v>
      </c>
      <c r="J25" s="27">
        <f>原记录!H22</f>
        <v>119.59355</v>
      </c>
      <c r="K25" s="34">
        <f>E3</f>
        <v>1.5</v>
      </c>
      <c r="L25" s="34">
        <f>N6</f>
        <v>1.664</v>
      </c>
      <c r="M25" s="32" t="s">
        <v>138</v>
      </c>
      <c r="N25" s="32"/>
      <c r="O25" s="32"/>
      <c r="P25" s="35" t="str">
        <f>A3</f>
        <v>P11-3</v>
      </c>
      <c r="Q25" s="40" t="str">
        <f>B25</f>
        <v>T26</v>
      </c>
      <c r="R25" s="41">
        <f>J25</f>
        <v>119.59355</v>
      </c>
      <c r="S25" s="36">
        <f>K2</f>
        <v>27.8</v>
      </c>
      <c r="T25" s="42">
        <f>L6</f>
        <v>27.8</v>
      </c>
      <c r="U25" s="42">
        <f>N2</f>
        <v>950</v>
      </c>
      <c r="V25" s="42">
        <f>M6</f>
        <v>950</v>
      </c>
      <c r="W25" s="43">
        <f>I25</f>
        <v>-0.23547000000001</v>
      </c>
      <c r="X25" s="41">
        <f>测站及镜站信息!B6</f>
        <v>1.5</v>
      </c>
      <c r="Y25" s="41">
        <f>N6</f>
        <v>1.664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T25</v>
      </c>
      <c r="C26" s="20"/>
      <c r="D26" s="21"/>
      <c r="E26" s="20"/>
      <c r="F26" s="14"/>
      <c r="G26" s="14" t="str">
        <f>原记录!G23</f>
        <v>88.34375</v>
      </c>
      <c r="H26" s="22">
        <f>DEGREES(RADIANS(90)-((INT(ABS(G26))+INT((ABS(G26)-INT(ABS(G26)))*100)/60+((ABS(G26)-INT(ABS(G26)))*100-INT((ABS(G26)-INT(ABS(G26)))*100))/36)*PI()/180)*SIGN(G26))</f>
        <v>1.42291666666666</v>
      </c>
      <c r="I26" s="22">
        <f>(INT(ABS(H26))+INT((ABS(H26)-INT(ABS(H26)))*60)*0.01+(((ABS(H26)-INT(ABS(H26)))*60-INT((ABS(H26)-INT(ABS(H26)))*60))*60)/10000)*SIGN(H26)</f>
        <v>1.25225</v>
      </c>
      <c r="J26" s="27">
        <f>原记录!H23</f>
        <v>101.551958333333</v>
      </c>
      <c r="K26" s="34">
        <f>E3</f>
        <v>1.5</v>
      </c>
      <c r="L26" s="34">
        <f>N8</f>
        <v>1.618</v>
      </c>
      <c r="M26" s="32" t="s">
        <v>139</v>
      </c>
      <c r="N26" s="32"/>
      <c r="O26" s="32"/>
      <c r="P26" s="35" t="str">
        <f>A3</f>
        <v>P11-3</v>
      </c>
      <c r="Q26" s="44" t="str">
        <f>B26</f>
        <v>T25</v>
      </c>
      <c r="R26" s="41">
        <f>J26</f>
        <v>101.551958333333</v>
      </c>
      <c r="S26" s="36">
        <f>K2</f>
        <v>27.8</v>
      </c>
      <c r="T26" s="42">
        <f>L8</f>
        <v>27.8</v>
      </c>
      <c r="U26" s="42">
        <f>N2</f>
        <v>950</v>
      </c>
      <c r="V26" s="42">
        <f>M8</f>
        <v>950</v>
      </c>
      <c r="W26" s="43">
        <f>I26</f>
        <v>1.25225</v>
      </c>
      <c r="X26" s="41">
        <f>K26</f>
        <v>1.5</v>
      </c>
      <c r="Y26" s="41">
        <f>L26</f>
        <v>1.618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P11-3</v>
      </c>
      <c r="Q29" s="36" t="str">
        <f>Q25</f>
        <v>T26</v>
      </c>
      <c r="R29" s="36">
        <f>R25</f>
        <v>119.59355</v>
      </c>
      <c r="S29" s="36">
        <f>T25</f>
        <v>27.8</v>
      </c>
      <c r="T29" s="36">
        <f>V25</f>
        <v>950</v>
      </c>
      <c r="U29" s="36">
        <f>W25</f>
        <v>-0.23547000000001</v>
      </c>
      <c r="V29" s="36">
        <f>X25</f>
        <v>1.5</v>
      </c>
      <c r="W29" s="36">
        <f>Y25</f>
        <v>1.664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P11-3</v>
      </c>
      <c r="Q30" s="36" t="str">
        <f>Q26</f>
        <v>T25</v>
      </c>
      <c r="R30" s="36">
        <f>R26</f>
        <v>101.551958333333</v>
      </c>
      <c r="S30" s="36">
        <f>T26</f>
        <v>27.8</v>
      </c>
      <c r="T30" s="36">
        <f>V26</f>
        <v>950</v>
      </c>
      <c r="U30" s="36">
        <f>W26</f>
        <v>1.25225</v>
      </c>
      <c r="V30" s="36">
        <f>X26</f>
        <v>1.5</v>
      </c>
      <c r="W30" s="36">
        <f>Y26</f>
        <v>1.618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