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<sst xmlns="http://schemas.openxmlformats.org/spreadsheetml/2006/main" count="231" uniqueCount="146">
  <si>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P13_4站外业观测手簿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</si>
  <si>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</si>
  <si>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</si>
  <si>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</si>
  <si>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</si>
  <si>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</si>
  <si>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测站点：P13_4</t>
  </si>
  <si>
    <t>后视点：</t>
  </si>
  <si>
    <t>开始时间：05:49:23</t>
  </si>
  <si>
    <t>结束时间：05:51:00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</si>
  <si>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</si>
  <si>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</si>
  <si>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</si>
  <si>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</si>
  <si>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</si>
  <si>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</si>
  <si>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</si>
  <si>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</si>
  <si>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</si>
  <si>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</si>
  <si>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</si>
  <si>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</si>
  <si>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</si>
  <si>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</si>
  <si>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</si>
  <si>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</si>
  <si>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</si>
  <si>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T27</t>
  </si>
  <si>
    <t>Ⅰ</t>
  </si>
  <si>
    <t>140.54540</t>
  </si>
  <si>
    <t>1.9</t>
  </si>
  <si>
    <t>140.54531</t>
  </si>
  <si>
    <t>0.00000</t>
  </si>
  <si>
    <t>89.49049</t>
  </si>
  <si>
    <t>6.7</t>
  </si>
  <si>
    <t>89.48582</t>
  </si>
  <si>
    <t>Ⅱ</t>
  </si>
  <si>
    <t>320.54522</t>
  </si>
  <si>
    <t>270.110857</t>
  </si>
  <si>
    <t>T28</t>
  </si>
  <si>
    <t>299.41257</t>
  </si>
  <si>
    <t>4.1</t>
  </si>
  <si>
    <t>299.41236</t>
  </si>
  <si>
    <t>158.46305</t>
  </si>
  <si>
    <t>88.23415</t>
  </si>
  <si>
    <t>6.1</t>
  </si>
  <si>
    <t>88.23354</t>
  </si>
  <si>
    <t>119.41216</t>
  </si>
  <si>
    <t>271.363066</t>
  </si>
  <si>
    <t>2</t>
  </si>
  <si>
    <t>140.54544</t>
  </si>
  <si>
    <t>1.5</t>
  </si>
  <si>
    <t>140.54536</t>
  </si>
  <si>
    <t>89.49042</t>
  </si>
  <si>
    <t>7.9</t>
  </si>
  <si>
    <t>89.48563</t>
  </si>
  <si>
    <t>320.54529</t>
  </si>
  <si>
    <t>270.111165</t>
  </si>
  <si>
    <t>299.41258</t>
  </si>
  <si>
    <t>3.8</t>
  </si>
  <si>
    <t>299.41239</t>
  </si>
  <si>
    <t>158.46303</t>
  </si>
  <si>
    <t>88.23420</t>
  </si>
  <si>
    <t>88.23353</t>
  </si>
  <si>
    <t>119.41220</t>
  </si>
  <si>
    <t>271.363142</t>
  </si>
  <si>
    <t>3</t>
  </si>
  <si>
    <t>140.54570</t>
  </si>
  <si>
    <t>3.2</t>
  </si>
  <si>
    <t>140.54554</t>
  </si>
  <si>
    <t>89.49019</t>
  </si>
  <si>
    <t>5.4</t>
  </si>
  <si>
    <t>89.48565</t>
  </si>
  <si>
    <t>320.54538</t>
  </si>
  <si>
    <t>270.110896</t>
  </si>
  <si>
    <t>299.41295</t>
  </si>
  <si>
    <t>4.2</t>
  </si>
  <si>
    <t>299.41274</t>
  </si>
  <si>
    <t>158.46320</t>
  </si>
  <si>
    <t>88.23421</t>
  </si>
  <si>
    <t>88.23360</t>
  </si>
  <si>
    <t>119.41252</t>
  </si>
  <si>
    <t>271.363005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</si>
  <si>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</si>
  <si>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</si>
  <si>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</si>
  <si>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</si>
  <si>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</si>
  <si>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</si>
  <si>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</si>
  <si>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89.48570</t>
  </si>
  <si>
    <t>2C互差20.00″</t>
  </si>
  <si>
    <t>158.46309</t>
  </si>
  <si>
    <t>88.23356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</si>
  <si>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</si>
  <si>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</si>
  <si>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</si>
  <si>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</si>
  <si>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</si>
  <si>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</si>
  <si>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</si>
  <si>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</si>
  <si>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</si>
  <si>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</si>
  <si>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</si>
  <si>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</si>
  <si>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P13-4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</si>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</sst>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0_ "/>
    <numFmt numFmtId="178" formatCode="0.00000_ "/>
    <numFmt numFmtId="179" formatCode="0.0_ "/>
    <numFmt numFmtId="180" formatCode="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59.70625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59.70635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63.75915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63.75905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59.7063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59.7064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34</v>
      </c>
      <c r="J12" s="75" t="s">
        <v>63</v>
      </c>
      <c r="K12" s="87">
        <v>63.75895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63.7592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59.70635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59.7063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45</v>
      </c>
      <c r="J16" s="75" t="s">
        <v>80</v>
      </c>
      <c r="K16" s="87">
        <v>63.75915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63.7592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59.706325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63.7591166666667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B12" sqref="B12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开始时间：05:49:23</v>
      </c>
      <c r="B4" s="46"/>
      <c r="C4" s="46" t="str">
        <f>原记录!H3</f>
        <v>结束时间：05:51:00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949</v>
      </c>
      <c r="E6" s="54" t="s">
        <v>109</v>
      </c>
      <c r="F6" s="56">
        <v>30.8</v>
      </c>
      <c r="G6" s="56"/>
    </row>
    <row r="7" spans="1:8">
      <c r="A7" s="48" t="s">
        <v>110</v>
      </c>
      <c r="B7" s="57">
        <v>1.318</v>
      </c>
      <c r="C7" s="48" t="s">
        <v>111</v>
      </c>
      <c r="D7" s="55">
        <v>949</v>
      </c>
      <c r="E7" s="48" t="s">
        <v>112</v>
      </c>
      <c r="F7" s="56">
        <v>30.8</v>
      </c>
      <c r="G7" s="56"/>
      <c r="H7" t="str">
        <f>原记录!B6</f>
        <v>T27</v>
      </c>
    </row>
    <row r="8" spans="1:8">
      <c r="A8" s="48" t="s">
        <v>113</v>
      </c>
      <c r="B8" s="57">
        <v>1.364</v>
      </c>
      <c r="C8" s="48" t="s">
        <v>114</v>
      </c>
      <c r="D8" s="55">
        <v>949</v>
      </c>
      <c r="E8" s="48" t="s">
        <v>115</v>
      </c>
      <c r="F8" s="56">
        <v>30.8</v>
      </c>
      <c r="G8" s="48"/>
      <c r="H8" t="str">
        <f>原记录!B8</f>
        <v>T28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30.8</v>
      </c>
      <c r="L2" s="2" t="s">
        <v>123</v>
      </c>
      <c r="M2" s="2"/>
      <c r="N2" s="24">
        <f>测站及镜站信息!D6</f>
        <v>949</v>
      </c>
      <c r="O2" s="25" t="s">
        <v>116</v>
      </c>
    </row>
    <row r="3" ht="11.1" customHeight="1" spans="1:15">
      <c r="A3" s="5" t="str">
        <f>测站及镜站信息!B5</f>
        <v>P13-4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开始时间：05:49:23</v>
      </c>
      <c r="G3" s="10"/>
      <c r="H3" s="9" t="str">
        <f>测站及镜站信息!C4</f>
        <v>结束时间：05:51:00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T27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89.49049</v>
      </c>
      <c r="I6" s="15" t="str">
        <f>原记录!I6</f>
        <v>6.7</v>
      </c>
      <c r="J6" s="14" t="str">
        <f>原记录!J6</f>
        <v>89.48582</v>
      </c>
      <c r="K6" s="27">
        <f>原记录!K6</f>
        <v>59.70625</v>
      </c>
      <c r="L6" s="28">
        <f>测站及镜站信息!F7</f>
        <v>30.8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270.110857</v>
      </c>
      <c r="I7" s="15"/>
      <c r="J7" s="14"/>
      <c r="K7" s="27">
        <f>原记录!K7</f>
        <v>59.70635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T28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88.23415</v>
      </c>
      <c r="I8" s="15" t="str">
        <f>原记录!I8</f>
        <v>6.1</v>
      </c>
      <c r="J8" s="14" t="str">
        <f>原记录!J8</f>
        <v>88.23354</v>
      </c>
      <c r="K8" s="27">
        <f>原记录!K8</f>
        <v>63.75915</v>
      </c>
      <c r="L8" s="28">
        <f>测站及镜站信息!F8</f>
        <v>30.8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271.363066</v>
      </c>
      <c r="I9" s="15"/>
      <c r="J9" s="14"/>
      <c r="K9" s="27">
        <f>原记录!K9</f>
        <v>63.75905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89.49042</v>
      </c>
      <c r="I10" s="15" t="str">
        <f>原记录!I10</f>
        <v>7.9</v>
      </c>
      <c r="J10" s="14" t="str">
        <f>原记录!J10</f>
        <v>89.48563</v>
      </c>
      <c r="K10" s="27">
        <f>原记录!K10</f>
        <v>59.7063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270.111165</v>
      </c>
      <c r="I11" s="15"/>
      <c r="J11" s="14"/>
      <c r="K11" s="27">
        <f>原记录!K11</f>
        <v>59.7064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88.23420</v>
      </c>
      <c r="I12" s="15" t="str">
        <f>原记录!I12</f>
        <v>6.7</v>
      </c>
      <c r="J12" s="14" t="str">
        <f>原记录!J12</f>
        <v>88.23353</v>
      </c>
      <c r="K12" s="27">
        <f>原记录!K12</f>
        <v>63.75895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271.363142</v>
      </c>
      <c r="I13" s="15"/>
      <c r="J13" s="14"/>
      <c r="K13" s="27">
        <f>原记录!K13</f>
        <v>63.7592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89.49019</v>
      </c>
      <c r="I14" s="15" t="str">
        <f>原记录!I14</f>
        <v>5.4</v>
      </c>
      <c r="J14" s="14" t="str">
        <f>原记录!J14</f>
        <v>89.48565</v>
      </c>
      <c r="K14" s="27">
        <f>原记录!K14</f>
        <v>59.70635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270.110896</v>
      </c>
      <c r="I15" s="15"/>
      <c r="J15" s="14"/>
      <c r="K15" s="27">
        <f>原记录!K15</f>
        <v>59.7063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88.23421</v>
      </c>
      <c r="I16" s="15" t="str">
        <f>原记录!I16</f>
        <v>6.1</v>
      </c>
      <c r="J16" s="14" t="str">
        <f>原记录!J16</f>
        <v>88.23360</v>
      </c>
      <c r="K16" s="27">
        <f>原记录!K16</f>
        <v>63.75915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271.363005</v>
      </c>
      <c r="I17" s="15"/>
      <c r="J17" s="14"/>
      <c r="K17" s="27">
        <f>原记录!K17</f>
        <v>63.7592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T27</v>
      </c>
      <c r="C25" s="20"/>
      <c r="D25" s="21"/>
      <c r="E25" s="20"/>
      <c r="F25" s="14"/>
      <c r="G25" s="14" t="str">
        <f>原记录!G22</f>
        <v>89.48570</v>
      </c>
      <c r="H25" s="22">
        <f>DEGREES(RADIANS(90)-((INT(ABS(G25))+INT((ABS(G25)-INT(ABS(G25)))*100)/60+((ABS(G25)-INT(ABS(G25)))*100-INT((ABS(G25)-INT(ABS(G25)))*100))/36)*PI()/180)*SIGN(G25))</f>
        <v>0.184166666666689</v>
      </c>
      <c r="I25" s="22">
        <f>(INT(ABS(H25))+INT((ABS(H25)-INT(ABS(H25)))*60)*0.01+(((ABS(H25)-INT(ABS(H25)))*60-INT((ABS(H25)-INT(ABS(H25)))*60))*60)/10000)*SIGN(H25)</f>
        <v>0.110300000000008</v>
      </c>
      <c r="J25" s="27">
        <f>原记录!H22</f>
        <v>59.706325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P13-4</v>
      </c>
      <c r="Q25" s="40" t="str">
        <f>B25</f>
        <v>T27</v>
      </c>
      <c r="R25" s="41">
        <f>J25</f>
        <v>59.706325</v>
      </c>
      <c r="S25" s="36">
        <f>K2</f>
        <v>30.8</v>
      </c>
      <c r="T25" s="42">
        <f>L6</f>
        <v>30.8</v>
      </c>
      <c r="U25" s="42">
        <f>N2</f>
        <v>949</v>
      </c>
      <c r="V25" s="42">
        <f>M6</f>
        <v>949</v>
      </c>
      <c r="W25" s="43">
        <f>I25</f>
        <v>0.110300000000008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T28</v>
      </c>
      <c r="C26" s="20"/>
      <c r="D26" s="21"/>
      <c r="E26" s="20"/>
      <c r="F26" s="14"/>
      <c r="G26" s="14" t="str">
        <f>原记录!G23</f>
        <v>88.23356</v>
      </c>
      <c r="H26" s="22">
        <f>DEGREES(RADIANS(90)-((INT(ABS(G26))+INT((ABS(G26)-INT(ABS(G26)))*100)/60+((ABS(G26)-INT(ABS(G26)))*100-INT((ABS(G26)-INT(ABS(G26)))*100))/36)*PI()/180)*SIGN(G26))</f>
        <v>1.60677777777778</v>
      </c>
      <c r="I26" s="22">
        <f>(INT(ABS(H26))+INT((ABS(H26)-INT(ABS(H26)))*60)*0.01+(((ABS(H26)-INT(ABS(H26)))*60-INT((ABS(H26)-INT(ABS(H26)))*60))*60)/10000)*SIGN(H26)</f>
        <v>1.36244</v>
      </c>
      <c r="J26" s="27">
        <f>原记录!H23</f>
        <v>63.7591166666667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P13-4</v>
      </c>
      <c r="Q26" s="44" t="str">
        <f>B26</f>
        <v>T28</v>
      </c>
      <c r="R26" s="41">
        <f>J26</f>
        <v>63.7591166666667</v>
      </c>
      <c r="S26" s="36">
        <f>K2</f>
        <v>30.8</v>
      </c>
      <c r="T26" s="42">
        <f>L8</f>
        <v>30.8</v>
      </c>
      <c r="U26" s="42">
        <f>N2</f>
        <v>949</v>
      </c>
      <c r="V26" s="42">
        <f>M8</f>
        <v>949</v>
      </c>
      <c r="W26" s="43">
        <f>I26</f>
        <v>1.36244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P13-4</v>
      </c>
      <c r="Q29" s="36" t="str">
        <f>Q25</f>
        <v>T27</v>
      </c>
      <c r="R29" s="36">
        <f>R25</f>
        <v>59.706325</v>
      </c>
      <c r="S29" s="36">
        <f>T25</f>
        <v>30.8</v>
      </c>
      <c r="T29" s="36">
        <f>V25</f>
        <v>949</v>
      </c>
      <c r="U29" s="36">
        <f>W25</f>
        <v>0.110300000000008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P13-4</v>
      </c>
      <c r="Q30" s="36" t="str">
        <f>Q26</f>
        <v>T28</v>
      </c>
      <c r="R30" s="36">
        <f>R26</f>
        <v>63.7591166666667</v>
      </c>
      <c r="S30" s="36">
        <f>T26</f>
        <v>30.8</v>
      </c>
      <c r="T30" s="36">
        <f>V26</f>
        <v>949</v>
      </c>
      <c r="U30" s="36">
        <f>W26</f>
        <v>1.36244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