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<sst xmlns="http://schemas.openxmlformats.org/spreadsheetml/2006/main" count="231" uniqueCount="145">
  <si>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P14_1站外业观测手簿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</si>
  <si>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</si>
  <si>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</si>
  <si>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</si>
  <si>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</si>
  <si>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</si>
  <si>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测站点：P14_1</t>
  </si>
  <si>
    <t>后视点：</t>
  </si>
  <si>
    <t>开始时间：07:19:18</t>
  </si>
  <si>
    <t>结束时间：07:20:33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</si>
  <si>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</si>
  <si>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</si>
  <si>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</si>
  <si>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</si>
  <si>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</si>
  <si>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</si>
  <si>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</si>
  <si>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</si>
  <si>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</si>
  <si>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</si>
  <si>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</si>
  <si>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</si>
  <si>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</si>
  <si>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</si>
  <si>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</si>
  <si>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</si>
  <si>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</si>
  <si>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T29</t>
  </si>
  <si>
    <t>Ⅰ</t>
  </si>
  <si>
    <t>334.44370</t>
  </si>
  <si>
    <t>0.5</t>
  </si>
  <si>
    <t>334.44368</t>
  </si>
  <si>
    <t>0.00000</t>
  </si>
  <si>
    <t>95.39313</t>
  </si>
  <si>
    <t>3.6</t>
  </si>
  <si>
    <t>95.39277</t>
  </si>
  <si>
    <t>Ⅱ</t>
  </si>
  <si>
    <t>154.44365</t>
  </si>
  <si>
    <t>264.203589</t>
  </si>
  <si>
    <t>F275</t>
  </si>
  <si>
    <t>345.43335</t>
  </si>
  <si>
    <t>0.3</t>
  </si>
  <si>
    <t>345.43333</t>
  </si>
  <si>
    <t>10.58566</t>
  </si>
  <si>
    <t>96.03280</t>
  </si>
  <si>
    <t>4.0</t>
  </si>
  <si>
    <t>96.03240</t>
  </si>
  <si>
    <t>165.43332</t>
  </si>
  <si>
    <t>263.564006</t>
  </si>
  <si>
    <t>2</t>
  </si>
  <si>
    <t>334.44371</t>
  </si>
  <si>
    <t>1.2</t>
  </si>
  <si>
    <t>334.44364</t>
  </si>
  <si>
    <t>95.39319</t>
  </si>
  <si>
    <t>95.39279</t>
  </si>
  <si>
    <t>154.44358</t>
  </si>
  <si>
    <t>264.203605</t>
  </si>
  <si>
    <t>345.43329</t>
  </si>
  <si>
    <t>0.1</t>
  </si>
  <si>
    <t>345.43328</t>
  </si>
  <si>
    <t>10.58564</t>
  </si>
  <si>
    <t>96.03287</t>
  </si>
  <si>
    <t>4.7</t>
  </si>
  <si>
    <t>165.43327</t>
  </si>
  <si>
    <t>263.564073</t>
  </si>
  <si>
    <t>3</t>
  </si>
  <si>
    <t>334.44369</t>
  </si>
  <si>
    <t>1.7</t>
  </si>
  <si>
    <t>334.44361</t>
  </si>
  <si>
    <t>95.39334</t>
  </si>
  <si>
    <t>5.0</t>
  </si>
  <si>
    <t>95.39285</t>
  </si>
  <si>
    <t>154.44352</t>
  </si>
  <si>
    <t>264.203647</t>
  </si>
  <si>
    <t>345.43337</t>
  </si>
  <si>
    <t>1.4</t>
  </si>
  <si>
    <t>345.43330</t>
  </si>
  <si>
    <t>10.58570</t>
  </si>
  <si>
    <t>96.03297</t>
  </si>
  <si>
    <t>5.1</t>
  </si>
  <si>
    <t>96.03246</t>
  </si>
  <si>
    <t>165.43323</t>
  </si>
  <si>
    <t>263.564045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</si>
  <si>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</si>
  <si>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</si>
  <si>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</si>
  <si>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</si>
  <si>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</si>
  <si>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</si>
  <si>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</si>
  <si>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95.39280</t>
  </si>
  <si>
    <t>2C互差20.00″</t>
  </si>
  <si>
    <t>96.03242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</si>
  <si>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</si>
  <si>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</si>
  <si>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</si>
  <si>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</si>
  <si>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</si>
  <si>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</si>
  <si>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</si>
  <si>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</si>
  <si>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</si>
  <si>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</si>
  <si>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</si>
  <si>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</si>
  <si>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P14-1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</si>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</sst>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_ "/>
    <numFmt numFmtId="178" formatCode="0.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M14" sqref="M14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33.34795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33.34815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32.29755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32.29765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54</v>
      </c>
      <c r="K10" s="85">
        <v>33.34825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33.3481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46</v>
      </c>
      <c r="K12" s="87">
        <v>32.29785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32.29775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33.34795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33.348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32.2978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32.29785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33.3480666666667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92</v>
      </c>
      <c r="H23" s="87">
        <v>32.2977416666667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E18" sqref="E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开始时间：07:19:18</v>
      </c>
      <c r="B4" s="46"/>
      <c r="C4" s="46" t="str">
        <f>原记录!H3</f>
        <v>结束时间：07:20:33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944</v>
      </c>
      <c r="E6" s="54" t="s">
        <v>108</v>
      </c>
      <c r="F6" s="56">
        <v>29.2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944</v>
      </c>
      <c r="E7" s="48" t="s">
        <v>111</v>
      </c>
      <c r="F7" s="56">
        <v>29.2</v>
      </c>
      <c r="G7" s="56"/>
      <c r="H7" t="str">
        <f>原记录!B6</f>
        <v>T29</v>
      </c>
    </row>
    <row r="8" spans="1:8">
      <c r="A8" s="48" t="s">
        <v>112</v>
      </c>
      <c r="B8" s="57">
        <v>1.364</v>
      </c>
      <c r="C8" s="48" t="s">
        <v>113</v>
      </c>
      <c r="D8" s="55">
        <v>944</v>
      </c>
      <c r="E8" s="48" t="s">
        <v>114</v>
      </c>
      <c r="F8" s="56">
        <v>29.2</v>
      </c>
      <c r="G8" s="48"/>
      <c r="H8" t="str">
        <f>原记录!B8</f>
        <v>F275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29.2</v>
      </c>
      <c r="L2" s="2" t="s">
        <v>122</v>
      </c>
      <c r="M2" s="2"/>
      <c r="N2" s="24">
        <f>测站及镜站信息!D6</f>
        <v>944</v>
      </c>
      <c r="O2" s="25" t="s">
        <v>115</v>
      </c>
    </row>
    <row r="3" ht="11.1" customHeight="1" spans="1:15">
      <c r="A3" s="5" t="str">
        <f>测站及镜站信息!B5</f>
        <v>P14-1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开始时间：07:19:18</v>
      </c>
      <c r="G3" s="10"/>
      <c r="H3" s="9" t="str">
        <f>测站及镜站信息!C4</f>
        <v>结束时间：07:20:33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T29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95.39313</v>
      </c>
      <c r="I6" s="15" t="str">
        <f>原记录!I6</f>
        <v>3.6</v>
      </c>
      <c r="J6" s="14" t="str">
        <f>原记录!J6</f>
        <v>95.39277</v>
      </c>
      <c r="K6" s="27">
        <f>原记录!K6</f>
        <v>33.34795</v>
      </c>
      <c r="L6" s="28">
        <f>测站及镜站信息!F7</f>
        <v>29.2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264.203589</v>
      </c>
      <c r="I7" s="15"/>
      <c r="J7" s="14"/>
      <c r="K7" s="27">
        <f>原记录!K7</f>
        <v>33.34815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F275</v>
      </c>
      <c r="C8" s="12" t="str">
        <f>原记录!C8</f>
        <v>Ⅰ</v>
      </c>
      <c r="D8" s="14"/>
      <c r="E8" s="15"/>
      <c r="F8" s="14"/>
      <c r="G8" s="14"/>
      <c r="H8" s="14" t="str">
        <f>原记录!H8</f>
        <v>96.03280</v>
      </c>
      <c r="I8" s="15" t="str">
        <f>原记录!I8</f>
        <v>4.0</v>
      </c>
      <c r="J8" s="14" t="str">
        <f>原记录!J8</f>
        <v>96.03240</v>
      </c>
      <c r="K8" s="27">
        <f>原记录!K8</f>
        <v>32.29755</v>
      </c>
      <c r="L8" s="28">
        <f>测站及镜站信息!F8</f>
        <v>29.2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263.564006</v>
      </c>
      <c r="I9" s="15"/>
      <c r="J9" s="14"/>
      <c r="K9" s="27">
        <f>原记录!K9</f>
        <v>32.29765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95.39319</v>
      </c>
      <c r="I10" s="15" t="str">
        <f>原记录!I10</f>
        <v>4.0</v>
      </c>
      <c r="J10" s="14" t="str">
        <f>原记录!J10</f>
        <v>95.39279</v>
      </c>
      <c r="K10" s="27">
        <f>原记录!K10</f>
        <v>33.34825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264.203605</v>
      </c>
      <c r="I11" s="15"/>
      <c r="J11" s="14"/>
      <c r="K11" s="27">
        <f>原记录!K11</f>
        <v>33.3481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F275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96.03287</v>
      </c>
      <c r="I12" s="15" t="str">
        <f>原记录!I12</f>
        <v>4.7</v>
      </c>
      <c r="J12" s="14" t="str">
        <f>原记录!J12</f>
        <v>96.03240</v>
      </c>
      <c r="K12" s="27">
        <f>原记录!K12</f>
        <v>32.29785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263.564073</v>
      </c>
      <c r="I13" s="15"/>
      <c r="J13" s="14"/>
      <c r="K13" s="27">
        <f>原记录!K13</f>
        <v>32.29775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95.39334</v>
      </c>
      <c r="I14" s="15" t="str">
        <f>原记录!I14</f>
        <v>5.0</v>
      </c>
      <c r="J14" s="14" t="str">
        <f>原记录!J14</f>
        <v>95.39285</v>
      </c>
      <c r="K14" s="27">
        <f>原记录!K14</f>
        <v>33.34795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264.203647</v>
      </c>
      <c r="I15" s="15"/>
      <c r="J15" s="14"/>
      <c r="K15" s="27">
        <f>原记录!K15</f>
        <v>33.348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F275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96.03297</v>
      </c>
      <c r="I16" s="15" t="str">
        <f>原记录!I16</f>
        <v>5.1</v>
      </c>
      <c r="J16" s="14" t="str">
        <f>原记录!J16</f>
        <v>96.03246</v>
      </c>
      <c r="K16" s="27">
        <f>原记录!K16</f>
        <v>32.2978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263.564045</v>
      </c>
      <c r="I17" s="15"/>
      <c r="J17" s="14"/>
      <c r="K17" s="27">
        <f>原记录!K17</f>
        <v>32.29785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T29</v>
      </c>
      <c r="C25" s="20"/>
      <c r="D25" s="21"/>
      <c r="E25" s="20"/>
      <c r="F25" s="14"/>
      <c r="G25" s="14" t="str">
        <f>原记录!G22</f>
        <v>95.39280</v>
      </c>
      <c r="H25" s="22">
        <f>DEGREES(RADIANS(90)-((INT(ABS(G25))+INT((ABS(G25)-INT(ABS(G25)))*100)/60+((ABS(G25)-INT(ABS(G25)))*100-INT((ABS(G25)-INT(ABS(G25)))*100))/36)*PI()/180)*SIGN(G25))</f>
        <v>-5.65777777777776</v>
      </c>
      <c r="I25" s="22">
        <f>(INT(ABS(H25))+INT((ABS(H25)-INT(ABS(H25)))*60)*0.01+(((ABS(H25)-INT(ABS(H25)))*60-INT((ABS(H25)-INT(ABS(H25)))*60))*60)/10000)*SIGN(H25)</f>
        <v>-5.39279999999999</v>
      </c>
      <c r="J25" s="27">
        <f>原记录!H22</f>
        <v>33.3480666666667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P14-1</v>
      </c>
      <c r="Q25" s="40" t="str">
        <f>B25</f>
        <v>T29</v>
      </c>
      <c r="R25" s="41">
        <f>J25</f>
        <v>33.3480666666667</v>
      </c>
      <c r="S25" s="36">
        <f>K2</f>
        <v>29.2</v>
      </c>
      <c r="T25" s="42">
        <f>L6</f>
        <v>29.2</v>
      </c>
      <c r="U25" s="42">
        <f>N2</f>
        <v>944</v>
      </c>
      <c r="V25" s="42">
        <f>M6</f>
        <v>944</v>
      </c>
      <c r="W25" s="43">
        <f>I25</f>
        <v>-5.39279999999999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F275</v>
      </c>
      <c r="C26" s="20"/>
      <c r="D26" s="21"/>
      <c r="E26" s="20"/>
      <c r="F26" s="14"/>
      <c r="G26" s="14" t="str">
        <f>原记录!G23</f>
        <v>96.03242</v>
      </c>
      <c r="H26" s="22">
        <f>DEGREES(RADIANS(90)-((INT(ABS(G26))+INT((ABS(G26)-INT(ABS(G26)))*100)/60+((ABS(G26)-INT(ABS(G26)))*100-INT((ABS(G26)-INT(ABS(G26)))*100))/36)*PI()/180)*SIGN(G26))</f>
        <v>-6.05672222222222</v>
      </c>
      <c r="I26" s="22">
        <f>(INT(ABS(H26))+INT((ABS(H26)-INT(ABS(H26)))*60)*0.01+(((ABS(H26)-INT(ABS(H26)))*60-INT((ABS(H26)-INT(ABS(H26)))*60))*60)/10000)*SIGN(H26)</f>
        <v>-6.03242</v>
      </c>
      <c r="J26" s="27">
        <f>原记录!H23</f>
        <v>32.2977416666667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P14-1</v>
      </c>
      <c r="Q26" s="44" t="str">
        <f>B26</f>
        <v>F275</v>
      </c>
      <c r="R26" s="41">
        <f>J26</f>
        <v>32.2977416666667</v>
      </c>
      <c r="S26" s="36">
        <f>K2</f>
        <v>29.2</v>
      </c>
      <c r="T26" s="42">
        <f>L8</f>
        <v>29.2</v>
      </c>
      <c r="U26" s="42">
        <f>N2</f>
        <v>944</v>
      </c>
      <c r="V26" s="42">
        <f>M8</f>
        <v>944</v>
      </c>
      <c r="W26" s="43">
        <f>I26</f>
        <v>-6.03242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P14-1</v>
      </c>
      <c r="Q29" s="36" t="str">
        <f>Q25</f>
        <v>T29</v>
      </c>
      <c r="R29" s="36">
        <f>R25</f>
        <v>33.3480666666667</v>
      </c>
      <c r="S29" s="36">
        <f>T25</f>
        <v>29.2</v>
      </c>
      <c r="T29" s="36">
        <f>V25</f>
        <v>944</v>
      </c>
      <c r="U29" s="36">
        <f>W25</f>
        <v>-5.39279999999999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P14-1</v>
      </c>
      <c r="Q30" s="36" t="str">
        <f>Q26</f>
        <v>F275</v>
      </c>
      <c r="R30" s="36">
        <f>R26</f>
        <v>32.2977416666667</v>
      </c>
      <c r="S30" s="36">
        <f>T26</f>
        <v>29.2</v>
      </c>
      <c r="T30" s="36">
        <f>V26</f>
        <v>944</v>
      </c>
      <c r="U30" s="36">
        <f>W26</f>
        <v>-6.03242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