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88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<sst xmlns="http://schemas.openxmlformats.org/spreadsheetml/2006/main" count="231" uniqueCount="145">
  <si>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P14_3站外业观测手簿</t>
  </si>
  <si>
    <t>观测日期：2024.06.27</t>
  </si>
  <si>
    <t>天气：晴朗</t>
  </si>
  <si>
    <t>成像：清晰</t>
  </si>
  <si>
    <t>温度：12.0℃</t>
  </si>
  <si>
    <t>气压：1013.25hPa</t>
  </si>
  <si>
    <t>测站点：P14_3</t>
  </si>
  <si>
    <t>后视点：</t>
  </si>
  <si>
    <t>开始时间：07:27:39</t>
  </si>
  <si>
    <t>结束时间：07:29:15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</si>
  <si>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</si>
  <si>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</si>
  <si>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</si>
  <si>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</si>
  <si>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</si>
  <si>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</si>
  <si>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</si>
  <si>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</si>
  <si>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</si>
  <si>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</si>
  <si>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</si>
  <si>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</si>
  <si>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</si>
  <si>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</si>
  <si>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</si>
  <si>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</si>
  <si>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</si>
  <si>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F275</t>
  </si>
  <si>
    <t>Ⅰ</t>
  </si>
  <si>
    <t>331.19305</t>
  </si>
  <si>
    <t>0.3</t>
  </si>
  <si>
    <t>331.19303</t>
  </si>
  <si>
    <t>0.00000</t>
  </si>
  <si>
    <t>96.00048</t>
  </si>
  <si>
    <t>5.3</t>
  </si>
  <si>
    <t>95.59595</t>
  </si>
  <si>
    <t>Ⅱ</t>
  </si>
  <si>
    <t>151.19302</t>
  </si>
  <si>
    <t>264.000575</t>
  </si>
  <si>
    <t>T29</t>
  </si>
  <si>
    <t>320.21259</t>
  </si>
  <si>
    <t>0.8</t>
  </si>
  <si>
    <t>320.21255</t>
  </si>
  <si>
    <t>349.01552</t>
  </si>
  <si>
    <t>95.36379</t>
  </si>
  <si>
    <t>5.4</t>
  </si>
  <si>
    <t>95.36325</t>
  </si>
  <si>
    <t>140.21251</t>
  </si>
  <si>
    <t>264.233297</t>
  </si>
  <si>
    <t>2</t>
  </si>
  <si>
    <t>331.19313</t>
  </si>
  <si>
    <t>1.2</t>
  </si>
  <si>
    <t>331.19307</t>
  </si>
  <si>
    <t>96.00056</t>
  </si>
  <si>
    <t>5.6</t>
  </si>
  <si>
    <t>95.59599</t>
  </si>
  <si>
    <t>151.19301</t>
  </si>
  <si>
    <t>264.000568</t>
  </si>
  <si>
    <t>320.21269</t>
  </si>
  <si>
    <t>1.1</t>
  </si>
  <si>
    <t>320.21263</t>
  </si>
  <si>
    <t>349.01556</t>
  </si>
  <si>
    <t>95.36384</t>
  </si>
  <si>
    <t>5.8</t>
  </si>
  <si>
    <t>95.36326</t>
  </si>
  <si>
    <t>140.21257</t>
  </si>
  <si>
    <t>264.233325</t>
  </si>
  <si>
    <t>3</t>
  </si>
  <si>
    <t>331.19327</t>
  </si>
  <si>
    <t>2.9</t>
  </si>
  <si>
    <t>331.19312</t>
  </si>
  <si>
    <t>96.00059</t>
  </si>
  <si>
    <t>6.1</t>
  </si>
  <si>
    <t>95.59598</t>
  </si>
  <si>
    <t>151.19298</t>
  </si>
  <si>
    <t>264.000628</t>
  </si>
  <si>
    <t>320.21281</t>
  </si>
  <si>
    <t>320.21267</t>
  </si>
  <si>
    <t>349.01554</t>
  </si>
  <si>
    <t>95.36389</t>
  </si>
  <si>
    <t>6.0</t>
  </si>
  <si>
    <t>95.36329</t>
  </si>
  <si>
    <t>140.21252</t>
  </si>
  <si>
    <t>264.233313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</si>
  <si>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</si>
  <si>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</si>
  <si>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</si>
  <si>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</si>
  <si>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</si>
  <si>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</si>
  <si>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</si>
  <si>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</si>
  <si>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95.36327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</si>
  <si>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</si>
  <si>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</si>
  <si>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</si>
  <si>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</si>
  <si>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</si>
  <si>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</si>
  <si>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2024.06.24</t>
  </si>
  <si>
    <t>天气</t>
  </si>
  <si>
    <t>晴朗</t>
  </si>
  <si>
    <t>成像</t>
  </si>
  <si>
    <t>清晰</t>
  </si>
  <si>
    <t>测站点号</t>
  </si>
  <si>
    <t>P14-3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</si>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</sst>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32.38065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32.38065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33.39985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33.3999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32.3808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32.38055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33.3997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33.39995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70</v>
      </c>
      <c r="G14" s="70" t="s">
        <v>32</v>
      </c>
      <c r="H14" s="71" t="s">
        <v>71</v>
      </c>
      <c r="I14" s="70" t="s">
        <v>72</v>
      </c>
      <c r="J14" s="70" t="s">
        <v>73</v>
      </c>
      <c r="K14" s="85">
        <v>32.3807</v>
      </c>
      <c r="L14" s="90"/>
    </row>
    <row r="15" s="59" customFormat="1" spans="1:12">
      <c r="A15" s="72"/>
      <c r="B15" s="73"/>
      <c r="C15" s="74" t="s">
        <v>36</v>
      </c>
      <c r="D15" s="74" t="s">
        <v>74</v>
      </c>
      <c r="E15" s="73"/>
      <c r="F15" s="73"/>
      <c r="G15" s="73"/>
      <c r="H15" s="74" t="s">
        <v>75</v>
      </c>
      <c r="I15" s="73"/>
      <c r="J15" s="73"/>
      <c r="K15" s="87">
        <v>32.3806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76</v>
      </c>
      <c r="E16" s="75" t="s">
        <v>69</v>
      </c>
      <c r="F16" s="75" t="s">
        <v>77</v>
      </c>
      <c r="G16" s="75" t="s">
        <v>78</v>
      </c>
      <c r="H16" s="74" t="s">
        <v>79</v>
      </c>
      <c r="I16" s="75" t="s">
        <v>80</v>
      </c>
      <c r="J16" s="75" t="s">
        <v>81</v>
      </c>
      <c r="K16" s="87">
        <v>33.39995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33.39975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73</v>
      </c>
      <c r="H22" s="85">
        <v>32.3806583333333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78</v>
      </c>
      <c r="G23" s="74" t="s">
        <v>92</v>
      </c>
      <c r="H23" s="87">
        <v>33.39985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D16" sqref="D16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开始时间：07:27:39</v>
      </c>
      <c r="B4" s="46"/>
      <c r="C4" s="46" t="str">
        <f>原记录!H3</f>
        <v>结束时间：07:29:15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944</v>
      </c>
      <c r="E6" s="54" t="s">
        <v>108</v>
      </c>
      <c r="F6" s="56">
        <v>29.2</v>
      </c>
      <c r="G6" s="56"/>
    </row>
    <row r="7" spans="1:8">
      <c r="A7" s="48" t="s">
        <v>109</v>
      </c>
      <c r="B7" s="57">
        <v>1.364</v>
      </c>
      <c r="C7" s="48" t="s">
        <v>110</v>
      </c>
      <c r="D7" s="55">
        <v>944</v>
      </c>
      <c r="E7" s="48" t="s">
        <v>111</v>
      </c>
      <c r="F7" s="56">
        <v>29.2</v>
      </c>
      <c r="G7" s="56"/>
      <c r="H7" t="str">
        <f>原记录!B6</f>
        <v>F275</v>
      </c>
    </row>
    <row r="8" spans="1:8">
      <c r="A8" s="48" t="s">
        <v>112</v>
      </c>
      <c r="B8" s="57">
        <v>1.318</v>
      </c>
      <c r="C8" s="48" t="s">
        <v>113</v>
      </c>
      <c r="D8" s="55">
        <v>944</v>
      </c>
      <c r="E8" s="48" t="s">
        <v>114</v>
      </c>
      <c r="F8" s="56">
        <v>29.2</v>
      </c>
      <c r="G8" s="48"/>
      <c r="H8" t="str">
        <f>原记录!B8</f>
        <v>T29</v>
      </c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topLeftCell="H1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29.2</v>
      </c>
      <c r="L2" s="2" t="s">
        <v>122</v>
      </c>
      <c r="M2" s="2"/>
      <c r="N2" s="24">
        <f>测站及镜站信息!D6</f>
        <v>944</v>
      </c>
      <c r="O2" s="25" t="s">
        <v>115</v>
      </c>
    </row>
    <row r="3" ht="11.1" customHeight="1" spans="1:15">
      <c r="A3" s="5" t="str">
        <f>测站及镜站信息!B5</f>
        <v>P14-3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开始时间：07:27:39</v>
      </c>
      <c r="G3" s="10"/>
      <c r="H3" s="9" t="str">
        <f>测站及镜站信息!C4</f>
        <v>结束时间：07:29:15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F275</v>
      </c>
      <c r="C6" s="12" t="str">
        <f>原记录!C6</f>
        <v>Ⅰ</v>
      </c>
      <c r="D6" s="14"/>
      <c r="E6" s="15"/>
      <c r="F6" s="14"/>
      <c r="G6" s="14"/>
      <c r="H6" s="14" t="str">
        <f>原记录!H6</f>
        <v>96.00048</v>
      </c>
      <c r="I6" s="15" t="str">
        <f>原记录!I6</f>
        <v>5.3</v>
      </c>
      <c r="J6" s="14" t="str">
        <f>原记录!J6</f>
        <v>95.59595</v>
      </c>
      <c r="K6" s="27">
        <f>原记录!K6</f>
        <v>32.38065</v>
      </c>
      <c r="L6" s="28">
        <f>测站及镜站信息!F7</f>
        <v>29.2</v>
      </c>
      <c r="M6" s="29">
        <f>测站及镜站信息!D7</f>
        <v>944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264.000575</v>
      </c>
      <c r="I7" s="15"/>
      <c r="J7" s="14"/>
      <c r="K7" s="27">
        <f>原记录!K7</f>
        <v>32.38065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T29</v>
      </c>
      <c r="C8" s="12" t="str">
        <f>原记录!C8</f>
        <v>Ⅰ</v>
      </c>
      <c r="D8" s="14"/>
      <c r="E8" s="15"/>
      <c r="F8" s="14"/>
      <c r="G8" s="14"/>
      <c r="H8" s="14" t="str">
        <f>原记录!H8</f>
        <v>95.36379</v>
      </c>
      <c r="I8" s="15" t="str">
        <f>原记录!I8</f>
        <v>5.4</v>
      </c>
      <c r="J8" s="14" t="str">
        <f>原记录!J8</f>
        <v>95.36325</v>
      </c>
      <c r="K8" s="27">
        <f>原记录!K8</f>
        <v>33.39985</v>
      </c>
      <c r="L8" s="28">
        <f>测站及镜站信息!F8</f>
        <v>29.2</v>
      </c>
      <c r="M8" s="29">
        <f>测站及镜站信息!D8</f>
        <v>944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264.233297</v>
      </c>
      <c r="I9" s="15"/>
      <c r="J9" s="14"/>
      <c r="K9" s="27">
        <f>原记录!K9</f>
        <v>33.3999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F275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96.00056</v>
      </c>
      <c r="I10" s="15" t="str">
        <f>原记录!I10</f>
        <v>5.6</v>
      </c>
      <c r="J10" s="14" t="str">
        <f>原记录!J10</f>
        <v>95.59599</v>
      </c>
      <c r="K10" s="27">
        <f>原记录!K10</f>
        <v>32.3808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264.000568</v>
      </c>
      <c r="I11" s="15"/>
      <c r="J11" s="14"/>
      <c r="K11" s="27">
        <f>原记录!K11</f>
        <v>32.38055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95.36384</v>
      </c>
      <c r="I12" s="15" t="str">
        <f>原记录!I12</f>
        <v>5.8</v>
      </c>
      <c r="J12" s="14" t="str">
        <f>原记录!J12</f>
        <v>95.36326</v>
      </c>
      <c r="K12" s="27">
        <f>原记录!K12</f>
        <v>33.3997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264.233325</v>
      </c>
      <c r="I13" s="15"/>
      <c r="J13" s="14"/>
      <c r="K13" s="27">
        <f>原记录!K13</f>
        <v>33.39995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F275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96.00059</v>
      </c>
      <c r="I14" s="15" t="str">
        <f>原记录!I14</f>
        <v>6.1</v>
      </c>
      <c r="J14" s="14" t="str">
        <f>原记录!J14</f>
        <v>95.59598</v>
      </c>
      <c r="K14" s="27">
        <f>原记录!K14</f>
        <v>32.3807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264.000628</v>
      </c>
      <c r="I15" s="15"/>
      <c r="J15" s="14"/>
      <c r="K15" s="27">
        <f>原记录!K15</f>
        <v>32.3806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95.36389</v>
      </c>
      <c r="I16" s="15" t="str">
        <f>原记录!I16</f>
        <v>6.0</v>
      </c>
      <c r="J16" s="14" t="str">
        <f>原记录!J16</f>
        <v>95.36329</v>
      </c>
      <c r="K16" s="27">
        <f>原记录!K16</f>
        <v>33.39995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264.233313</v>
      </c>
      <c r="I17" s="15"/>
      <c r="J17" s="14"/>
      <c r="K17" s="27">
        <f>原记录!K17</f>
        <v>33.39975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F275</v>
      </c>
      <c r="C25" s="20"/>
      <c r="D25" s="21"/>
      <c r="E25" s="20"/>
      <c r="F25" s="14"/>
      <c r="G25" s="14" t="str">
        <f>原记录!G22</f>
        <v>95.59598</v>
      </c>
      <c r="H25" s="22">
        <f>DEGREES(RADIANS(90)-((INT(ABS(G25))+INT((ABS(G25)-INT(ABS(G25)))*100)/60+((ABS(G25)-INT(ABS(G25)))*100-INT((ABS(G25)-INT(ABS(G25)))*100))/36)*PI()/180)*SIGN(G25))</f>
        <v>-5.99994444444444</v>
      </c>
      <c r="I25" s="22">
        <f>(INT(ABS(H25))+INT((ABS(H25)-INT(ABS(H25)))*60)*0.01+(((ABS(H25)-INT(ABS(H25)))*60-INT((ABS(H25)-INT(ABS(H25)))*60))*60)/10000)*SIGN(H25)</f>
        <v>-5.59598</v>
      </c>
      <c r="J25" s="27">
        <f>原记录!H22</f>
        <v>32.3806583333333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P14-3</v>
      </c>
      <c r="Q25" s="40" t="str">
        <f>B25</f>
        <v>F275</v>
      </c>
      <c r="R25" s="41">
        <f>J25</f>
        <v>32.3806583333333</v>
      </c>
      <c r="S25" s="36">
        <f>K2</f>
        <v>29.2</v>
      </c>
      <c r="T25" s="42">
        <f>L6</f>
        <v>29.2</v>
      </c>
      <c r="U25" s="42">
        <f>N2</f>
        <v>944</v>
      </c>
      <c r="V25" s="42">
        <f>M6</f>
        <v>944</v>
      </c>
      <c r="W25" s="43">
        <f>I25</f>
        <v>-5.59598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T29</v>
      </c>
      <c r="C26" s="20"/>
      <c r="D26" s="21"/>
      <c r="E26" s="20"/>
      <c r="F26" s="14"/>
      <c r="G26" s="14" t="str">
        <f>原记录!G23</f>
        <v>95.36327</v>
      </c>
      <c r="H26" s="22">
        <f>DEGREES(RADIANS(90)-((INT(ABS(G26))+INT((ABS(G26)-INT(ABS(G26)))*100)/60+((ABS(G26)-INT(ABS(G26)))*100-INT((ABS(G26)-INT(ABS(G26)))*100))/36)*PI()/180)*SIGN(G26))</f>
        <v>-5.60908333333333</v>
      </c>
      <c r="I26" s="22">
        <f>(INT(ABS(H26))+INT((ABS(H26)-INT(ABS(H26)))*60)*0.01+(((ABS(H26)-INT(ABS(H26)))*60-INT((ABS(H26)-INT(ABS(H26)))*60))*60)/10000)*SIGN(H26)</f>
        <v>-5.36327</v>
      </c>
      <c r="J26" s="27">
        <f>原记录!H23</f>
        <v>33.39985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P14-3</v>
      </c>
      <c r="Q26" s="44" t="str">
        <f>B26</f>
        <v>T29</v>
      </c>
      <c r="R26" s="41">
        <f>J26</f>
        <v>33.39985</v>
      </c>
      <c r="S26" s="36">
        <f>K2</f>
        <v>29.2</v>
      </c>
      <c r="T26" s="42">
        <f>L8</f>
        <v>29.2</v>
      </c>
      <c r="U26" s="42">
        <f>N2</f>
        <v>944</v>
      </c>
      <c r="V26" s="42">
        <f>M8</f>
        <v>944</v>
      </c>
      <c r="W26" s="43">
        <f>I26</f>
        <v>-5.36327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142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P14-3</v>
      </c>
      <c r="Q29" s="36" t="str">
        <f>Q25</f>
        <v>F275</v>
      </c>
      <c r="R29" s="36">
        <f>R25</f>
        <v>32.3806583333333</v>
      </c>
      <c r="S29" s="36">
        <f>T25</f>
        <v>29.2</v>
      </c>
      <c r="T29" s="36">
        <f>V25</f>
        <v>944</v>
      </c>
      <c r="U29" s="36">
        <f>W25</f>
        <v>-5.59598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P14-3</v>
      </c>
      <c r="Q30" s="36" t="str">
        <f>Q26</f>
        <v>T29</v>
      </c>
      <c r="R30" s="36">
        <f>R26</f>
        <v>33.39985</v>
      </c>
      <c r="S30" s="36">
        <f>T26</f>
        <v>29.2</v>
      </c>
      <c r="T30" s="36">
        <f>V26</f>
        <v>944</v>
      </c>
      <c r="U30" s="36">
        <f>W26</f>
        <v>-5.36327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2024-06-27T23:19:02Z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