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<sst xmlns="http://schemas.openxmlformats.org/spreadsheetml/2006/main" count="231" uniqueCount="144">
  <si>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P14_4站外业观测手簿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</si>
  <si>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</si>
  <si>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</si>
  <si>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</si>
  <si>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</si>
  <si>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</si>
  <si>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测站点：P14_4</t>
  </si>
  <si>
    <t>后视点：</t>
  </si>
  <si>
    <t>开始时间：07:32:21</t>
  </si>
  <si>
    <t>结束时间：07:33:35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</si>
  <si>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</si>
  <si>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</si>
  <si>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</si>
  <si>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</si>
  <si>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</si>
  <si>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</si>
  <si>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</si>
  <si>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</si>
  <si>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</si>
  <si>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</si>
  <si>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</si>
  <si>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</si>
  <si>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</si>
  <si>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</si>
  <si>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</si>
  <si>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</si>
  <si>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</si>
  <si>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T29</t>
  </si>
  <si>
    <t>Ⅰ</t>
  </si>
  <si>
    <t>325.11185</t>
  </si>
  <si>
    <t>0.2</t>
  </si>
  <si>
    <t>325.11184</t>
  </si>
  <si>
    <t>0.00000</t>
  </si>
  <si>
    <t>95.35369</t>
  </si>
  <si>
    <t>6.1</t>
  </si>
  <si>
    <t>95.35307</t>
  </si>
  <si>
    <t>Ⅱ</t>
  </si>
  <si>
    <t>145.11182</t>
  </si>
  <si>
    <t>264.243537</t>
  </si>
  <si>
    <t>F275</t>
  </si>
  <si>
    <t>336.11517</t>
  </si>
  <si>
    <t>0.6</t>
  </si>
  <si>
    <t>336.11514</t>
  </si>
  <si>
    <t>11.00330</t>
  </si>
  <si>
    <t>95.59072</t>
  </si>
  <si>
    <t>5.5</t>
  </si>
  <si>
    <t>95.59017</t>
  </si>
  <si>
    <t>156.11511</t>
  </si>
  <si>
    <t>264.010384</t>
  </si>
  <si>
    <t>2</t>
  </si>
  <si>
    <t>325.11196</t>
  </si>
  <si>
    <t>0.7</t>
  </si>
  <si>
    <t>325.11193</t>
  </si>
  <si>
    <t>95.35371</t>
  </si>
  <si>
    <t>95.35311</t>
  </si>
  <si>
    <t>145.11189</t>
  </si>
  <si>
    <t>264.243500</t>
  </si>
  <si>
    <t>336.11529</t>
  </si>
  <si>
    <t>1.7</t>
  </si>
  <si>
    <t>336.11521</t>
  </si>
  <si>
    <t>11.00328</t>
  </si>
  <si>
    <t>95.59077</t>
  </si>
  <si>
    <t>5.6</t>
  </si>
  <si>
    <t>95.59021</t>
  </si>
  <si>
    <t>156.11512</t>
  </si>
  <si>
    <t>264.010349</t>
  </si>
  <si>
    <t>3</t>
  </si>
  <si>
    <t>325.11203</t>
  </si>
  <si>
    <t>2.3</t>
  </si>
  <si>
    <t>325.11192</t>
  </si>
  <si>
    <t>95.35375</t>
  </si>
  <si>
    <t>6.2</t>
  </si>
  <si>
    <t>95.35313</t>
  </si>
  <si>
    <t>145.11180</t>
  </si>
  <si>
    <t>264.243484</t>
  </si>
  <si>
    <t>336.11536</t>
  </si>
  <si>
    <t>2.4</t>
  </si>
  <si>
    <t>336.11524</t>
  </si>
  <si>
    <t>11.00332</t>
  </si>
  <si>
    <t>95.59075</t>
  </si>
  <si>
    <t>95.59018</t>
  </si>
  <si>
    <t>264.010380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</si>
  <si>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</si>
  <si>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</si>
  <si>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</si>
  <si>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</si>
  <si>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</si>
  <si>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</si>
  <si>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</si>
  <si>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95.35310</t>
  </si>
  <si>
    <t>2C互差20.00″</t>
  </si>
  <si>
    <t>95.59019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</si>
  <si>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</si>
  <si>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</si>
  <si>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</si>
  <si>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</si>
  <si>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</si>
  <si>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</si>
  <si>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</si>
  <si>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</si>
  <si>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</si>
  <si>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</si>
  <si>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</si>
  <si>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</si>
  <si>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P14-4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</si>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</sst>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.0000"/>
    <numFmt numFmtId="180" formatCode="0_ "/>
    <numFmt numFmtId="181" formatCode="0.000_ "/>
    <numFmt numFmtId="182" formatCode="0.00_ 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1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80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79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79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7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33.2763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33.27645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32.25705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32.2571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52</v>
      </c>
      <c r="G10" s="70" t="s">
        <v>32</v>
      </c>
      <c r="H10" s="71" t="s">
        <v>53</v>
      </c>
      <c r="I10" s="70" t="s">
        <v>34</v>
      </c>
      <c r="J10" s="70" t="s">
        <v>54</v>
      </c>
      <c r="K10" s="85">
        <v>33.27645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33.2764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32.25705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32.257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33.2765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33.2763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62</v>
      </c>
      <c r="J16" s="75" t="s">
        <v>80</v>
      </c>
      <c r="K16" s="87">
        <v>32.25715</v>
      </c>
      <c r="L16" s="92"/>
    </row>
    <row r="17" s="59" customFormat="1" ht="15" spans="1:12">
      <c r="A17" s="76"/>
      <c r="B17" s="77"/>
      <c r="C17" s="78" t="s">
        <v>36</v>
      </c>
      <c r="D17" s="78" t="s">
        <v>64</v>
      </c>
      <c r="E17" s="77"/>
      <c r="F17" s="77"/>
      <c r="G17" s="77"/>
      <c r="H17" s="78" t="s">
        <v>81</v>
      </c>
      <c r="I17" s="77"/>
      <c r="J17" s="77"/>
      <c r="K17" s="93">
        <v>32.25695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33.2764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43</v>
      </c>
      <c r="G23" s="74" t="s">
        <v>91</v>
      </c>
      <c r="H23" s="87">
        <v>32.25705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B15" sqref="B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开始时间：07:32:21</v>
      </c>
      <c r="B4" s="46"/>
      <c r="C4" s="46" t="str">
        <f>原记录!H3</f>
        <v>结束时间：07:33:35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944</v>
      </c>
      <c r="E6" s="54" t="s">
        <v>107</v>
      </c>
      <c r="F6" s="56">
        <v>29.2</v>
      </c>
      <c r="G6" s="56"/>
    </row>
    <row r="7" spans="1:8">
      <c r="A7" s="48" t="s">
        <v>108</v>
      </c>
      <c r="B7" s="57">
        <v>1.318</v>
      </c>
      <c r="C7" s="48" t="s">
        <v>109</v>
      </c>
      <c r="D7" s="55">
        <v>944</v>
      </c>
      <c r="E7" s="48" t="s">
        <v>110</v>
      </c>
      <c r="F7" s="56">
        <v>29.2</v>
      </c>
      <c r="G7" s="56"/>
      <c r="H7" t="str">
        <f>原记录!B6</f>
        <v>T29</v>
      </c>
    </row>
    <row r="8" spans="1:8">
      <c r="A8" s="48" t="s">
        <v>111</v>
      </c>
      <c r="B8" s="57">
        <v>1.364</v>
      </c>
      <c r="C8" s="48" t="s">
        <v>112</v>
      </c>
      <c r="D8" s="55">
        <v>944</v>
      </c>
      <c r="E8" s="48" t="s">
        <v>113</v>
      </c>
      <c r="F8" s="56">
        <v>29.2</v>
      </c>
      <c r="G8" s="48"/>
      <c r="H8" t="str">
        <f>原记录!B8</f>
        <v>F275</v>
      </c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topLeftCell="H1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29.2</v>
      </c>
      <c r="L2" s="2" t="s">
        <v>121</v>
      </c>
      <c r="M2" s="2"/>
      <c r="N2" s="24">
        <f>测站及镜站信息!D6</f>
        <v>944</v>
      </c>
      <c r="O2" s="25" t="s">
        <v>114</v>
      </c>
    </row>
    <row r="3" ht="11.1" customHeight="1" spans="1:15">
      <c r="A3" s="5" t="str">
        <f>测站及镜站信息!B5</f>
        <v>P14-4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开始时间：07:32:21</v>
      </c>
      <c r="G3" s="10"/>
      <c r="H3" s="9" t="str">
        <f>测站及镜站信息!C4</f>
        <v>结束时间：07:33:35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T29</v>
      </c>
      <c r="C6" s="12" t="str">
        <f>原记录!C6</f>
        <v>Ⅰ</v>
      </c>
      <c r="D6" s="14"/>
      <c r="E6" s="15"/>
      <c r="F6" s="14"/>
      <c r="G6" s="14"/>
      <c r="H6" s="14" t="str">
        <f>原记录!H6</f>
        <v>95.35369</v>
      </c>
      <c r="I6" s="15" t="str">
        <f>原记录!I6</f>
        <v>6.1</v>
      </c>
      <c r="J6" s="14" t="str">
        <f>原记录!J6</f>
        <v>95.35307</v>
      </c>
      <c r="K6" s="27">
        <f>原记录!K6</f>
        <v>33.2763</v>
      </c>
      <c r="L6" s="28">
        <f>测站及镜站信息!F7</f>
        <v>29.2</v>
      </c>
      <c r="M6" s="29">
        <f>测站及镜站信息!D7</f>
        <v>944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264.243537</v>
      </c>
      <c r="I7" s="15"/>
      <c r="J7" s="14"/>
      <c r="K7" s="27">
        <f>原记录!K7</f>
        <v>33.27645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F275</v>
      </c>
      <c r="C8" s="12" t="str">
        <f>原记录!C8</f>
        <v>Ⅰ</v>
      </c>
      <c r="D8" s="14"/>
      <c r="E8" s="15"/>
      <c r="F8" s="14"/>
      <c r="G8" s="14"/>
      <c r="H8" s="14" t="str">
        <f>原记录!H8</f>
        <v>95.59072</v>
      </c>
      <c r="I8" s="15" t="str">
        <f>原记录!I8</f>
        <v>5.5</v>
      </c>
      <c r="J8" s="14" t="str">
        <f>原记录!J8</f>
        <v>95.59017</v>
      </c>
      <c r="K8" s="27">
        <f>原记录!K8</f>
        <v>32.25705</v>
      </c>
      <c r="L8" s="28">
        <f>测站及镜站信息!F8</f>
        <v>29.2</v>
      </c>
      <c r="M8" s="29">
        <f>测站及镜站信息!D8</f>
        <v>944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264.010384</v>
      </c>
      <c r="I9" s="15"/>
      <c r="J9" s="14"/>
      <c r="K9" s="27">
        <f>原记录!K9</f>
        <v>32.2571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95.35371</v>
      </c>
      <c r="I10" s="15" t="str">
        <f>原记录!I10</f>
        <v>6.1</v>
      </c>
      <c r="J10" s="14" t="str">
        <f>原记录!J10</f>
        <v>95.35311</v>
      </c>
      <c r="K10" s="27">
        <f>原记录!K10</f>
        <v>33.27645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264.243500</v>
      </c>
      <c r="I11" s="15"/>
      <c r="J11" s="14"/>
      <c r="K11" s="27">
        <f>原记录!K11</f>
        <v>33.2764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F275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95.59077</v>
      </c>
      <c r="I12" s="15" t="str">
        <f>原记录!I12</f>
        <v>5.6</v>
      </c>
      <c r="J12" s="14" t="str">
        <f>原记录!J12</f>
        <v>95.59021</v>
      </c>
      <c r="K12" s="27">
        <f>原记录!K12</f>
        <v>32.25705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264.010349</v>
      </c>
      <c r="I13" s="15"/>
      <c r="J13" s="14"/>
      <c r="K13" s="27">
        <f>原记录!K13</f>
        <v>32.257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95.35375</v>
      </c>
      <c r="I14" s="15" t="str">
        <f>原记录!I14</f>
        <v>6.2</v>
      </c>
      <c r="J14" s="14" t="str">
        <f>原记录!J14</f>
        <v>95.35313</v>
      </c>
      <c r="K14" s="27">
        <f>原记录!K14</f>
        <v>33.2765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264.243484</v>
      </c>
      <c r="I15" s="15"/>
      <c r="J15" s="14"/>
      <c r="K15" s="27">
        <f>原记录!K15</f>
        <v>33.2763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F275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95.59075</v>
      </c>
      <c r="I16" s="15" t="str">
        <f>原记录!I16</f>
        <v>5.6</v>
      </c>
      <c r="J16" s="14" t="str">
        <f>原记录!J16</f>
        <v>95.59018</v>
      </c>
      <c r="K16" s="27">
        <f>原记录!K16</f>
        <v>32.25715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264.010380</v>
      </c>
      <c r="I17" s="15"/>
      <c r="J17" s="14"/>
      <c r="K17" s="27">
        <f>原记录!K17</f>
        <v>32.25695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T29</v>
      </c>
      <c r="C25" s="20"/>
      <c r="D25" s="21"/>
      <c r="E25" s="20"/>
      <c r="F25" s="14"/>
      <c r="G25" s="14" t="str">
        <f>原记录!G22</f>
        <v>95.35310</v>
      </c>
      <c r="H25" s="22">
        <f>DEGREES(RADIANS(90)-((INT(ABS(G25))+INT((ABS(G25)-INT(ABS(G25)))*100)/60+((ABS(G25)-INT(ABS(G25)))*100-INT((ABS(G25)-INT(ABS(G25)))*100))/36)*PI()/180)*SIGN(G25))</f>
        <v>-5.59194444444444</v>
      </c>
      <c r="I25" s="22">
        <f>(INT(ABS(H25))+INT((ABS(H25)-INT(ABS(H25)))*60)*0.01+(((ABS(H25)-INT(ABS(H25)))*60-INT((ABS(H25)-INT(ABS(H25)))*60))*60)/10000)*SIGN(H25)</f>
        <v>-5.3531</v>
      </c>
      <c r="J25" s="27">
        <f>原记录!H22</f>
        <v>33.2764</v>
      </c>
      <c r="K25" s="34">
        <f>E3</f>
        <v>1.5</v>
      </c>
      <c r="L25" s="34">
        <f>N6</f>
        <v>1.318</v>
      </c>
      <c r="M25" s="32" t="s">
        <v>138</v>
      </c>
      <c r="N25" s="32"/>
      <c r="O25" s="32"/>
      <c r="P25" s="35" t="str">
        <f>A3</f>
        <v>P14-4</v>
      </c>
      <c r="Q25" s="40" t="str">
        <f>B25</f>
        <v>T29</v>
      </c>
      <c r="R25" s="41">
        <f>J25</f>
        <v>33.2764</v>
      </c>
      <c r="S25" s="36">
        <f>K2</f>
        <v>29.2</v>
      </c>
      <c r="T25" s="42">
        <f>L6</f>
        <v>29.2</v>
      </c>
      <c r="U25" s="42">
        <f>N2</f>
        <v>944</v>
      </c>
      <c r="V25" s="42">
        <f>M6</f>
        <v>944</v>
      </c>
      <c r="W25" s="43">
        <f>I25</f>
        <v>-5.3531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F275</v>
      </c>
      <c r="C26" s="20"/>
      <c r="D26" s="21"/>
      <c r="E26" s="20"/>
      <c r="F26" s="14"/>
      <c r="G26" s="14" t="str">
        <f>原记录!G23</f>
        <v>95.59019</v>
      </c>
      <c r="H26" s="22">
        <f>DEGREES(RADIANS(90)-((INT(ABS(G26))+INT((ABS(G26)-INT(ABS(G26)))*100)/60+((ABS(G26)-INT(ABS(G26)))*100-INT((ABS(G26)-INT(ABS(G26)))*100))/36)*PI()/180)*SIGN(G26))</f>
        <v>-5.98386111111114</v>
      </c>
      <c r="I26" s="22">
        <f>(INT(ABS(H26))+INT((ABS(H26)-INT(ABS(H26)))*60)*0.01+(((ABS(H26)-INT(ABS(H26)))*60-INT((ABS(H26)-INT(ABS(H26)))*60))*60)/10000)*SIGN(H26)</f>
        <v>-5.59019000000001</v>
      </c>
      <c r="J26" s="27">
        <f>原记录!H23</f>
        <v>32.25705</v>
      </c>
      <c r="K26" s="34">
        <f>E3</f>
        <v>1.5</v>
      </c>
      <c r="L26" s="34">
        <f>N8</f>
        <v>1.364</v>
      </c>
      <c r="M26" s="32" t="s">
        <v>139</v>
      </c>
      <c r="N26" s="32"/>
      <c r="O26" s="32"/>
      <c r="P26" s="35" t="str">
        <f>A3</f>
        <v>P14-4</v>
      </c>
      <c r="Q26" s="44" t="str">
        <f>B26</f>
        <v>F275</v>
      </c>
      <c r="R26" s="41">
        <f>J26</f>
        <v>32.25705</v>
      </c>
      <c r="S26" s="36">
        <f>K2</f>
        <v>29.2</v>
      </c>
      <c r="T26" s="42">
        <f>L8</f>
        <v>29.2</v>
      </c>
      <c r="U26" s="42">
        <f>N2</f>
        <v>944</v>
      </c>
      <c r="V26" s="42">
        <f>M8</f>
        <v>944</v>
      </c>
      <c r="W26" s="43">
        <f>I26</f>
        <v>-5.59019000000001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P14-4</v>
      </c>
      <c r="Q29" s="36" t="str">
        <f>Q25</f>
        <v>T29</v>
      </c>
      <c r="R29" s="36">
        <f>R25</f>
        <v>33.2764</v>
      </c>
      <c r="S29" s="36">
        <f>T25</f>
        <v>29.2</v>
      </c>
      <c r="T29" s="36">
        <f>V25</f>
        <v>944</v>
      </c>
      <c r="U29" s="36">
        <f>W25</f>
        <v>-5.3531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P14-4</v>
      </c>
      <c r="Q30" s="36" t="str">
        <f>Q26</f>
        <v>F275</v>
      </c>
      <c r="R30" s="36">
        <f>R26</f>
        <v>32.25705</v>
      </c>
      <c r="S30" s="36">
        <f>T26</f>
        <v>29.2</v>
      </c>
      <c r="T30" s="36">
        <f>V26</f>
        <v>944</v>
      </c>
      <c r="U30" s="36">
        <f>W26</f>
        <v>-5.59019000000001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