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<sst xmlns="http://schemas.openxmlformats.org/spreadsheetml/2006/main" count="231" uniqueCount="143">
  <si>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P7_2站外业观测手簿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</si>
  <si>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</si>
  <si>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</si>
  <si>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</si>
  <si>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</si>
  <si>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</si>
  <si>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测站点：P7_2</t>
  </si>
  <si>
    <t>后视点：</t>
  </si>
  <si>
    <t>开始时间：01:44:54</t>
  </si>
  <si>
    <t>结束时间：01:46:55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</si>
  <si>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</si>
  <si>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</si>
  <si>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</si>
  <si>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</si>
  <si>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</si>
  <si>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</si>
  <si>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</si>
  <si>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</si>
  <si>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</si>
  <si>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</si>
  <si>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</si>
  <si>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</si>
  <si>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</si>
  <si>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</si>
  <si>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</si>
  <si>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</si>
  <si>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</si>
  <si>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T22</t>
  </si>
  <si>
    <t>Ⅰ</t>
  </si>
  <si>
    <t>286.34471</t>
  </si>
  <si>
    <t>-0.9</t>
  </si>
  <si>
    <t>286.34476</t>
  </si>
  <si>
    <t>0.00000</t>
  </si>
  <si>
    <t>92.56503</t>
  </si>
  <si>
    <t>9.3</t>
  </si>
  <si>
    <t>92.56411</t>
  </si>
  <si>
    <t>Ⅱ</t>
  </si>
  <si>
    <t>106.34480</t>
  </si>
  <si>
    <t>267.032820</t>
  </si>
  <si>
    <t>T21</t>
  </si>
  <si>
    <t>140.37180</t>
  </si>
  <si>
    <t>0.1</t>
  </si>
  <si>
    <t>140.37179</t>
  </si>
  <si>
    <t>214.02304</t>
  </si>
  <si>
    <t>86.30381</t>
  </si>
  <si>
    <t>8.7</t>
  </si>
  <si>
    <t>86.30294</t>
  </si>
  <si>
    <t>320.37179</t>
  </si>
  <si>
    <t>273.293935</t>
  </si>
  <si>
    <t>2</t>
  </si>
  <si>
    <t>286.34481</t>
  </si>
  <si>
    <t>286.34480</t>
  </si>
  <si>
    <t>92.56521</t>
  </si>
  <si>
    <t>9.9</t>
  </si>
  <si>
    <t>92.56422</t>
  </si>
  <si>
    <t>267.032766</t>
  </si>
  <si>
    <t>140.37185</t>
  </si>
  <si>
    <t>-0.8</t>
  </si>
  <si>
    <t>140.37188</t>
  </si>
  <si>
    <t>214.02308</t>
  </si>
  <si>
    <t>86.30393</t>
  </si>
  <si>
    <t>320.37192</t>
  </si>
  <si>
    <t>273.294049</t>
  </si>
  <si>
    <t>3</t>
  </si>
  <si>
    <t>286.34491</t>
  </si>
  <si>
    <t>1.9</t>
  </si>
  <si>
    <t>286.34482</t>
  </si>
  <si>
    <t>92.56519</t>
  </si>
  <si>
    <t>92.56426</t>
  </si>
  <si>
    <t>106.34472</t>
  </si>
  <si>
    <t>267.032666</t>
  </si>
  <si>
    <t>140.37196</t>
  </si>
  <si>
    <t>-0.3</t>
  </si>
  <si>
    <t>140.37197</t>
  </si>
  <si>
    <t>214.02316</t>
  </si>
  <si>
    <t>86.30398</t>
  </si>
  <si>
    <t>10.1</t>
  </si>
  <si>
    <t>86.30297</t>
  </si>
  <si>
    <t>320.37199</t>
  </si>
  <si>
    <t>273.294035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</si>
  <si>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</si>
  <si>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</si>
  <si>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</si>
  <si>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</si>
  <si>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</si>
  <si>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</si>
  <si>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</si>
  <si>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92.56420</t>
  </si>
  <si>
    <t>2C互差20.00″</t>
  </si>
  <si>
    <t>214.02309</t>
  </si>
  <si>
    <t>86.30295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</si>
  <si>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</si>
  <si>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</si>
  <si>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</si>
  <si>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</si>
  <si>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</si>
  <si>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</si>
  <si>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</si>
  <si>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</si>
  <si>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</si>
  <si>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</si>
  <si>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</si>
  <si>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</si>
  <si>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P7-2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</si>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</sst>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33.13525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33.1353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30.59175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30.59175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41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33.1354</v>
      </c>
      <c r="L10" s="90"/>
    </row>
    <row r="11" s="59" customFormat="1" spans="1:12">
      <c r="A11" s="72"/>
      <c r="B11" s="73"/>
      <c r="C11" s="74" t="s">
        <v>36</v>
      </c>
      <c r="D11" s="74" t="s">
        <v>37</v>
      </c>
      <c r="E11" s="73"/>
      <c r="F11" s="73"/>
      <c r="G11" s="73"/>
      <c r="H11" s="74" t="s">
        <v>55</v>
      </c>
      <c r="I11" s="73"/>
      <c r="J11" s="73"/>
      <c r="K11" s="87">
        <v>33.13525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53</v>
      </c>
      <c r="J12" s="75" t="s">
        <v>46</v>
      </c>
      <c r="K12" s="87">
        <v>30.5919</v>
      </c>
      <c r="L12" s="92"/>
    </row>
    <row r="13" s="59" customFormat="1" ht="15" spans="1:12">
      <c r="A13" s="76"/>
      <c r="B13" s="77"/>
      <c r="C13" s="78" t="s">
        <v>36</v>
      </c>
      <c r="D13" s="78" t="s">
        <v>61</v>
      </c>
      <c r="E13" s="77"/>
      <c r="F13" s="77"/>
      <c r="G13" s="77"/>
      <c r="H13" s="78" t="s">
        <v>62</v>
      </c>
      <c r="I13" s="77"/>
      <c r="J13" s="77"/>
      <c r="K13" s="93">
        <v>30.59185</v>
      </c>
      <c r="L13" s="91"/>
    </row>
    <row r="14" s="59" customFormat="1" spans="1:12">
      <c r="A14" s="69" t="s">
        <v>63</v>
      </c>
      <c r="B14" s="70" t="s">
        <v>27</v>
      </c>
      <c r="C14" s="71" t="s">
        <v>28</v>
      </c>
      <c r="D14" s="71" t="s">
        <v>64</v>
      </c>
      <c r="E14" s="70" t="s">
        <v>65</v>
      </c>
      <c r="F14" s="70" t="s">
        <v>66</v>
      </c>
      <c r="G14" s="70" t="s">
        <v>32</v>
      </c>
      <c r="H14" s="71" t="s">
        <v>67</v>
      </c>
      <c r="I14" s="70" t="s">
        <v>34</v>
      </c>
      <c r="J14" s="70" t="s">
        <v>68</v>
      </c>
      <c r="K14" s="85">
        <v>33.13525</v>
      </c>
      <c r="L14" s="90"/>
    </row>
    <row r="15" s="59" customFormat="1" spans="1:12">
      <c r="A15" s="72"/>
      <c r="B15" s="73"/>
      <c r="C15" s="74" t="s">
        <v>36</v>
      </c>
      <c r="D15" s="74" t="s">
        <v>69</v>
      </c>
      <c r="E15" s="73"/>
      <c r="F15" s="73"/>
      <c r="G15" s="73"/>
      <c r="H15" s="74" t="s">
        <v>70</v>
      </c>
      <c r="I15" s="73"/>
      <c r="J15" s="73"/>
      <c r="K15" s="87">
        <v>33.1353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71</v>
      </c>
      <c r="E16" s="75" t="s">
        <v>72</v>
      </c>
      <c r="F16" s="75" t="s">
        <v>73</v>
      </c>
      <c r="G16" s="75" t="s">
        <v>74</v>
      </c>
      <c r="H16" s="74" t="s">
        <v>75</v>
      </c>
      <c r="I16" s="75" t="s">
        <v>76</v>
      </c>
      <c r="J16" s="75" t="s">
        <v>77</v>
      </c>
      <c r="K16" s="87">
        <v>30.59185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30.59175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33.1352916666667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30.5918083333333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开始时间：01:44:54</v>
      </c>
      <c r="B4" s="46"/>
      <c r="C4" s="46" t="str">
        <f>原记录!H3</f>
        <v>结束时间：01:46:55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945</v>
      </c>
      <c r="E6" s="54" t="s">
        <v>106</v>
      </c>
      <c r="F6" s="56">
        <v>22.8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945</v>
      </c>
      <c r="E7" s="48" t="s">
        <v>109</v>
      </c>
      <c r="F7" s="56">
        <v>22.8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945</v>
      </c>
      <c r="E8" s="48" t="s">
        <v>112</v>
      </c>
      <c r="F8" s="56">
        <v>22.8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22.8</v>
      </c>
      <c r="L2" s="2" t="s">
        <v>120</v>
      </c>
      <c r="M2" s="2"/>
      <c r="N2" s="24">
        <f>测站及镜站信息!D6</f>
        <v>945</v>
      </c>
      <c r="O2" s="25" t="s">
        <v>113</v>
      </c>
    </row>
    <row r="3" ht="11.1" customHeight="1" spans="1:15">
      <c r="A3" s="5" t="str">
        <f>测站及镜站信息!B5</f>
        <v>P7-2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开始时间：01:44:54</v>
      </c>
      <c r="G3" s="10"/>
      <c r="H3" s="9" t="str">
        <f>测站及镜站信息!C4</f>
        <v>结束时间：01:46:55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T22</v>
      </c>
      <c r="C6" s="12" t="str">
        <f>原记录!C6</f>
        <v>Ⅰ</v>
      </c>
      <c r="D6" s="14"/>
      <c r="E6" s="15"/>
      <c r="F6" s="14"/>
      <c r="G6" s="14"/>
      <c r="H6" s="14" t="str">
        <f>原记录!H6</f>
        <v>92.56503</v>
      </c>
      <c r="I6" s="15" t="str">
        <f>原记录!I6</f>
        <v>9.3</v>
      </c>
      <c r="J6" s="14" t="str">
        <f>原记录!J6</f>
        <v>92.56411</v>
      </c>
      <c r="K6" s="27">
        <f>原记录!K6</f>
        <v>33.13525</v>
      </c>
      <c r="L6" s="28">
        <f>测站及镜站信息!F7</f>
        <v>22.8</v>
      </c>
      <c r="M6" s="29">
        <f>测站及镜站信息!D7</f>
        <v>945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267.032820</v>
      </c>
      <c r="I7" s="15"/>
      <c r="J7" s="14"/>
      <c r="K7" s="27">
        <f>原记录!K7</f>
        <v>33.1353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T21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86.30381</v>
      </c>
      <c r="I8" s="15" t="str">
        <f>原记录!I8</f>
        <v>8.7</v>
      </c>
      <c r="J8" s="14" t="str">
        <f>原记录!J8</f>
        <v>86.30294</v>
      </c>
      <c r="K8" s="27">
        <f>原记录!K8</f>
        <v>30.59175</v>
      </c>
      <c r="L8" s="28">
        <f>测站及镜站信息!F8</f>
        <v>22.8</v>
      </c>
      <c r="M8" s="29">
        <f>测站及镜站信息!D8</f>
        <v>945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273.293935</v>
      </c>
      <c r="I9" s="15"/>
      <c r="J9" s="14"/>
      <c r="K9" s="27">
        <f>原记录!K9</f>
        <v>30.59175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92.56521</v>
      </c>
      <c r="I10" s="15" t="str">
        <f>原记录!I10</f>
        <v>9.9</v>
      </c>
      <c r="J10" s="14" t="str">
        <f>原记录!J10</f>
        <v>92.56422</v>
      </c>
      <c r="K10" s="27">
        <f>原记录!K10</f>
        <v>33.1354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267.032766</v>
      </c>
      <c r="I11" s="15"/>
      <c r="J11" s="14"/>
      <c r="K11" s="27">
        <f>原记录!K11</f>
        <v>33.13525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86.30393</v>
      </c>
      <c r="I12" s="15" t="str">
        <f>原记录!I12</f>
        <v>9.9</v>
      </c>
      <c r="J12" s="14" t="str">
        <f>原记录!J12</f>
        <v>86.30294</v>
      </c>
      <c r="K12" s="27">
        <f>原记录!K12</f>
        <v>30.5919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273.294049</v>
      </c>
      <c r="I13" s="15"/>
      <c r="J13" s="14"/>
      <c r="K13" s="27">
        <f>原记录!K13</f>
        <v>30.59185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92.56519</v>
      </c>
      <c r="I14" s="15" t="str">
        <f>原记录!I14</f>
        <v>9.3</v>
      </c>
      <c r="J14" s="14" t="str">
        <f>原记录!J14</f>
        <v>92.56426</v>
      </c>
      <c r="K14" s="27">
        <f>原记录!K14</f>
        <v>33.13525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267.032666</v>
      </c>
      <c r="I15" s="15"/>
      <c r="J15" s="14"/>
      <c r="K15" s="27">
        <f>原记录!K15</f>
        <v>33.1353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86.30398</v>
      </c>
      <c r="I16" s="15" t="str">
        <f>原记录!I16</f>
        <v>10.1</v>
      </c>
      <c r="J16" s="14" t="str">
        <f>原记录!J16</f>
        <v>86.30297</v>
      </c>
      <c r="K16" s="27">
        <f>原记录!K16</f>
        <v>30.59185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273.294035</v>
      </c>
      <c r="I17" s="15"/>
      <c r="J17" s="14"/>
      <c r="K17" s="27">
        <f>原记录!K17</f>
        <v>30.59175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T22</v>
      </c>
      <c r="C25" s="20"/>
      <c r="D25" s="21"/>
      <c r="E25" s="20"/>
      <c r="F25" s="14"/>
      <c r="G25" s="14" t="str">
        <f>原记录!G22</f>
        <v>92.56420</v>
      </c>
      <c r="H25" s="22">
        <f>DEGREES(RADIANS(90)-((INT(ABS(G25))+INT((ABS(G25)-INT(ABS(G25)))*100)/60+((ABS(G25)-INT(ABS(G25)))*100-INT((ABS(G25)-INT(ABS(G25)))*100))/36)*PI()/180)*SIGN(G25))</f>
        <v>-2.94500000000001</v>
      </c>
      <c r="I25" s="22">
        <f>(INT(ABS(H25))+INT((ABS(H25)-INT(ABS(H25)))*60)*0.01+(((ABS(H25)-INT(ABS(H25)))*60-INT((ABS(H25)-INT(ABS(H25)))*60))*60)/10000)*SIGN(H25)</f>
        <v>-2.5642</v>
      </c>
      <c r="J25" s="27">
        <f>原记录!H22</f>
        <v>33.1352916666667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P7-2</v>
      </c>
      <c r="Q25" s="40" t="str">
        <f>B25</f>
        <v>T22</v>
      </c>
      <c r="R25" s="41">
        <f>J25</f>
        <v>33.1352916666667</v>
      </c>
      <c r="S25" s="36">
        <f>K2</f>
        <v>22.8</v>
      </c>
      <c r="T25" s="42">
        <f>L6</f>
        <v>22.8</v>
      </c>
      <c r="U25" s="42">
        <f>N2</f>
        <v>945</v>
      </c>
      <c r="V25" s="42">
        <f>M6</f>
        <v>945</v>
      </c>
      <c r="W25" s="43">
        <f>I25</f>
        <v>-2.5642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T21</v>
      </c>
      <c r="C26" s="20"/>
      <c r="D26" s="21"/>
      <c r="E26" s="20"/>
      <c r="F26" s="14"/>
      <c r="G26" s="14" t="str">
        <f>原记录!G23</f>
        <v>86.30295</v>
      </c>
      <c r="H26" s="22">
        <f>DEGREES(RADIANS(90)-((INT(ABS(G26))+INT((ABS(G26)-INT(ABS(G26)))*100)/60+((ABS(G26)-INT(ABS(G26)))*100-INT((ABS(G26)-INT(ABS(G26)))*100))/36)*PI()/180)*SIGN(G26))</f>
        <v>3.49180555555556</v>
      </c>
      <c r="I26" s="22">
        <f>(INT(ABS(H26))+INT((ABS(H26)-INT(ABS(H26)))*60)*0.01+(((ABS(H26)-INT(ABS(H26)))*60-INT((ABS(H26)-INT(ABS(H26)))*60))*60)/10000)*SIGN(H26)</f>
        <v>3.29305</v>
      </c>
      <c r="J26" s="27">
        <f>原记录!H23</f>
        <v>30.5918083333333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P7-2</v>
      </c>
      <c r="Q26" s="44" t="str">
        <f>B26</f>
        <v>T21</v>
      </c>
      <c r="R26" s="41">
        <f>J26</f>
        <v>30.5918083333333</v>
      </c>
      <c r="S26" s="36">
        <f>K2</f>
        <v>22.8</v>
      </c>
      <c r="T26" s="42">
        <f>L8</f>
        <v>22.8</v>
      </c>
      <c r="U26" s="42">
        <f>N2</f>
        <v>945</v>
      </c>
      <c r="V26" s="42">
        <f>M8</f>
        <v>945</v>
      </c>
      <c r="W26" s="43">
        <f>I26</f>
        <v>3.29305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P7-2</v>
      </c>
      <c r="Q29" s="36" t="str">
        <f>Q25</f>
        <v>T22</v>
      </c>
      <c r="R29" s="36">
        <f>R25</f>
        <v>33.1352916666667</v>
      </c>
      <c r="S29" s="36">
        <f>T25</f>
        <v>22.8</v>
      </c>
      <c r="T29" s="36">
        <f>V25</f>
        <v>945</v>
      </c>
      <c r="U29" s="36">
        <f>W25</f>
        <v>-2.5642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P7-2</v>
      </c>
      <c r="Q30" s="36" t="str">
        <f>Q26</f>
        <v>T21</v>
      </c>
      <c r="R30" s="36">
        <f>R26</f>
        <v>30.5918083333333</v>
      </c>
      <c r="S30" s="36">
        <f>T26</f>
        <v>22.8</v>
      </c>
      <c r="T30" s="36">
        <f>V26</f>
        <v>945</v>
      </c>
      <c r="U30" s="36">
        <f>W26</f>
        <v>3.29305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