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<sst xmlns="http://schemas.openxmlformats.org/spreadsheetml/2006/main" count="231" uniqueCount="146">
  <si>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P8_1站外业观测手簿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</si>
  <si>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</si>
  <si>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</si>
  <si>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</si>
  <si>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</si>
  <si>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</si>
  <si>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测站点：P8_1</t>
  </si>
  <si>
    <t>后视点：</t>
  </si>
  <si>
    <t>开始时间：02:17:57</t>
  </si>
  <si>
    <t>结束时间：02:19:42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</si>
  <si>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</si>
  <si>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</si>
  <si>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</si>
  <si>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</si>
  <si>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</si>
  <si>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</si>
  <si>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</si>
  <si>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</si>
  <si>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</si>
  <si>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</si>
  <si>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</si>
  <si>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</si>
  <si>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</si>
  <si>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</si>
  <si>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</si>
  <si>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</si>
  <si>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</si>
  <si>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T22</t>
  </si>
  <si>
    <t>Ⅰ</t>
  </si>
  <si>
    <t>119.51205</t>
  </si>
  <si>
    <t>2.9</t>
  </si>
  <si>
    <t>119.51191</t>
  </si>
  <si>
    <t>0.00000</t>
  </si>
  <si>
    <t>83.30251</t>
  </si>
  <si>
    <t>6.5</t>
  </si>
  <si>
    <t>83.30186</t>
  </si>
  <si>
    <t>Ⅱ</t>
  </si>
  <si>
    <t>299.51176</t>
  </si>
  <si>
    <t>276.294791</t>
  </si>
  <si>
    <t>T23</t>
  </si>
  <si>
    <t>302.42278</t>
  </si>
  <si>
    <t>3.3</t>
  </si>
  <si>
    <t>302.42261</t>
  </si>
  <si>
    <t>182.51070</t>
  </si>
  <si>
    <t>91.48440</t>
  </si>
  <si>
    <t>8.0</t>
  </si>
  <si>
    <t>91.48360</t>
  </si>
  <si>
    <t>122.42245</t>
  </si>
  <si>
    <t>268.113200</t>
  </si>
  <si>
    <t>2</t>
  </si>
  <si>
    <t>119.51188</t>
  </si>
  <si>
    <t>0.3</t>
  </si>
  <si>
    <t>119.51187</t>
  </si>
  <si>
    <t>83.30254</t>
  </si>
  <si>
    <t>7.1</t>
  </si>
  <si>
    <t>83.30183</t>
  </si>
  <si>
    <t>299.51185</t>
  </si>
  <si>
    <t>276.294886</t>
  </si>
  <si>
    <t>302.42253</t>
  </si>
  <si>
    <t>1.2</t>
  </si>
  <si>
    <t>302.42247</t>
  </si>
  <si>
    <t>182.51061</t>
  </si>
  <si>
    <t>91.48435</t>
  </si>
  <si>
    <t>7.8</t>
  </si>
  <si>
    <t>91.48357</t>
  </si>
  <si>
    <t>122.42241</t>
  </si>
  <si>
    <t>268.113207</t>
  </si>
  <si>
    <t>3</t>
  </si>
  <si>
    <t>-1.0</t>
  </si>
  <si>
    <t>119.51193</t>
  </si>
  <si>
    <t>83.30252</t>
  </si>
  <si>
    <t>7.3</t>
  </si>
  <si>
    <t>83.30179</t>
  </si>
  <si>
    <t>299.51198</t>
  </si>
  <si>
    <t>276.294943</t>
  </si>
  <si>
    <t>302.42256</t>
  </si>
  <si>
    <t>302.42250</t>
  </si>
  <si>
    <t>182.51058</t>
  </si>
  <si>
    <t>91.48434</t>
  </si>
  <si>
    <t>8.5</t>
  </si>
  <si>
    <t>91.48349</t>
  </si>
  <si>
    <t>122.42244</t>
  </si>
  <si>
    <t>268.113359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</si>
  <si>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</si>
  <si>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</si>
  <si>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</si>
  <si>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</si>
  <si>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</si>
  <si>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</si>
  <si>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</si>
  <si>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83.30182</t>
  </si>
  <si>
    <t>2C互差20.00″</t>
  </si>
  <si>
    <t>182.51063</t>
  </si>
  <si>
    <t>91.48355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</si>
  <si>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</si>
  <si>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</si>
  <si>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</si>
  <si>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</si>
  <si>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</si>
  <si>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</si>
  <si>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</si>
  <si>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</si>
  <si>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</si>
  <si>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</si>
  <si>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</si>
  <si>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</si>
  <si>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P8-1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</si>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</sst>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244.4512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244.451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187.75845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187.75785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244.4514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244.451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187.75815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187.75815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52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244.45125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244.45085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59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187.75805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187.7579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244.451116666667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187.758091666667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F18" sqref="F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开始时间：02:17:57</v>
      </c>
      <c r="B4" s="46"/>
      <c r="C4" s="46" t="str">
        <f>原记录!H3</f>
        <v>结束时间：02:19:42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949</v>
      </c>
      <c r="E6" s="54" t="s">
        <v>109</v>
      </c>
      <c r="F6" s="56">
        <v>24.8</v>
      </c>
      <c r="G6" s="56"/>
    </row>
    <row r="7" spans="1:8">
      <c r="A7" s="48" t="s">
        <v>110</v>
      </c>
      <c r="B7" s="57">
        <v>1.664</v>
      </c>
      <c r="C7" s="48" t="s">
        <v>111</v>
      </c>
      <c r="D7" s="55">
        <v>947</v>
      </c>
      <c r="E7" s="48" t="s">
        <v>112</v>
      </c>
      <c r="F7" s="56">
        <v>24.8</v>
      </c>
      <c r="G7" s="56"/>
      <c r="H7" t="str">
        <f>原记录!B6</f>
        <v>T22</v>
      </c>
    </row>
    <row r="8" spans="1:8">
      <c r="A8" s="48" t="s">
        <v>113</v>
      </c>
      <c r="B8" s="57">
        <v>1.318</v>
      </c>
      <c r="C8" s="48" t="s">
        <v>114</v>
      </c>
      <c r="D8" s="55">
        <v>949</v>
      </c>
      <c r="E8" s="48" t="s">
        <v>115</v>
      </c>
      <c r="F8" s="56">
        <v>24.8</v>
      </c>
      <c r="G8" s="48"/>
      <c r="H8" t="str">
        <f>原记录!B8</f>
        <v>T23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24.8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P8-1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开始时间：02:17:57</v>
      </c>
      <c r="G3" s="10"/>
      <c r="H3" s="9" t="str">
        <f>测站及镜站信息!C4</f>
        <v>结束时间：02:19:42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T22</v>
      </c>
      <c r="C6" s="12" t="str">
        <f>原记录!C6</f>
        <v>Ⅰ</v>
      </c>
      <c r="D6" s="14"/>
      <c r="E6" s="15"/>
      <c r="F6" s="14"/>
      <c r="G6" s="14"/>
      <c r="H6" s="14" t="str">
        <f>原记录!H6</f>
        <v>83.30251</v>
      </c>
      <c r="I6" s="15" t="str">
        <f>原记录!I6</f>
        <v>6.5</v>
      </c>
      <c r="J6" s="14" t="str">
        <f>原记录!J6</f>
        <v>83.30186</v>
      </c>
      <c r="K6" s="27">
        <f>原记录!K6</f>
        <v>244.4512</v>
      </c>
      <c r="L6" s="28">
        <f>测站及镜站信息!F7</f>
        <v>24.8</v>
      </c>
      <c r="M6" s="29">
        <f>测站及镜站信息!D7</f>
        <v>947</v>
      </c>
      <c r="N6" s="30">
        <f>测站及镜站信息!B7</f>
        <v>1.664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276.294791</v>
      </c>
      <c r="I7" s="15"/>
      <c r="J7" s="14"/>
      <c r="K7" s="27">
        <f>原记录!K7</f>
        <v>244.451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T23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91.48440</v>
      </c>
      <c r="I8" s="15" t="str">
        <f>原记录!I8</f>
        <v>8.0</v>
      </c>
      <c r="J8" s="14" t="str">
        <f>原记录!J8</f>
        <v>91.48360</v>
      </c>
      <c r="K8" s="27">
        <f>原记录!K8</f>
        <v>187.75845</v>
      </c>
      <c r="L8" s="28">
        <f>测站及镜站信息!F8</f>
        <v>24.8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268.113200</v>
      </c>
      <c r="I9" s="15"/>
      <c r="J9" s="14"/>
      <c r="K9" s="27">
        <f>原记录!K9</f>
        <v>187.75785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83.30254</v>
      </c>
      <c r="I10" s="15" t="str">
        <f>原记录!I10</f>
        <v>7.1</v>
      </c>
      <c r="J10" s="14" t="str">
        <f>原记录!J10</f>
        <v>83.30183</v>
      </c>
      <c r="K10" s="27">
        <f>原记录!K10</f>
        <v>244.4514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276.294886</v>
      </c>
      <c r="I11" s="15"/>
      <c r="J11" s="14"/>
      <c r="K11" s="27">
        <f>原记录!K11</f>
        <v>244.451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91.48435</v>
      </c>
      <c r="I12" s="15" t="str">
        <f>原记录!I12</f>
        <v>7.8</v>
      </c>
      <c r="J12" s="14" t="str">
        <f>原记录!J12</f>
        <v>91.48357</v>
      </c>
      <c r="K12" s="27">
        <f>原记录!K12</f>
        <v>187.75815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268.113207</v>
      </c>
      <c r="I13" s="15"/>
      <c r="J13" s="14"/>
      <c r="K13" s="27">
        <f>原记录!K13</f>
        <v>187.75815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83.30252</v>
      </c>
      <c r="I14" s="15" t="str">
        <f>原记录!I14</f>
        <v>7.3</v>
      </c>
      <c r="J14" s="14" t="str">
        <f>原记录!J14</f>
        <v>83.30179</v>
      </c>
      <c r="K14" s="27">
        <f>原记录!K14</f>
        <v>244.45125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276.294943</v>
      </c>
      <c r="I15" s="15"/>
      <c r="J15" s="14"/>
      <c r="K15" s="27">
        <f>原记录!K15</f>
        <v>244.45085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91.48434</v>
      </c>
      <c r="I16" s="15" t="str">
        <f>原记录!I16</f>
        <v>8.5</v>
      </c>
      <c r="J16" s="14" t="str">
        <f>原记录!J16</f>
        <v>91.48349</v>
      </c>
      <c r="K16" s="27">
        <f>原记录!K16</f>
        <v>187.75805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268.113359</v>
      </c>
      <c r="I17" s="15"/>
      <c r="J17" s="14"/>
      <c r="K17" s="27">
        <f>原记录!K17</f>
        <v>187.7579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T22</v>
      </c>
      <c r="C25" s="20"/>
      <c r="D25" s="21"/>
      <c r="E25" s="20"/>
      <c r="F25" s="14"/>
      <c r="G25" s="14" t="str">
        <f>原记录!G22</f>
        <v>83.30182</v>
      </c>
      <c r="H25" s="22">
        <f>DEGREES(RADIANS(90)-((INT(ABS(G25))+INT((ABS(G25)-INT(ABS(G25)))*100)/60+((ABS(G25)-INT(ABS(G25)))*100-INT((ABS(G25)-INT(ABS(G25)))*100))/36)*PI()/180)*SIGN(G25))</f>
        <v>6.49494444444444</v>
      </c>
      <c r="I25" s="22">
        <f>(INT(ABS(H25))+INT((ABS(H25)-INT(ABS(H25)))*60)*0.01+(((ABS(H25)-INT(ABS(H25)))*60-INT((ABS(H25)-INT(ABS(H25)))*60))*60)/10000)*SIGN(H25)</f>
        <v>6.29418</v>
      </c>
      <c r="J25" s="27">
        <f>原记录!H22</f>
        <v>244.451116666667</v>
      </c>
      <c r="K25" s="34">
        <f>E3</f>
        <v>1.5</v>
      </c>
      <c r="L25" s="34">
        <f>N6</f>
        <v>1.664</v>
      </c>
      <c r="M25" s="32" t="s">
        <v>140</v>
      </c>
      <c r="N25" s="32"/>
      <c r="O25" s="32"/>
      <c r="P25" s="35" t="str">
        <f>A3</f>
        <v>P8-1</v>
      </c>
      <c r="Q25" s="40" t="str">
        <f>B25</f>
        <v>T22</v>
      </c>
      <c r="R25" s="41">
        <f>J25</f>
        <v>244.451116666667</v>
      </c>
      <c r="S25" s="36">
        <f>K2</f>
        <v>24.8</v>
      </c>
      <c r="T25" s="42">
        <f>L6</f>
        <v>24.8</v>
      </c>
      <c r="U25" s="42">
        <f>N2</f>
        <v>949</v>
      </c>
      <c r="V25" s="42">
        <f>M6</f>
        <v>947</v>
      </c>
      <c r="W25" s="43">
        <f>I25</f>
        <v>6.29418</v>
      </c>
      <c r="X25" s="41">
        <f>测站及镜站信息!B6</f>
        <v>1.5</v>
      </c>
      <c r="Y25" s="41">
        <f>N6</f>
        <v>1.664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T23</v>
      </c>
      <c r="C26" s="20"/>
      <c r="D26" s="21"/>
      <c r="E26" s="20"/>
      <c r="F26" s="14"/>
      <c r="G26" s="14" t="str">
        <f>原记录!G23</f>
        <v>91.48355</v>
      </c>
      <c r="H26" s="22">
        <f>DEGREES(RADIANS(90)-((INT(ABS(G26))+INT((ABS(G26)-INT(ABS(G26)))*100)/60+((ABS(G26)-INT(ABS(G26)))*100-INT((ABS(G26)-INT(ABS(G26)))*100))/36)*PI()/180)*SIGN(G26))</f>
        <v>-1.80986111111109</v>
      </c>
      <c r="I26" s="22">
        <f>(INT(ABS(H26))+INT((ABS(H26)-INT(ABS(H26)))*60)*0.01+(((ABS(H26)-INT(ABS(H26)))*60-INT((ABS(H26)-INT(ABS(H26)))*60))*60)/10000)*SIGN(H26)</f>
        <v>-1.48354999999999</v>
      </c>
      <c r="J26" s="27">
        <f>原记录!H23</f>
        <v>187.758091666667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P8-1</v>
      </c>
      <c r="Q26" s="44" t="str">
        <f>B26</f>
        <v>T23</v>
      </c>
      <c r="R26" s="41">
        <f>J26</f>
        <v>187.758091666667</v>
      </c>
      <c r="S26" s="36">
        <f>K2</f>
        <v>24.8</v>
      </c>
      <c r="T26" s="42">
        <f>L8</f>
        <v>24.8</v>
      </c>
      <c r="U26" s="42">
        <f>N2</f>
        <v>949</v>
      </c>
      <c r="V26" s="42">
        <f>M8</f>
        <v>949</v>
      </c>
      <c r="W26" s="43">
        <f>I26</f>
        <v>-1.48354999999999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P8-1</v>
      </c>
      <c r="Q29" s="36" t="str">
        <f>Q25</f>
        <v>T22</v>
      </c>
      <c r="R29" s="36">
        <f>R25</f>
        <v>244.451116666667</v>
      </c>
      <c r="S29" s="36">
        <f>T25</f>
        <v>24.8</v>
      </c>
      <c r="T29" s="36">
        <f>V25</f>
        <v>947</v>
      </c>
      <c r="U29" s="36">
        <f>W25</f>
        <v>6.29418</v>
      </c>
      <c r="V29" s="36">
        <f>X25</f>
        <v>1.5</v>
      </c>
      <c r="W29" s="36">
        <f>Y25</f>
        <v>1.664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P8-1</v>
      </c>
      <c r="Q30" s="36" t="str">
        <f>Q26</f>
        <v>T23</v>
      </c>
      <c r="R30" s="36">
        <f>R26</f>
        <v>187.758091666667</v>
      </c>
      <c r="S30" s="36">
        <f>T26</f>
        <v>24.8</v>
      </c>
      <c r="T30" s="36">
        <f>V26</f>
        <v>949</v>
      </c>
      <c r="U30" s="36">
        <f>W26</f>
        <v>-1.48354999999999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