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<sst xmlns="http://schemas.openxmlformats.org/spreadsheetml/2006/main" count="231" uniqueCount="145">
  <si>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P8_3站外业观测手簿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</si>
  <si>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</si>
  <si>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</si>
  <si>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</si>
  <si>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</si>
  <si>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</si>
  <si>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测站点：P8_3</t>
  </si>
  <si>
    <t>后视点：</t>
  </si>
  <si>
    <t>开始时间：02:27:44</t>
  </si>
  <si>
    <t>结束时间：02:29:16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</si>
  <si>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</si>
  <si>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</si>
  <si>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</si>
  <si>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</si>
  <si>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</si>
  <si>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</si>
  <si>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</si>
  <si>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</si>
  <si>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</si>
  <si>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</si>
  <si>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</si>
  <si>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</si>
  <si>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</si>
  <si>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</si>
  <si>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</si>
  <si>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</si>
  <si>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</si>
  <si>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T23</t>
  </si>
  <si>
    <t>Ⅰ</t>
  </si>
  <si>
    <t>324.15495</t>
  </si>
  <si>
    <t>-1.1</t>
  </si>
  <si>
    <t>324.15501</t>
  </si>
  <si>
    <t>0.00000</t>
  </si>
  <si>
    <t>91.49118</t>
  </si>
  <si>
    <t>6.2</t>
  </si>
  <si>
    <t>91.49056</t>
  </si>
  <si>
    <t>Ⅱ</t>
  </si>
  <si>
    <t>144.15506</t>
  </si>
  <si>
    <t>268.110064</t>
  </si>
  <si>
    <t>T22</t>
  </si>
  <si>
    <t>141.18353</t>
  </si>
  <si>
    <t>-1.9</t>
  </si>
  <si>
    <t>141.18363</t>
  </si>
  <si>
    <t>177.02462</t>
  </si>
  <si>
    <t>83.29580</t>
  </si>
  <si>
    <t>8.4</t>
  </si>
  <si>
    <t>83.29496</t>
  </si>
  <si>
    <t>321.18372</t>
  </si>
  <si>
    <t>276.301883</t>
  </si>
  <si>
    <t>2</t>
  </si>
  <si>
    <t>324.15509</t>
  </si>
  <si>
    <t>0.8</t>
  </si>
  <si>
    <t>324.15506</t>
  </si>
  <si>
    <t>91.49131</t>
  </si>
  <si>
    <t>8.6</t>
  </si>
  <si>
    <t>91.49045</t>
  </si>
  <si>
    <t>144.15502</t>
  </si>
  <si>
    <t>268.110411</t>
  </si>
  <si>
    <t>141.18354</t>
  </si>
  <si>
    <t>-1.5</t>
  </si>
  <si>
    <t>141.18361</t>
  </si>
  <si>
    <t>177.02455</t>
  </si>
  <si>
    <t>83.29572</t>
  </si>
  <si>
    <t>8.1</t>
  </si>
  <si>
    <t>83.29491</t>
  </si>
  <si>
    <t>321.18368</t>
  </si>
  <si>
    <t>276.301897</t>
  </si>
  <si>
    <t>3</t>
  </si>
  <si>
    <t>324.15516</t>
  </si>
  <si>
    <t>-0.7</t>
  </si>
  <si>
    <t>324.15520</t>
  </si>
  <si>
    <t>91.49115</t>
  </si>
  <si>
    <t>7.1</t>
  </si>
  <si>
    <t>144.15523</t>
  </si>
  <si>
    <t>268.110259</t>
  </si>
  <si>
    <t>141.18352</t>
  </si>
  <si>
    <t>141.18359</t>
  </si>
  <si>
    <t>177.02440</t>
  </si>
  <si>
    <t>83.29576</t>
  </si>
  <si>
    <t>83.29490</t>
  </si>
  <si>
    <t>321.18367</t>
  </si>
  <si>
    <t>276.301953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</si>
  <si>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</si>
  <si>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</si>
  <si>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</si>
  <si>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</si>
  <si>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</si>
  <si>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</si>
  <si>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</si>
  <si>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91.49048</t>
  </si>
  <si>
    <t>2C互差20.00″</t>
  </si>
  <si>
    <t>177.02452</t>
  </si>
  <si>
    <t>83.29492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</si>
  <si>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</si>
  <si>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</si>
  <si>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</si>
  <si>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</si>
  <si>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</si>
  <si>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</si>
  <si>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</si>
  <si>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</si>
  <si>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</si>
  <si>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</si>
  <si>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</si>
  <si>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</si>
  <si>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P8-3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</si>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</sst>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188.5047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188.5044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243.7146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243.71475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188.50465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188.5044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243.7147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243.7145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55</v>
      </c>
      <c r="K14" s="85">
        <v>188.5047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188.50455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59</v>
      </c>
      <c r="F16" s="75" t="s">
        <v>76</v>
      </c>
      <c r="G16" s="75" t="s">
        <v>77</v>
      </c>
      <c r="H16" s="74" t="s">
        <v>78</v>
      </c>
      <c r="I16" s="75" t="s">
        <v>54</v>
      </c>
      <c r="J16" s="75" t="s">
        <v>79</v>
      </c>
      <c r="K16" s="87">
        <v>243.71505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243.7147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188.504566666667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243.714716666667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E18" sqref="E18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开始时间：02:27:44</v>
      </c>
      <c r="B4" s="46"/>
      <c r="C4" s="46" t="str">
        <f>原记录!H3</f>
        <v>结束时间：02:29:16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949</v>
      </c>
      <c r="E6" s="54" t="s">
        <v>108</v>
      </c>
      <c r="F6" s="56">
        <v>24.8</v>
      </c>
      <c r="G6" s="56"/>
    </row>
    <row r="7" spans="1:8">
      <c r="A7" s="48" t="s">
        <v>109</v>
      </c>
      <c r="B7" s="57">
        <v>1.318</v>
      </c>
      <c r="C7" s="48" t="s">
        <v>110</v>
      </c>
      <c r="D7" s="55">
        <v>947</v>
      </c>
      <c r="E7" s="48" t="s">
        <v>111</v>
      </c>
      <c r="F7" s="56">
        <v>24.8</v>
      </c>
      <c r="G7" s="56"/>
      <c r="H7" t="str">
        <f>原记录!B6</f>
        <v>T23</v>
      </c>
    </row>
    <row r="8" spans="1:8">
      <c r="A8" s="48" t="s">
        <v>112</v>
      </c>
      <c r="B8" s="57">
        <v>1.664</v>
      </c>
      <c r="C8" s="48" t="s">
        <v>113</v>
      </c>
      <c r="D8" s="55">
        <v>949</v>
      </c>
      <c r="E8" s="48" t="s">
        <v>114</v>
      </c>
      <c r="F8" s="56">
        <v>24.8</v>
      </c>
      <c r="G8" s="48"/>
      <c r="H8" t="str">
        <f>原记录!B8</f>
        <v>T22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24.8</v>
      </c>
      <c r="L2" s="2" t="s">
        <v>122</v>
      </c>
      <c r="M2" s="2"/>
      <c r="N2" s="24">
        <f>测站及镜站信息!D6</f>
        <v>949</v>
      </c>
      <c r="O2" s="25" t="s">
        <v>115</v>
      </c>
    </row>
    <row r="3" ht="11.1" customHeight="1" spans="1:15">
      <c r="A3" s="5" t="str">
        <f>测站及镜站信息!B5</f>
        <v>P8-3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开始时间：02:27:44</v>
      </c>
      <c r="G3" s="10"/>
      <c r="H3" s="9" t="str">
        <f>测站及镜站信息!C4</f>
        <v>结束时间：02:29:16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T23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91.49118</v>
      </c>
      <c r="I6" s="15" t="str">
        <f>原记录!I6</f>
        <v>6.2</v>
      </c>
      <c r="J6" s="14" t="str">
        <f>原记录!J6</f>
        <v>91.49056</v>
      </c>
      <c r="K6" s="27">
        <f>原记录!K6</f>
        <v>188.5047</v>
      </c>
      <c r="L6" s="28">
        <f>测站及镜站信息!F7</f>
        <v>24.8</v>
      </c>
      <c r="M6" s="29">
        <f>测站及镜站信息!D7</f>
        <v>947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268.110064</v>
      </c>
      <c r="I7" s="15"/>
      <c r="J7" s="14"/>
      <c r="K7" s="27">
        <f>原记录!K7</f>
        <v>188.5044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T22</v>
      </c>
      <c r="C8" s="12" t="str">
        <f>原记录!C8</f>
        <v>Ⅰ</v>
      </c>
      <c r="D8" s="14"/>
      <c r="E8" s="15"/>
      <c r="F8" s="14"/>
      <c r="G8" s="14"/>
      <c r="H8" s="14" t="str">
        <f>原记录!H8</f>
        <v>83.29580</v>
      </c>
      <c r="I8" s="15" t="str">
        <f>原记录!I8</f>
        <v>8.4</v>
      </c>
      <c r="J8" s="14" t="str">
        <f>原记录!J8</f>
        <v>83.29496</v>
      </c>
      <c r="K8" s="27">
        <f>原记录!K8</f>
        <v>243.7146</v>
      </c>
      <c r="L8" s="28">
        <f>测站及镜站信息!F8</f>
        <v>24.8</v>
      </c>
      <c r="M8" s="29">
        <f>测站及镜站信息!D8</f>
        <v>949</v>
      </c>
      <c r="N8" s="30">
        <f>测站及镜站信息!B8</f>
        <v>1.664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276.301883</v>
      </c>
      <c r="I9" s="15"/>
      <c r="J9" s="14"/>
      <c r="K9" s="27">
        <f>原记录!K9</f>
        <v>243.71475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91.49131</v>
      </c>
      <c r="I10" s="15" t="str">
        <f>原记录!I10</f>
        <v>8.6</v>
      </c>
      <c r="J10" s="14" t="str">
        <f>原记录!J10</f>
        <v>91.49045</v>
      </c>
      <c r="K10" s="27">
        <f>原记录!K10</f>
        <v>188.50465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268.110411</v>
      </c>
      <c r="I11" s="15"/>
      <c r="J11" s="14"/>
      <c r="K11" s="27">
        <f>原记录!K11</f>
        <v>188.5044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83.29572</v>
      </c>
      <c r="I12" s="15" t="str">
        <f>原记录!I12</f>
        <v>8.1</v>
      </c>
      <c r="J12" s="14" t="str">
        <f>原记录!J12</f>
        <v>83.29491</v>
      </c>
      <c r="K12" s="27">
        <f>原记录!K12</f>
        <v>243.7147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276.301897</v>
      </c>
      <c r="I13" s="15"/>
      <c r="J13" s="14"/>
      <c r="K13" s="27">
        <f>原记录!K13</f>
        <v>243.7145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91.49115</v>
      </c>
      <c r="I14" s="15" t="str">
        <f>原记录!I14</f>
        <v>7.1</v>
      </c>
      <c r="J14" s="14" t="str">
        <f>原记录!J14</f>
        <v>91.49045</v>
      </c>
      <c r="K14" s="27">
        <f>原记录!K14</f>
        <v>188.5047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268.110259</v>
      </c>
      <c r="I15" s="15"/>
      <c r="J15" s="14"/>
      <c r="K15" s="27">
        <f>原记录!K15</f>
        <v>188.50455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83.29576</v>
      </c>
      <c r="I16" s="15" t="str">
        <f>原记录!I16</f>
        <v>8.6</v>
      </c>
      <c r="J16" s="14" t="str">
        <f>原记录!J16</f>
        <v>83.29490</v>
      </c>
      <c r="K16" s="27">
        <f>原记录!K16</f>
        <v>243.71505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276.301953</v>
      </c>
      <c r="I17" s="15"/>
      <c r="J17" s="14"/>
      <c r="K17" s="27">
        <f>原记录!K17</f>
        <v>243.7147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T23</v>
      </c>
      <c r="C25" s="20"/>
      <c r="D25" s="21"/>
      <c r="E25" s="20"/>
      <c r="F25" s="14"/>
      <c r="G25" s="14" t="str">
        <f>原记录!G22</f>
        <v>91.49048</v>
      </c>
      <c r="H25" s="22">
        <f>DEGREES(RADIANS(90)-((INT(ABS(G25))+INT((ABS(G25)-INT(ABS(G25)))*100)/60+((ABS(G25)-INT(ABS(G25)))*100-INT((ABS(G25)-INT(ABS(G25)))*100))/36)*PI()/180)*SIGN(G25))</f>
        <v>-1.81800000000001</v>
      </c>
      <c r="I25" s="22">
        <f>(INT(ABS(H25))+INT((ABS(H25)-INT(ABS(H25)))*60)*0.01+(((ABS(H25)-INT(ABS(H25)))*60-INT((ABS(H25)-INT(ABS(H25)))*60))*60)/10000)*SIGN(H25)</f>
        <v>-1.49048</v>
      </c>
      <c r="J25" s="27">
        <f>原记录!H22</f>
        <v>188.504566666667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P8-3</v>
      </c>
      <c r="Q25" s="40" t="str">
        <f>B25</f>
        <v>T23</v>
      </c>
      <c r="R25" s="41">
        <f>J25</f>
        <v>188.504566666667</v>
      </c>
      <c r="S25" s="36">
        <f>K2</f>
        <v>24.8</v>
      </c>
      <c r="T25" s="42">
        <f>L6</f>
        <v>24.8</v>
      </c>
      <c r="U25" s="42">
        <f>N2</f>
        <v>949</v>
      </c>
      <c r="V25" s="42">
        <f>M6</f>
        <v>947</v>
      </c>
      <c r="W25" s="43">
        <f>I25</f>
        <v>-1.49048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T22</v>
      </c>
      <c r="C26" s="20"/>
      <c r="D26" s="21"/>
      <c r="E26" s="20"/>
      <c r="F26" s="14"/>
      <c r="G26" s="14" t="str">
        <f>原记录!G23</f>
        <v>83.29492</v>
      </c>
      <c r="H26" s="22">
        <f>DEGREES(RADIANS(90)-((INT(ABS(G26))+INT((ABS(G26)-INT(ABS(G26)))*100)/60+((ABS(G26)-INT(ABS(G26)))*100-INT((ABS(G26)-INT(ABS(G26)))*100))/36)*PI()/180)*SIGN(G26))</f>
        <v>6.50299999999999</v>
      </c>
      <c r="I26" s="22">
        <f>(INT(ABS(H26))+INT((ABS(H26)-INT(ABS(H26)))*60)*0.01+(((ABS(H26)-INT(ABS(H26)))*60-INT((ABS(H26)-INT(ABS(H26)))*60))*60)/10000)*SIGN(H26)</f>
        <v>6.30108</v>
      </c>
      <c r="J26" s="27">
        <f>原记录!H23</f>
        <v>243.714716666667</v>
      </c>
      <c r="K26" s="34">
        <f>E3</f>
        <v>1.5</v>
      </c>
      <c r="L26" s="34">
        <f>N8</f>
        <v>1.664</v>
      </c>
      <c r="M26" s="32" t="s">
        <v>140</v>
      </c>
      <c r="N26" s="32"/>
      <c r="O26" s="32"/>
      <c r="P26" s="35" t="str">
        <f>A3</f>
        <v>P8-3</v>
      </c>
      <c r="Q26" s="44" t="str">
        <f>B26</f>
        <v>T22</v>
      </c>
      <c r="R26" s="41">
        <f>J26</f>
        <v>243.714716666667</v>
      </c>
      <c r="S26" s="36">
        <f>K2</f>
        <v>24.8</v>
      </c>
      <c r="T26" s="42">
        <f>L8</f>
        <v>24.8</v>
      </c>
      <c r="U26" s="42">
        <f>N2</f>
        <v>949</v>
      </c>
      <c r="V26" s="42">
        <f>M8</f>
        <v>949</v>
      </c>
      <c r="W26" s="43">
        <f>I26</f>
        <v>6.30108</v>
      </c>
      <c r="X26" s="41">
        <f>K26</f>
        <v>1.5</v>
      </c>
      <c r="Y26" s="41">
        <f>L26</f>
        <v>1.664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P8-3</v>
      </c>
      <c r="Q29" s="36" t="str">
        <f>Q25</f>
        <v>T23</v>
      </c>
      <c r="R29" s="36">
        <f>R25</f>
        <v>188.504566666667</v>
      </c>
      <c r="S29" s="36">
        <f>T25</f>
        <v>24.8</v>
      </c>
      <c r="T29" s="36">
        <f>V25</f>
        <v>947</v>
      </c>
      <c r="U29" s="36">
        <f>W25</f>
        <v>-1.49048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P8-3</v>
      </c>
      <c r="Q30" s="36" t="str">
        <f>Q26</f>
        <v>T22</v>
      </c>
      <c r="R30" s="36">
        <f>R26</f>
        <v>243.714716666667</v>
      </c>
      <c r="S30" s="36">
        <f>T26</f>
        <v>24.8</v>
      </c>
      <c r="T30" s="36">
        <f>V26</f>
        <v>949</v>
      </c>
      <c r="U30" s="36">
        <f>W26</f>
        <v>6.30108</v>
      </c>
      <c r="V30" s="36">
        <f>X26</f>
        <v>1.5</v>
      </c>
      <c r="W30" s="36">
        <f>Y26</f>
        <v>1.664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