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<sst xmlns="http://schemas.openxmlformats.org/spreadsheetml/2006/main" count="231" uniqueCount="145">
  <si>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P9_4站外业观测手簿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</si>
  <si>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</si>
  <si>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</si>
  <si>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</si>
  <si>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</si>
  <si>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</si>
  <si>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测站点：P9_4</t>
  </si>
  <si>
    <t>后视点：</t>
  </si>
  <si>
    <t>开始时间：03:09:51</t>
  </si>
  <si>
    <t>结束时间：03:11:52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</si>
  <si>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</si>
  <si>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</si>
  <si>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</si>
  <si>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</si>
  <si>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</si>
  <si>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</si>
  <si>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</si>
  <si>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</si>
  <si>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</si>
  <si>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</si>
  <si>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</si>
  <si>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</si>
  <si>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</si>
  <si>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</si>
  <si>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</si>
  <si>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</si>
  <si>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</si>
  <si>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T23</t>
  </si>
  <si>
    <t>Ⅰ</t>
  </si>
  <si>
    <t>113.01274</t>
  </si>
  <si>
    <t>0.3</t>
  </si>
  <si>
    <t>113.01273</t>
  </si>
  <si>
    <t>0.00000</t>
  </si>
  <si>
    <t>88.41533</t>
  </si>
  <si>
    <t>7.9</t>
  </si>
  <si>
    <t>88.41454</t>
  </si>
  <si>
    <t>Ⅱ</t>
  </si>
  <si>
    <t>293.01272</t>
  </si>
  <si>
    <t>271.182247</t>
  </si>
  <si>
    <t>T24</t>
  </si>
  <si>
    <t>309.56228</t>
  </si>
  <si>
    <t>1.3</t>
  </si>
  <si>
    <t>309.56222</t>
  </si>
  <si>
    <t>196.54549</t>
  </si>
  <si>
    <t>91.36081</t>
  </si>
  <si>
    <t>7.5</t>
  </si>
  <si>
    <t>91.36006</t>
  </si>
  <si>
    <t>129.56215</t>
  </si>
  <si>
    <t>268.240684</t>
  </si>
  <si>
    <t>2</t>
  </si>
  <si>
    <t>113.01264</t>
  </si>
  <si>
    <t>-1.1</t>
  </si>
  <si>
    <t>113.01270</t>
  </si>
  <si>
    <t>88.41551</t>
  </si>
  <si>
    <t>8.5</t>
  </si>
  <si>
    <t>88.41466</t>
  </si>
  <si>
    <t>293.01275</t>
  </si>
  <si>
    <t>271.182195</t>
  </si>
  <si>
    <t>309.56211</t>
  </si>
  <si>
    <t>1.4</t>
  </si>
  <si>
    <t>309.56203</t>
  </si>
  <si>
    <t>196.54534</t>
  </si>
  <si>
    <t>91.36103</t>
  </si>
  <si>
    <t>9.8</t>
  </si>
  <si>
    <t>91.36005</t>
  </si>
  <si>
    <t>129.56196</t>
  </si>
  <si>
    <t>268.240930</t>
  </si>
  <si>
    <t>3</t>
  </si>
  <si>
    <t>113.01254</t>
  </si>
  <si>
    <t>113.01259</t>
  </si>
  <si>
    <t>8.9</t>
  </si>
  <si>
    <t>88.41462</t>
  </si>
  <si>
    <t>293.01265</t>
  </si>
  <si>
    <t>271.182275</t>
  </si>
  <si>
    <t>309.56215</t>
  </si>
  <si>
    <t>3.2</t>
  </si>
  <si>
    <t>309.56199</t>
  </si>
  <si>
    <t>196.54540</t>
  </si>
  <si>
    <t>91.36074</t>
  </si>
  <si>
    <t>91.35599</t>
  </si>
  <si>
    <t>129.56183</t>
  </si>
  <si>
    <t>268.240760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</si>
  <si>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</si>
  <si>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</si>
  <si>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</si>
  <si>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</si>
  <si>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</si>
  <si>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</si>
  <si>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</si>
  <si>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88.41461</t>
  </si>
  <si>
    <t>2C互差20.00″</t>
  </si>
  <si>
    <t>196.54541</t>
  </si>
  <si>
    <t>91.36003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</si>
  <si>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</si>
  <si>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</si>
  <si>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</si>
  <si>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</si>
  <si>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</si>
  <si>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</si>
  <si>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</si>
  <si>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</si>
  <si>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</si>
  <si>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</si>
  <si>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</si>
  <si>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</si>
  <si>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P9-4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</si>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</sst>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173.1571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173.15605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161.8795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161.87945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173.15705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173.1571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161.8795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161.8792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51</v>
      </c>
      <c r="F14" s="70" t="s">
        <v>69</v>
      </c>
      <c r="G14" s="70" t="s">
        <v>32</v>
      </c>
      <c r="H14" s="71" t="s">
        <v>53</v>
      </c>
      <c r="I14" s="70" t="s">
        <v>70</v>
      </c>
      <c r="J14" s="70" t="s">
        <v>71</v>
      </c>
      <c r="K14" s="85">
        <v>173.157</v>
      </c>
      <c r="L14" s="90"/>
    </row>
    <row r="15" s="59" customFormat="1" spans="1:12">
      <c r="A15" s="72"/>
      <c r="B15" s="73"/>
      <c r="C15" s="74" t="s">
        <v>36</v>
      </c>
      <c r="D15" s="74" t="s">
        <v>72</v>
      </c>
      <c r="E15" s="73"/>
      <c r="F15" s="73"/>
      <c r="G15" s="73"/>
      <c r="H15" s="74" t="s">
        <v>73</v>
      </c>
      <c r="I15" s="73"/>
      <c r="J15" s="73"/>
      <c r="K15" s="87">
        <v>173.15675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74</v>
      </c>
      <c r="E16" s="75" t="s">
        <v>75</v>
      </c>
      <c r="F16" s="75" t="s">
        <v>76</v>
      </c>
      <c r="G16" s="75" t="s">
        <v>77</v>
      </c>
      <c r="H16" s="74" t="s">
        <v>78</v>
      </c>
      <c r="I16" s="75" t="s">
        <v>45</v>
      </c>
      <c r="J16" s="75" t="s">
        <v>79</v>
      </c>
      <c r="K16" s="87">
        <v>161.87955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161.879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173.156841666667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161.879366666667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E26" sqref="E26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开始时间：03:09:51</v>
      </c>
      <c r="B4" s="46"/>
      <c r="C4" s="46" t="str">
        <f>原记录!H3</f>
        <v>结束时间：03:11:52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949</v>
      </c>
      <c r="E6" s="54" t="s">
        <v>108</v>
      </c>
      <c r="F6" s="56">
        <v>26.2</v>
      </c>
      <c r="G6" s="56"/>
    </row>
    <row r="7" spans="1:8">
      <c r="A7" s="48" t="s">
        <v>109</v>
      </c>
      <c r="B7" s="57">
        <v>1.318</v>
      </c>
      <c r="C7" s="48" t="s">
        <v>110</v>
      </c>
      <c r="D7" s="55">
        <v>949</v>
      </c>
      <c r="E7" s="48" t="s">
        <v>111</v>
      </c>
      <c r="F7" s="56">
        <v>26.2</v>
      </c>
      <c r="G7" s="56"/>
      <c r="H7" t="str">
        <f>原记录!B6</f>
        <v>T23</v>
      </c>
    </row>
    <row r="8" spans="1:8">
      <c r="A8" s="48" t="s">
        <v>112</v>
      </c>
      <c r="B8" s="57">
        <v>1.364</v>
      </c>
      <c r="C8" s="48" t="s">
        <v>113</v>
      </c>
      <c r="D8" s="55">
        <v>949</v>
      </c>
      <c r="E8" s="48" t="s">
        <v>114</v>
      </c>
      <c r="F8" s="56">
        <v>26.2</v>
      </c>
      <c r="G8" s="48"/>
      <c r="H8" t="str">
        <f>原记录!B8</f>
        <v>T24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26.2</v>
      </c>
      <c r="L2" s="2" t="s">
        <v>122</v>
      </c>
      <c r="M2" s="2"/>
      <c r="N2" s="24">
        <f>测站及镜站信息!D6</f>
        <v>949</v>
      </c>
      <c r="O2" s="25" t="s">
        <v>115</v>
      </c>
    </row>
    <row r="3" ht="11.1" customHeight="1" spans="1:15">
      <c r="A3" s="5" t="str">
        <f>测站及镜站信息!B5</f>
        <v>P9-4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开始时间：03:09:51</v>
      </c>
      <c r="G3" s="10"/>
      <c r="H3" s="9" t="str">
        <f>测站及镜站信息!C4</f>
        <v>结束时间：03:11:52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T23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88.41533</v>
      </c>
      <c r="I6" s="15" t="str">
        <f>原记录!I6</f>
        <v>7.9</v>
      </c>
      <c r="J6" s="14" t="str">
        <f>原记录!J6</f>
        <v>88.41454</v>
      </c>
      <c r="K6" s="27">
        <f>原记录!K6</f>
        <v>173.1571</v>
      </c>
      <c r="L6" s="28">
        <f>测站及镜站信息!F7</f>
        <v>26.2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271.182247</v>
      </c>
      <c r="I7" s="15"/>
      <c r="J7" s="14"/>
      <c r="K7" s="27">
        <f>原记录!K7</f>
        <v>173.15605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T24</v>
      </c>
      <c r="C8" s="12" t="str">
        <f>原记录!C8</f>
        <v>Ⅰ</v>
      </c>
      <c r="D8" s="14"/>
      <c r="E8" s="15"/>
      <c r="F8" s="14"/>
      <c r="G8" s="14"/>
      <c r="H8" s="14" t="str">
        <f>原记录!H8</f>
        <v>91.36081</v>
      </c>
      <c r="I8" s="15" t="str">
        <f>原记录!I8</f>
        <v>7.5</v>
      </c>
      <c r="J8" s="14" t="str">
        <f>原记录!J8</f>
        <v>91.36006</v>
      </c>
      <c r="K8" s="27">
        <f>原记录!K8</f>
        <v>161.8795</v>
      </c>
      <c r="L8" s="28">
        <f>测站及镜站信息!F8</f>
        <v>26.2</v>
      </c>
      <c r="M8" s="29">
        <f>测站及镜站信息!D8</f>
        <v>949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268.240684</v>
      </c>
      <c r="I9" s="15"/>
      <c r="J9" s="14"/>
      <c r="K9" s="27">
        <f>原记录!K9</f>
        <v>161.87945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88.41551</v>
      </c>
      <c r="I10" s="15" t="str">
        <f>原记录!I10</f>
        <v>8.5</v>
      </c>
      <c r="J10" s="14" t="str">
        <f>原记录!J10</f>
        <v>88.41466</v>
      </c>
      <c r="K10" s="27">
        <f>原记录!K10</f>
        <v>173.15705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271.182195</v>
      </c>
      <c r="I11" s="15"/>
      <c r="J11" s="14"/>
      <c r="K11" s="27">
        <f>原记录!K11</f>
        <v>173.1571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91.36103</v>
      </c>
      <c r="I12" s="15" t="str">
        <f>原记录!I12</f>
        <v>9.8</v>
      </c>
      <c r="J12" s="14" t="str">
        <f>原记录!J12</f>
        <v>91.36005</v>
      </c>
      <c r="K12" s="27">
        <f>原记录!K12</f>
        <v>161.8795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268.240930</v>
      </c>
      <c r="I13" s="15"/>
      <c r="J13" s="14"/>
      <c r="K13" s="27">
        <f>原记录!K13</f>
        <v>161.8792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88.41551</v>
      </c>
      <c r="I14" s="15" t="str">
        <f>原记录!I14</f>
        <v>8.9</v>
      </c>
      <c r="J14" s="14" t="str">
        <f>原记录!J14</f>
        <v>88.41462</v>
      </c>
      <c r="K14" s="27">
        <f>原记录!K14</f>
        <v>173.157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271.182275</v>
      </c>
      <c r="I15" s="15"/>
      <c r="J15" s="14"/>
      <c r="K15" s="27">
        <f>原记录!K15</f>
        <v>173.15675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91.36074</v>
      </c>
      <c r="I16" s="15" t="str">
        <f>原记录!I16</f>
        <v>7.5</v>
      </c>
      <c r="J16" s="14" t="str">
        <f>原记录!J16</f>
        <v>91.35599</v>
      </c>
      <c r="K16" s="27">
        <f>原记录!K16</f>
        <v>161.87955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268.240760</v>
      </c>
      <c r="I17" s="15"/>
      <c r="J17" s="14"/>
      <c r="K17" s="27">
        <f>原记录!K17</f>
        <v>161.879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T23</v>
      </c>
      <c r="C25" s="20"/>
      <c r="D25" s="21"/>
      <c r="E25" s="20"/>
      <c r="F25" s="14"/>
      <c r="G25" s="14" t="str">
        <f>原记录!G22</f>
        <v>88.41461</v>
      </c>
      <c r="H25" s="22">
        <f>DEGREES(RADIANS(90)-((INT(ABS(G25))+INT((ABS(G25)-INT(ABS(G25)))*100)/60+((ABS(G25)-INT(ABS(G25)))*100-INT((ABS(G25)-INT(ABS(G25)))*100))/36)*PI()/180)*SIGN(G25))</f>
        <v>1.30386111111112</v>
      </c>
      <c r="I25" s="22">
        <f>(INT(ABS(H25))+INT((ABS(H25)-INT(ABS(H25)))*60)*0.01+(((ABS(H25)-INT(ABS(H25)))*60-INT((ABS(H25)-INT(ABS(H25)))*60))*60)/10000)*SIGN(H25)</f>
        <v>1.18139</v>
      </c>
      <c r="J25" s="27">
        <f>原记录!H22</f>
        <v>173.156841666667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P9-4</v>
      </c>
      <c r="Q25" s="40" t="str">
        <f>B25</f>
        <v>T23</v>
      </c>
      <c r="R25" s="41">
        <f>J25</f>
        <v>173.156841666667</v>
      </c>
      <c r="S25" s="36">
        <f>K2</f>
        <v>26.2</v>
      </c>
      <c r="T25" s="42">
        <f>L6</f>
        <v>26.2</v>
      </c>
      <c r="U25" s="42">
        <f>N2</f>
        <v>949</v>
      </c>
      <c r="V25" s="42">
        <f>M6</f>
        <v>949</v>
      </c>
      <c r="W25" s="43">
        <f>I25</f>
        <v>1.18139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T24</v>
      </c>
      <c r="C26" s="20"/>
      <c r="D26" s="21"/>
      <c r="E26" s="20"/>
      <c r="F26" s="14"/>
      <c r="G26" s="14" t="str">
        <f>原记录!G23</f>
        <v>91.36003</v>
      </c>
      <c r="H26" s="22">
        <f>DEGREES(RADIANS(90)-((INT(ABS(G26))+INT((ABS(G26)-INT(ABS(G26)))*100)/60+((ABS(G26)-INT(ABS(G26)))*100-INT((ABS(G26)-INT(ABS(G26)))*100))/36)*PI()/180)*SIGN(G26))</f>
        <v>-1.60008333333331</v>
      </c>
      <c r="I26" s="22">
        <f>(INT(ABS(H26))+INT((ABS(H26)-INT(ABS(H26)))*60)*0.01+(((ABS(H26)-INT(ABS(H26)))*60-INT((ABS(H26)-INT(ABS(H26)))*60))*60)/10000)*SIGN(H26)</f>
        <v>-1.36002999999999</v>
      </c>
      <c r="J26" s="27">
        <f>原记录!H23</f>
        <v>161.879366666667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P9-4</v>
      </c>
      <c r="Q26" s="44" t="str">
        <f>B26</f>
        <v>T24</v>
      </c>
      <c r="R26" s="41">
        <f>J26</f>
        <v>161.879366666667</v>
      </c>
      <c r="S26" s="36">
        <f>K2</f>
        <v>26.2</v>
      </c>
      <c r="T26" s="42">
        <f>L8</f>
        <v>26.2</v>
      </c>
      <c r="U26" s="42">
        <f>N2</f>
        <v>949</v>
      </c>
      <c r="V26" s="42">
        <f>M8</f>
        <v>949</v>
      </c>
      <c r="W26" s="43">
        <f>I26</f>
        <v>-1.36002999999999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P9-4</v>
      </c>
      <c r="Q29" s="36" t="str">
        <f>Q25</f>
        <v>T23</v>
      </c>
      <c r="R29" s="36">
        <f>R25</f>
        <v>173.156841666667</v>
      </c>
      <c r="S29" s="36">
        <f>T25</f>
        <v>26.2</v>
      </c>
      <c r="T29" s="36">
        <f>V25</f>
        <v>949</v>
      </c>
      <c r="U29" s="36">
        <f>W25</f>
        <v>1.18139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P9-4</v>
      </c>
      <c r="Q30" s="36" t="str">
        <f>Q26</f>
        <v>T24</v>
      </c>
      <c r="R30" s="36">
        <f>R26</f>
        <v>161.879366666667</v>
      </c>
      <c r="S30" s="36">
        <f>T26</f>
        <v>26.2</v>
      </c>
      <c r="T30" s="36">
        <f>V26</f>
        <v>949</v>
      </c>
      <c r="U30" s="36">
        <f>W26</f>
        <v>-1.36002999999999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