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4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5.xml" ContentType="application/vnd.openxmlformats-officedocument.drawing+xml"/>
  <Override PartName="/xl/tables/table4.xml" ContentType="application/vnd.openxmlformats-officedocument.spreadsheetml.table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autoCompressPictures="0"/>
  <bookViews>
    <workbookView xWindow="0" yWindow="0" windowWidth="28800" windowHeight="16020" tabRatio="500" activeTab="2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9" i="5" l="1"/>
  <c r="D9" i="5"/>
  <c r="F9" i="5"/>
  <c r="E9" i="5"/>
  <c r="J8" i="5"/>
  <c r="D8" i="5"/>
  <c r="F8" i="5"/>
  <c r="E8" i="5"/>
  <c r="J7" i="5"/>
  <c r="D7" i="5"/>
  <c r="F7" i="5"/>
  <c r="E7" i="5"/>
  <c r="J6" i="5"/>
  <c r="D6" i="5"/>
  <c r="F6" i="5"/>
  <c r="E6" i="5"/>
  <c r="J5" i="5"/>
  <c r="D5" i="5"/>
  <c r="F5" i="5"/>
  <c r="E5" i="5"/>
  <c r="J4" i="5"/>
  <c r="F4" i="5"/>
  <c r="E4" i="5"/>
  <c r="J3" i="5"/>
  <c r="F3" i="5"/>
  <c r="E3" i="5"/>
  <c r="J2" i="5"/>
  <c r="N38" i="4"/>
  <c r="N39" i="4"/>
  <c r="N40" i="4"/>
  <c r="N41" i="4"/>
  <c r="N42" i="4"/>
  <c r="N43" i="4"/>
  <c r="N37" i="4"/>
  <c r="M38" i="4"/>
  <c r="M39" i="4"/>
  <c r="M40" i="4"/>
  <c r="M41" i="4"/>
  <c r="M42" i="4"/>
  <c r="M43" i="4"/>
  <c r="M37" i="4"/>
  <c r="L37" i="4"/>
  <c r="L38" i="4"/>
  <c r="L39" i="4"/>
  <c r="L40" i="4"/>
  <c r="L41" i="4"/>
  <c r="L42" i="4"/>
  <c r="L43" i="4"/>
  <c r="F25" i="4"/>
  <c r="F26" i="4"/>
  <c r="E25" i="4"/>
  <c r="E26" i="4"/>
  <c r="D25" i="4"/>
  <c r="D26" i="4"/>
  <c r="F21" i="4"/>
  <c r="F22" i="4"/>
  <c r="F23" i="4"/>
  <c r="F24" i="4"/>
  <c r="F20" i="4"/>
  <c r="E24" i="4"/>
  <c r="D24" i="4"/>
  <c r="E23" i="4"/>
  <c r="D23" i="4"/>
  <c r="J20" i="4"/>
  <c r="J21" i="4"/>
  <c r="J22" i="4"/>
  <c r="J23" i="4"/>
  <c r="J24" i="4"/>
  <c r="J25" i="4"/>
  <c r="J26" i="4"/>
  <c r="J19" i="4"/>
  <c r="E22" i="4"/>
  <c r="D22" i="4"/>
  <c r="E21" i="4"/>
  <c r="E20" i="4"/>
</calcChain>
</file>

<file path=xl/sharedStrings.xml><?xml version="1.0" encoding="utf-8"?>
<sst xmlns="http://schemas.openxmlformats.org/spreadsheetml/2006/main" count="113" uniqueCount="67">
  <si>
    <t>mpi</t>
  </si>
  <si>
    <t>openmp</t>
  </si>
  <si>
    <t>time</t>
  </si>
  <si>
    <t>tasks</t>
  </si>
  <si>
    <t xml:space="preserve">first run </t>
  </si>
  <si>
    <t xml:space="preserve">second run </t>
  </si>
  <si>
    <t xml:space="preserve"> addding openmp pragmas to both ldumatrix nd dicpreconditioner files</t>
  </si>
  <si>
    <t>adding openmp pragmas only to ldumatrixatmul file</t>
  </si>
  <si>
    <t>compact</t>
  </si>
  <si>
    <t xml:space="preserve">24 mpi </t>
  </si>
  <si>
    <t>1 thread</t>
  </si>
  <si>
    <t>12x1</t>
  </si>
  <si>
    <t>12x2</t>
  </si>
  <si>
    <t>12x3</t>
  </si>
  <si>
    <t>12x4</t>
  </si>
  <si>
    <t xml:space="preserve">hybrid-1 </t>
  </si>
  <si>
    <t>hybrid-2</t>
  </si>
  <si>
    <t xml:space="preserve">no affinity </t>
  </si>
  <si>
    <t>scatter</t>
  </si>
  <si>
    <t>hybrid-2-scatter</t>
  </si>
  <si>
    <t>hybrid-2-compact</t>
  </si>
  <si>
    <t>host-16</t>
  </si>
  <si>
    <t>host-32</t>
  </si>
  <si>
    <t>Phi-60</t>
  </si>
  <si>
    <t>Phi-120</t>
  </si>
  <si>
    <t>Phi-180</t>
  </si>
  <si>
    <t>Phi-240</t>
  </si>
  <si>
    <t>Phi-32</t>
  </si>
  <si>
    <t xml:space="preserve">host </t>
  </si>
  <si>
    <t>single core</t>
  </si>
  <si>
    <t>mic</t>
  </si>
  <si>
    <t xml:space="preserve">60 mpi tasks 2 omp threads </t>
  </si>
  <si>
    <t>time-50^3</t>
  </si>
  <si>
    <t>Efficiency</t>
  </si>
  <si>
    <t>Speedup</t>
  </si>
  <si>
    <t xml:space="preserve">48 cores and 2 threads </t>
  </si>
  <si>
    <t xml:space="preserve">24 cores and 2 threads </t>
  </si>
  <si>
    <t xml:space="preserve">time </t>
  </si>
  <si>
    <t>threads</t>
  </si>
  <si>
    <t>total</t>
  </si>
  <si>
    <t>total/threads</t>
  </si>
  <si>
    <t>clock-time</t>
  </si>
  <si>
    <t>thread -overhead</t>
  </si>
  <si>
    <t>thread-total</t>
  </si>
  <si>
    <t>speedup</t>
  </si>
  <si>
    <t>efficiency-mpi</t>
  </si>
  <si>
    <t>efficiency-openmp</t>
  </si>
  <si>
    <t>##</t>
  </si>
  <si>
    <t>tasks##</t>
  </si>
  <si>
    <t>tasks#</t>
  </si>
  <si>
    <t>0-serial</t>
  </si>
  <si>
    <t>clk</t>
  </si>
  <si>
    <t>time/thread</t>
  </si>
  <si>
    <t>NA</t>
  </si>
  <si>
    <t>overhead</t>
  </si>
  <si>
    <t>mpi-overhead</t>
  </si>
  <si>
    <t>omp-mpi</t>
  </si>
  <si>
    <t>OpenMP</t>
  </si>
  <si>
    <t>MPI</t>
  </si>
  <si>
    <t>overhead%</t>
  </si>
  <si>
    <t>omp-overhead%</t>
  </si>
  <si>
    <t>Speedup-MPI</t>
  </si>
  <si>
    <t>Speedup-OpenMP</t>
  </si>
  <si>
    <t>Efficiency-OpenMP</t>
  </si>
  <si>
    <t>Efficiency-MPI</t>
  </si>
  <si>
    <t>serial</t>
  </si>
  <si>
    <t>speeedup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</si>
</sst>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theme="7"/>
      </top>
      <bottom/>
      <diagonal/>
    </border>
    <border>
      <left/>
      <right/>
      <top style="thin">
        <color theme="7"/>
      </top>
      <bottom style="thin">
        <color theme="7"/>
      </bottom>
      <diagonal/>
    </border>
  </borders>
  <cellStyleXfs count="18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0" fontId="0" fillId="0" borderId="1" xfId="0" applyFont="1" applyBorder="1"/>
    <xf numFmtId="0" fontId="0" fillId="0" borderId="2" xfId="0" applyFont="1" applyBorder="1"/>
  </cellXfs>
  <cellStyles count="18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Normal" xfId="0" builtinId="0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Hybrid parallelized IcoFoam  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Sheet1!$I$5</c:f>
              <c:strCache>
                <c:ptCount val="1"/>
                <c:pt idx="0">
                  <c:v>hybrid-1 </c:v>
                </c:pt>
              </c:strCache>
            </c:strRef>
          </c:tx>
          <c:invertIfNegative val="0"/>
          <c:cat>
            <c:strRef>
              <c:f>Sheet1!$H$6:$H$9</c:f>
              <c:strCache>
                <c:ptCount val="4"/>
                <c:pt idx="0">
                  <c:v>12x1</c:v>
                </c:pt>
                <c:pt idx="1">
                  <c:v>12x2</c:v>
                </c:pt>
                <c:pt idx="2">
                  <c:v>12x3</c:v>
                </c:pt>
                <c:pt idx="3">
                  <c:v>12x4</c:v>
                </c:pt>
              </c:strCache>
            </c:strRef>
          </c:cat>
          <c:val>
            <c:numRef>
              <c:f>Sheet1!$I$6:$I$9</c:f>
              <c:numCache>
                <c:formatCode>General</c:formatCode>
                <c:ptCount val="4"/>
                <c:pt idx="0">
                  <c:v>32.64</c:v>
                </c:pt>
                <c:pt idx="1">
                  <c:v>91.86</c:v>
                </c:pt>
                <c:pt idx="2">
                  <c:v>36.71</c:v>
                </c:pt>
                <c:pt idx="3">
                  <c:v>37.3</c:v>
                </c:pt>
              </c:numCache>
            </c:numRef>
          </c:val>
        </c:ser>
        <c:ser>
          <c:idx val="1"/>
          <c:order val="1"/>
          <c:tx>
            <c:strRef>
              <c:f>Sheet1!$J$5</c:f>
              <c:strCache>
                <c:ptCount val="1"/>
                <c:pt idx="0">
                  <c:v>hybrid-2</c:v>
                </c:pt>
              </c:strCache>
            </c:strRef>
          </c:tx>
          <c:invertIfNegative val="0"/>
          <c:cat>
            <c:strRef>
              <c:f>Sheet1!$H$6:$H$9</c:f>
              <c:strCache>
                <c:ptCount val="4"/>
                <c:pt idx="0">
                  <c:v>12x1</c:v>
                </c:pt>
                <c:pt idx="1">
                  <c:v>12x2</c:v>
                </c:pt>
                <c:pt idx="2">
                  <c:v>12x3</c:v>
                </c:pt>
                <c:pt idx="3">
                  <c:v>12x4</c:v>
                </c:pt>
              </c:strCache>
            </c:strRef>
          </c:cat>
          <c:val>
            <c:numRef>
              <c:f>Sheet1!$J$6:$J$9</c:f>
              <c:numCache>
                <c:formatCode>General</c:formatCode>
                <c:ptCount val="4"/>
                <c:pt idx="0">
                  <c:v>54.5</c:v>
                </c:pt>
                <c:pt idx="1">
                  <c:v>139.89</c:v>
                </c:pt>
                <c:pt idx="2">
                  <c:v>283.83</c:v>
                </c:pt>
                <c:pt idx="3">
                  <c:v>295.72</c:v>
                </c:pt>
              </c:numCache>
            </c:numRef>
          </c:val>
        </c:ser>
        <c:ser>
          <c:idx val="2"/>
          <c:order val="2"/>
          <c:tx>
            <c:strRef>
              <c:f>Sheet1!$K$5</c:f>
              <c:strCache>
                <c:ptCount val="1"/>
                <c:pt idx="0">
                  <c:v>hybrid-2-scatter</c:v>
                </c:pt>
              </c:strCache>
            </c:strRef>
          </c:tx>
          <c:invertIfNegative val="0"/>
          <c:cat>
            <c:strRef>
              <c:f>Sheet1!$H$6:$H$9</c:f>
              <c:strCache>
                <c:ptCount val="4"/>
                <c:pt idx="0">
                  <c:v>12x1</c:v>
                </c:pt>
                <c:pt idx="1">
                  <c:v>12x2</c:v>
                </c:pt>
                <c:pt idx="2">
                  <c:v>12x3</c:v>
                </c:pt>
                <c:pt idx="3">
                  <c:v>12x4</c:v>
                </c:pt>
              </c:strCache>
            </c:strRef>
          </c:cat>
          <c:val>
            <c:numRef>
              <c:f>Sheet1!$K$6:$K$9</c:f>
              <c:numCache>
                <c:formatCode>General</c:formatCode>
                <c:ptCount val="4"/>
                <c:pt idx="0">
                  <c:v>56.93</c:v>
                </c:pt>
                <c:pt idx="1">
                  <c:v>164.88</c:v>
                </c:pt>
                <c:pt idx="2">
                  <c:v>282.9</c:v>
                </c:pt>
                <c:pt idx="3">
                  <c:v>297.74</c:v>
                </c:pt>
              </c:numCache>
            </c:numRef>
          </c:val>
        </c:ser>
        <c:ser>
          <c:idx val="3"/>
          <c:order val="3"/>
          <c:tx>
            <c:strRef>
              <c:f>Sheet1!$L$5</c:f>
              <c:strCache>
                <c:ptCount val="1"/>
                <c:pt idx="0">
                  <c:v>hybrid-2-compact</c:v>
                </c:pt>
              </c:strCache>
            </c:strRef>
          </c:tx>
          <c:invertIfNegative val="0"/>
          <c:cat>
            <c:strRef>
              <c:f>Sheet1!$H$6:$H$9</c:f>
              <c:strCache>
                <c:ptCount val="4"/>
                <c:pt idx="0">
                  <c:v>12x1</c:v>
                </c:pt>
                <c:pt idx="1">
                  <c:v>12x2</c:v>
                </c:pt>
                <c:pt idx="2">
                  <c:v>12x3</c:v>
                </c:pt>
                <c:pt idx="3">
                  <c:v>12x4</c:v>
                </c:pt>
              </c:strCache>
            </c:strRef>
          </c:cat>
          <c:val>
            <c:numRef>
              <c:f>Sheet1!$L$6:$L$9</c:f>
              <c:numCache>
                <c:formatCode>General</c:formatCode>
                <c:ptCount val="4"/>
                <c:pt idx="0">
                  <c:v>56.71</c:v>
                </c:pt>
                <c:pt idx="1">
                  <c:v>171.01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062839208"/>
        <c:axId val="2062844568"/>
      </c:barChart>
      <c:catAx>
        <c:axId val="2062839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MPI xOpenMP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062844568"/>
        <c:crosses val="autoZero"/>
        <c:auto val="1"/>
        <c:lblAlgn val="ctr"/>
        <c:lblOffset val="100"/>
        <c:noMultiLvlLbl val="0"/>
      </c:catAx>
      <c:valAx>
        <c:axId val="20628445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in 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6283920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Sheet4!$Q$22</c:f>
              <c:strCache>
                <c:ptCount val="1"/>
                <c:pt idx="0">
                  <c:v>thread -overhead</c:v>
                </c:pt>
              </c:strCache>
            </c:strRef>
          </c:tx>
          <c:invertIfNegative val="0"/>
          <c:cat>
            <c:numRef>
              <c:f>Sheet4!$M$23:$M$31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</c:numCache>
            </c:numRef>
          </c:cat>
          <c:val>
            <c:numRef>
              <c:f>Sheet4!$Q$23:$Q$31</c:f>
              <c:numCache>
                <c:formatCode>General</c:formatCode>
                <c:ptCount val="9"/>
                <c:pt idx="0">
                  <c:v>0.869999999999997</c:v>
                </c:pt>
                <c:pt idx="1">
                  <c:v>0.0849999999999937</c:v>
                </c:pt>
                <c:pt idx="2">
                  <c:v>1.004999999999995</c:v>
                </c:pt>
                <c:pt idx="3">
                  <c:v>0.592500000000001</c:v>
                </c:pt>
                <c:pt idx="4">
                  <c:v>1.009999999999991</c:v>
                </c:pt>
                <c:pt idx="5">
                  <c:v>0.61333333333333</c:v>
                </c:pt>
                <c:pt idx="6">
                  <c:v>1.865833333333313</c:v>
                </c:pt>
                <c:pt idx="7">
                  <c:v>1.245000000000005</c:v>
                </c:pt>
                <c:pt idx="8">
                  <c:v>5.236666666666678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5049704"/>
        <c:axId val="2074986824"/>
      </c:barChart>
      <c:catAx>
        <c:axId val="2075049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74986824"/>
        <c:crosses val="autoZero"/>
        <c:auto val="1"/>
        <c:lblAlgn val="ctr"/>
        <c:lblOffset val="100"/>
        <c:noMultiLvlLbl val="0"/>
      </c:catAx>
      <c:valAx>
        <c:axId val="2074986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50497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Sheet4!$N$22</c:f>
              <c:strCache>
                <c:ptCount val="1"/>
                <c:pt idx="0">
                  <c:v>thread-total</c:v>
                </c:pt>
              </c:strCache>
            </c:strRef>
          </c:tx>
          <c:invertIfNegative val="0"/>
          <c:cat>
            <c:numRef>
              <c:f>Sheet4!$M$23:$M$31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</c:numCache>
            </c:numRef>
          </c:cat>
          <c:val>
            <c:numRef>
              <c:f>Sheet4!$N$23:$N$31</c:f>
              <c:numCache>
                <c:formatCode>General</c:formatCode>
                <c:ptCount val="9"/>
                <c:pt idx="0">
                  <c:v>54.13</c:v>
                </c:pt>
                <c:pt idx="1">
                  <c:v>133.83</c:v>
                </c:pt>
                <c:pt idx="2">
                  <c:v>197.99</c:v>
                </c:pt>
                <c:pt idx="3">
                  <c:v>509.63</c:v>
                </c:pt>
                <c:pt idx="4">
                  <c:v>905.9400000000001</c:v>
                </c:pt>
                <c:pt idx="5">
                  <c:v>340.16</c:v>
                </c:pt>
                <c:pt idx="6">
                  <c:v>2677.61</c:v>
                </c:pt>
                <c:pt idx="7">
                  <c:v>988.53</c:v>
                </c:pt>
                <c:pt idx="8">
                  <c:v>3969.16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5056952"/>
        <c:axId val="2077464152"/>
      </c:barChart>
      <c:catAx>
        <c:axId val="2075056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77464152"/>
        <c:crosses val="autoZero"/>
        <c:auto val="1"/>
        <c:lblAlgn val="ctr"/>
        <c:lblOffset val="100"/>
        <c:noMultiLvlLbl val="0"/>
      </c:catAx>
      <c:valAx>
        <c:axId val="2077464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50569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Sheet4!$R$22</c:f>
              <c:strCache>
                <c:ptCount val="1"/>
                <c:pt idx="0">
                  <c:v>speedup</c:v>
                </c:pt>
              </c:strCache>
            </c:strRef>
          </c:tx>
          <c:cat>
            <c:numRef>
              <c:f>Sheet4!$M$24:$M$32</c:f>
              <c:numCache>
                <c:formatCode>General</c:formatCode>
                <c:ptCount val="9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</c:numCache>
            </c:numRef>
          </c:cat>
          <c:val>
            <c:numRef>
              <c:f>Sheet4!$R$24:$R$32</c:f>
              <c:numCache>
                <c:formatCode>General</c:formatCode>
                <c:ptCount val="9"/>
                <c:pt idx="0">
                  <c:v>4.567164179104478</c:v>
                </c:pt>
                <c:pt idx="1">
                  <c:v>3.06</c:v>
                </c:pt>
                <c:pt idx="2">
                  <c:v>2.390625</c:v>
                </c:pt>
                <c:pt idx="3">
                  <c:v>2.013157894736842</c:v>
                </c:pt>
                <c:pt idx="4">
                  <c:v>2.684210526315789</c:v>
                </c:pt>
                <c:pt idx="5">
                  <c:v>1.36</c:v>
                </c:pt>
                <c:pt idx="6">
                  <c:v>1.843373493975904</c:v>
                </c:pt>
                <c:pt idx="7">
                  <c:v>0.910714285714286</c:v>
                </c:pt>
                <c:pt idx="8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0429080"/>
        <c:axId val="2080432120"/>
      </c:lineChart>
      <c:catAx>
        <c:axId val="2080429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80432120"/>
        <c:crosses val="autoZero"/>
        <c:auto val="1"/>
        <c:lblAlgn val="ctr"/>
        <c:lblOffset val="100"/>
        <c:noMultiLvlLbl val="0"/>
      </c:catAx>
      <c:valAx>
        <c:axId val="2080432120"/>
        <c:scaling>
          <c:logBase val="2.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04290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IcoFOAM</a:t>
            </a:r>
            <a:r>
              <a:rPr lang="en-US" baseline="0"/>
              <a:t> on Ivy Bridge/ Sandy Bridge - MPI vs. OpenMP Parallelization on a single node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Sheet4!$J$35</c:f>
              <c:strCache>
                <c:ptCount val="1"/>
                <c:pt idx="0">
                  <c:v>OpenMP</c:v>
                </c:pt>
              </c:strCache>
            </c:strRef>
          </c:tx>
          <c:invertIfNegative val="0"/>
          <c:cat>
            <c:numRef>
              <c:f>Sheet4!$I$36:$I$43</c:f>
              <c:numCache>
                <c:formatCode>General</c:formatCode>
                <c:ptCount val="8"/>
                <c:pt idx="0">
                  <c:v>0.0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  <c:pt idx="5">
                  <c:v>10.0</c:v>
                </c:pt>
                <c:pt idx="6">
                  <c:v>12.0</c:v>
                </c:pt>
                <c:pt idx="7">
                  <c:v>24.0</c:v>
                </c:pt>
              </c:numCache>
            </c:numRef>
          </c:cat>
          <c:val>
            <c:numRef>
              <c:f>Sheet4!$J$36:$J$43</c:f>
              <c:numCache>
                <c:formatCode>General</c:formatCode>
                <c:ptCount val="8"/>
                <c:pt idx="0">
                  <c:v>303.42</c:v>
                </c:pt>
                <c:pt idx="1">
                  <c:v>306.365</c:v>
                </c:pt>
                <c:pt idx="2">
                  <c:v>307.6375</c:v>
                </c:pt>
                <c:pt idx="3">
                  <c:v>308.535</c:v>
                </c:pt>
                <c:pt idx="4">
                  <c:v>314.43125</c:v>
                </c:pt>
                <c:pt idx="5">
                  <c:v>322.761</c:v>
                </c:pt>
                <c:pt idx="6">
                  <c:v>319.7183333</c:v>
                </c:pt>
                <c:pt idx="7">
                  <c:v>436.5916667</c:v>
                </c:pt>
              </c:numCache>
            </c:numRef>
          </c:val>
        </c:ser>
        <c:ser>
          <c:idx val="1"/>
          <c:order val="1"/>
          <c:tx>
            <c:strRef>
              <c:f>Sheet4!$K$35</c:f>
              <c:strCache>
                <c:ptCount val="1"/>
                <c:pt idx="0">
                  <c:v>MPI</c:v>
                </c:pt>
              </c:strCache>
            </c:strRef>
          </c:tx>
          <c:invertIfNegative val="0"/>
          <c:cat>
            <c:numRef>
              <c:f>Sheet4!$I$36:$I$43</c:f>
              <c:numCache>
                <c:formatCode>General</c:formatCode>
                <c:ptCount val="8"/>
                <c:pt idx="0">
                  <c:v>0.0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  <c:pt idx="5">
                  <c:v>10.0</c:v>
                </c:pt>
                <c:pt idx="6">
                  <c:v>12.0</c:v>
                </c:pt>
                <c:pt idx="7">
                  <c:v>24.0</c:v>
                </c:pt>
              </c:numCache>
            </c:numRef>
          </c:cat>
          <c:val>
            <c:numRef>
              <c:f>Sheet4!$K$36:$K$43</c:f>
              <c:numCache>
                <c:formatCode>General</c:formatCode>
                <c:ptCount val="8"/>
                <c:pt idx="0">
                  <c:v>303.42</c:v>
                </c:pt>
                <c:pt idx="1">
                  <c:v>166.13</c:v>
                </c:pt>
                <c:pt idx="2">
                  <c:v>108.84</c:v>
                </c:pt>
                <c:pt idx="3">
                  <c:v>95.46</c:v>
                </c:pt>
                <c:pt idx="4">
                  <c:v>75.83</c:v>
                </c:pt>
                <c:pt idx="5">
                  <c:v>80.6</c:v>
                </c:pt>
                <c:pt idx="6">
                  <c:v>53.19</c:v>
                </c:pt>
                <c:pt idx="7">
                  <c:v>80.55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4069400"/>
        <c:axId val="2087452968"/>
      </c:barChart>
      <c:lineChart>
        <c:grouping val="standard"/>
        <c:varyColors val="0"/>
        <c:ser>
          <c:idx val="2"/>
          <c:order val="2"/>
          <c:tx>
            <c:strRef>
              <c:f>Sheet4!$L$35</c:f>
              <c:strCache>
                <c:ptCount val="1"/>
                <c:pt idx="0">
                  <c:v>overhead</c:v>
                </c:pt>
              </c:strCache>
            </c:strRef>
          </c:tx>
          <c:cat>
            <c:numRef>
              <c:f>Sheet4!$I$36:$I$43</c:f>
              <c:numCache>
                <c:formatCode>General</c:formatCode>
                <c:ptCount val="8"/>
                <c:pt idx="0">
                  <c:v>0.0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  <c:pt idx="5">
                  <c:v>10.0</c:v>
                </c:pt>
                <c:pt idx="6">
                  <c:v>12.0</c:v>
                </c:pt>
                <c:pt idx="7">
                  <c:v>24.0</c:v>
                </c:pt>
              </c:numCache>
            </c:numRef>
          </c:cat>
          <c:val>
            <c:numRef>
              <c:f>Sheet4!$L$36:$L$43</c:f>
              <c:numCache>
                <c:formatCode>General</c:formatCode>
                <c:ptCount val="8"/>
                <c:pt idx="0">
                  <c:v>0.0</c:v>
                </c:pt>
                <c:pt idx="1">
                  <c:v>140.235</c:v>
                </c:pt>
                <c:pt idx="2">
                  <c:v>198.7975</c:v>
                </c:pt>
                <c:pt idx="3">
                  <c:v>213.075</c:v>
                </c:pt>
                <c:pt idx="4">
                  <c:v>238.60125</c:v>
                </c:pt>
                <c:pt idx="5">
                  <c:v>242.161</c:v>
                </c:pt>
                <c:pt idx="6">
                  <c:v>266.5283333</c:v>
                </c:pt>
                <c:pt idx="7">
                  <c:v>356.0416667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4069400"/>
        <c:axId val="2087452968"/>
      </c:lineChart>
      <c:catAx>
        <c:axId val="2084069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#Tasks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7452968"/>
        <c:crosses val="autoZero"/>
        <c:auto val="1"/>
        <c:lblAlgn val="ctr"/>
        <c:lblOffset val="100"/>
        <c:noMultiLvlLbl val="0"/>
      </c:catAx>
      <c:valAx>
        <c:axId val="20874529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4069400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Speedup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Sheet5!$C$12</c:f>
              <c:strCache>
                <c:ptCount val="1"/>
                <c:pt idx="0">
                  <c:v>Speedup-OpenMP</c:v>
                </c:pt>
              </c:strCache>
            </c:strRef>
          </c:tx>
          <c:cat>
            <c:strRef>
              <c:f>Sheet5!$A$13:$A$20</c:f>
              <c:strCache>
                <c:ptCount val="8"/>
                <c:pt idx="0">
                  <c:v>serial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24</c:v>
                </c:pt>
              </c:strCache>
            </c:strRef>
          </c:cat>
          <c:val>
            <c:numRef>
              <c:f>Sheet5!$C$13:$C$20</c:f>
              <c:numCache>
                <c:formatCode>General</c:formatCode>
                <c:ptCount val="8"/>
                <c:pt idx="0">
                  <c:v>1.0</c:v>
                </c:pt>
                <c:pt idx="1">
                  <c:v>0.983870967741935</c:v>
                </c:pt>
                <c:pt idx="2">
                  <c:v>0.977564102564103</c:v>
                </c:pt>
                <c:pt idx="3">
                  <c:v>0.977564102564103</c:v>
                </c:pt>
                <c:pt idx="4">
                  <c:v>0.959119496855346</c:v>
                </c:pt>
                <c:pt idx="5">
                  <c:v>0.929878048780488</c:v>
                </c:pt>
                <c:pt idx="6">
                  <c:v>0.941358024691358</c:v>
                </c:pt>
                <c:pt idx="7">
                  <c:v>0.67032967032967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Sheet5!$E$12</c:f>
              <c:strCache>
                <c:ptCount val="1"/>
                <c:pt idx="0">
                  <c:v>Speedup-MPI</c:v>
                </c:pt>
              </c:strCache>
            </c:strRef>
          </c:tx>
          <c:cat>
            <c:strRef>
              <c:f>Sheet5!$A$13:$A$20</c:f>
              <c:strCache>
                <c:ptCount val="8"/>
                <c:pt idx="0">
                  <c:v>serial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24</c:v>
                </c:pt>
              </c:strCache>
            </c:strRef>
          </c:cat>
          <c:val>
            <c:numRef>
              <c:f>Sheet5!$E$13:$E$20</c:f>
              <c:numCache>
                <c:formatCode>General</c:formatCode>
                <c:ptCount val="8"/>
                <c:pt idx="0">
                  <c:v>1.0</c:v>
                </c:pt>
                <c:pt idx="1">
                  <c:v>1.837349397590361</c:v>
                </c:pt>
                <c:pt idx="2">
                  <c:v>2.798165137614679</c:v>
                </c:pt>
                <c:pt idx="3">
                  <c:v>3.177083333333333</c:v>
                </c:pt>
                <c:pt idx="4">
                  <c:v>4.013157894736842</c:v>
                </c:pt>
                <c:pt idx="5">
                  <c:v>3.765432098765432</c:v>
                </c:pt>
                <c:pt idx="6">
                  <c:v>5.754716981132075</c:v>
                </c:pt>
                <c:pt idx="7">
                  <c:v>3.719512195121951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5183944"/>
        <c:axId val="2084777080"/>
      </c:lineChart>
      <c:catAx>
        <c:axId val="2075183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#Tasks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4777080"/>
        <c:crosses val="autoZero"/>
        <c:auto val="1"/>
        <c:lblAlgn val="ctr"/>
        <c:lblOffset val="100"/>
        <c:noMultiLvlLbl val="0"/>
      </c:catAx>
      <c:valAx>
        <c:axId val="20847770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Speedup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7518394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Efficiency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Sheet5!$F$12</c:f>
              <c:strCache>
                <c:ptCount val="1"/>
                <c:pt idx="0">
                  <c:v>Efficiency-OpenMP</c:v>
                </c:pt>
              </c:strCache>
            </c:strRef>
          </c:tx>
          <c:cat>
            <c:strRef>
              <c:f>Sheet5!$A$13:$A$20</c:f>
              <c:strCache>
                <c:ptCount val="8"/>
                <c:pt idx="0">
                  <c:v>serial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24</c:v>
                </c:pt>
              </c:strCache>
            </c:strRef>
          </c:cat>
          <c:val>
            <c:numRef>
              <c:f>Sheet5!$F$13:$F$20</c:f>
              <c:numCache>
                <c:formatCode>General</c:formatCode>
                <c:ptCount val="8"/>
                <c:pt idx="0">
                  <c:v>1.0</c:v>
                </c:pt>
                <c:pt idx="1">
                  <c:v>0.491935483870968</c:v>
                </c:pt>
                <c:pt idx="2">
                  <c:v>0.244391025641026</c:v>
                </c:pt>
                <c:pt idx="3">
                  <c:v>0.16292735042735</c:v>
                </c:pt>
                <c:pt idx="4">
                  <c:v>0.119889937106918</c:v>
                </c:pt>
                <c:pt idx="5">
                  <c:v>0.0929878048780488</c:v>
                </c:pt>
                <c:pt idx="6">
                  <c:v>0.0784465020576132</c:v>
                </c:pt>
                <c:pt idx="7">
                  <c:v>0.0279304029304029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Sheet5!$G$12</c:f>
              <c:strCache>
                <c:ptCount val="1"/>
                <c:pt idx="0">
                  <c:v>Efficiency-MPI</c:v>
                </c:pt>
              </c:strCache>
            </c:strRef>
          </c:tx>
          <c:cat>
            <c:strRef>
              <c:f>Sheet5!$A$13:$A$20</c:f>
              <c:strCache>
                <c:ptCount val="8"/>
                <c:pt idx="0">
                  <c:v>serial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24</c:v>
                </c:pt>
              </c:strCache>
            </c:strRef>
          </c:cat>
          <c:val>
            <c:numRef>
              <c:f>Sheet5!$G$13:$G$20</c:f>
              <c:numCache>
                <c:formatCode>General</c:formatCode>
                <c:ptCount val="8"/>
                <c:pt idx="0">
                  <c:v>1.0</c:v>
                </c:pt>
                <c:pt idx="1">
                  <c:v>0.918674698795181</c:v>
                </c:pt>
                <c:pt idx="2">
                  <c:v>0.69954128440367</c:v>
                </c:pt>
                <c:pt idx="3">
                  <c:v>0.529513888888889</c:v>
                </c:pt>
                <c:pt idx="4">
                  <c:v>0.501644736842105</c:v>
                </c:pt>
                <c:pt idx="5">
                  <c:v>0.376543209876543</c:v>
                </c:pt>
                <c:pt idx="6">
                  <c:v>0.479559748427673</c:v>
                </c:pt>
                <c:pt idx="7">
                  <c:v>0.154979674796748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8322504"/>
        <c:axId val="2083691192"/>
      </c:lineChart>
      <c:catAx>
        <c:axId val="2088322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#Tasks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3691192"/>
        <c:crosses val="autoZero"/>
        <c:auto val="1"/>
        <c:lblAlgn val="ctr"/>
        <c:lblOffset val="100"/>
        <c:noMultiLvlLbl val="0"/>
      </c:catAx>
      <c:valAx>
        <c:axId val="20836911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Efficiency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832250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MPI</a:t>
            </a:r>
            <a:r>
              <a:rPr lang="en-US" baseline="0"/>
              <a:t> only implementation of IcoFoam on Ipcc host node and mic-0 </a:t>
            </a:r>
            <a:endParaRPr lang="en-US"/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Sheet2!$E$8</c:f>
              <c:strCache>
                <c:ptCount val="1"/>
                <c:pt idx="0">
                  <c:v>time</c:v>
                </c:pt>
              </c:strCache>
            </c:strRef>
          </c:tx>
          <c:invertIfNegative val="0"/>
          <c:cat>
            <c:strRef>
              <c:f>Sheet2!$D$9:$D$14</c:f>
              <c:strCache>
                <c:ptCount val="6"/>
                <c:pt idx="0">
                  <c:v>host-16</c:v>
                </c:pt>
                <c:pt idx="1">
                  <c:v>host-32</c:v>
                </c:pt>
                <c:pt idx="2">
                  <c:v>Phi-60</c:v>
                </c:pt>
                <c:pt idx="3">
                  <c:v>Phi-120</c:v>
                </c:pt>
                <c:pt idx="4">
                  <c:v>Phi-180</c:v>
                </c:pt>
                <c:pt idx="5">
                  <c:v>Phi-240</c:v>
                </c:pt>
              </c:strCache>
            </c:strRef>
          </c:cat>
          <c:val>
            <c:numRef>
              <c:f>Sheet2!$E$9:$E$14</c:f>
              <c:numCache>
                <c:formatCode>General</c:formatCode>
                <c:ptCount val="6"/>
                <c:pt idx="0">
                  <c:v>903.01</c:v>
                </c:pt>
                <c:pt idx="1">
                  <c:v>1088.64</c:v>
                </c:pt>
                <c:pt idx="2">
                  <c:v>2637.48</c:v>
                </c:pt>
                <c:pt idx="3">
                  <c:v>2091.7</c:v>
                </c:pt>
                <c:pt idx="4">
                  <c:v>2116.35</c:v>
                </c:pt>
                <c:pt idx="5">
                  <c:v>2467.1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2915112"/>
        <c:axId val="2062918120"/>
      </c:barChart>
      <c:catAx>
        <c:axId val="2062915112"/>
        <c:scaling>
          <c:orientation val="minMax"/>
        </c:scaling>
        <c:delete val="0"/>
        <c:axPos val="l"/>
        <c:majorGridlines/>
        <c:minorGridlines/>
        <c:majorTickMark val="out"/>
        <c:minorTickMark val="none"/>
        <c:tickLblPos val="nextTo"/>
        <c:crossAx val="2062918120"/>
        <c:crosses val="autoZero"/>
        <c:auto val="1"/>
        <c:lblAlgn val="ctr"/>
        <c:lblOffset val="100"/>
        <c:noMultiLvlLbl val="0"/>
      </c:catAx>
      <c:valAx>
        <c:axId val="2062918120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629151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69425211245303"/>
          <c:y val="0.0308483290488432"/>
          <c:w val="0.797241935251695"/>
          <c:h val="0.80284517134587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Sheet2!$C$21:$C$22</c:f>
              <c:strCache>
                <c:ptCount val="2"/>
                <c:pt idx="0">
                  <c:v>host </c:v>
                </c:pt>
                <c:pt idx="1">
                  <c:v>mic</c:v>
                </c:pt>
              </c:strCache>
            </c:strRef>
          </c:cat>
          <c:val>
            <c:numRef>
              <c:f>Sheet2!$D$21:$D$22</c:f>
              <c:numCache>
                <c:formatCode>General</c:formatCode>
                <c:ptCount val="2"/>
                <c:pt idx="0">
                  <c:v>4495.92</c:v>
                </c:pt>
                <c:pt idx="1">
                  <c:v>57293.9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2948968"/>
        <c:axId val="2062951912"/>
      </c:barChart>
      <c:catAx>
        <c:axId val="2062948968"/>
        <c:scaling>
          <c:orientation val="minMax"/>
        </c:scaling>
        <c:delete val="0"/>
        <c:axPos val="b"/>
        <c:majorTickMark val="out"/>
        <c:minorTickMark val="none"/>
        <c:tickLblPos val="nextTo"/>
        <c:crossAx val="2062951912"/>
        <c:crosses val="autoZero"/>
        <c:auto val="1"/>
        <c:lblAlgn val="ctr"/>
        <c:lblOffset val="100"/>
        <c:noMultiLvlLbl val="0"/>
      </c:catAx>
      <c:valAx>
        <c:axId val="2062951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2948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Sheet2!$G$19</c:f>
              <c:strCache>
                <c:ptCount val="1"/>
                <c:pt idx="0">
                  <c:v>Speedup</c:v>
                </c:pt>
              </c:strCache>
            </c:strRef>
          </c:tx>
          <c:marker>
            <c:symbol val="none"/>
          </c:marker>
          <c:cat>
            <c:strRef>
              <c:f>Sheet2!$F$20:$F$25</c:f>
              <c:strCache>
                <c:ptCount val="6"/>
                <c:pt idx="0">
                  <c:v>host-16</c:v>
                </c:pt>
                <c:pt idx="1">
                  <c:v>host-32</c:v>
                </c:pt>
                <c:pt idx="2">
                  <c:v>Phi-60</c:v>
                </c:pt>
                <c:pt idx="3">
                  <c:v>Phi-120</c:v>
                </c:pt>
                <c:pt idx="4">
                  <c:v>Phi-180</c:v>
                </c:pt>
                <c:pt idx="5">
                  <c:v>Phi-240</c:v>
                </c:pt>
              </c:strCache>
            </c:strRef>
          </c:cat>
          <c:val>
            <c:numRef>
              <c:f>Sheet2!$G$20:$G$25</c:f>
              <c:numCache>
                <c:formatCode>General</c:formatCode>
                <c:ptCount val="6"/>
                <c:pt idx="0">
                  <c:v>4.978815295511677</c:v>
                </c:pt>
                <c:pt idx="1">
                  <c:v>4.129850088183421</c:v>
                </c:pt>
                <c:pt idx="2">
                  <c:v>21.72297041115004</c:v>
                </c:pt>
                <c:pt idx="3">
                  <c:v>27.39106946502845</c:v>
                </c:pt>
                <c:pt idx="4">
                  <c:v>27.07203439884707</c:v>
                </c:pt>
                <c:pt idx="5">
                  <c:v>23.22317700944429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2976616"/>
        <c:axId val="2062979624"/>
      </c:lineChart>
      <c:catAx>
        <c:axId val="2062976616"/>
        <c:scaling>
          <c:orientation val="minMax"/>
        </c:scaling>
        <c:delete val="0"/>
        <c:axPos val="b"/>
        <c:majorTickMark val="out"/>
        <c:minorTickMark val="none"/>
        <c:tickLblPos val="nextTo"/>
        <c:crossAx val="2062979624"/>
        <c:crosses val="autoZero"/>
        <c:auto val="1"/>
        <c:lblAlgn val="ctr"/>
        <c:lblOffset val="100"/>
        <c:noMultiLvlLbl val="0"/>
      </c:catAx>
      <c:valAx>
        <c:axId val="2062979624"/>
        <c:scaling>
          <c:logBase val="2.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2976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Sheet2!$H$19</c:f>
              <c:strCache>
                <c:ptCount val="1"/>
                <c:pt idx="0">
                  <c:v>Efficiency</c:v>
                </c:pt>
              </c:strCache>
            </c:strRef>
          </c:tx>
          <c:marker>
            <c:symbol val="none"/>
          </c:marker>
          <c:cat>
            <c:strRef>
              <c:f>Sheet2!$F$20:$F$25</c:f>
              <c:strCache>
                <c:ptCount val="6"/>
                <c:pt idx="0">
                  <c:v>host-16</c:v>
                </c:pt>
                <c:pt idx="1">
                  <c:v>host-32</c:v>
                </c:pt>
                <c:pt idx="2">
                  <c:v>Phi-60</c:v>
                </c:pt>
                <c:pt idx="3">
                  <c:v>Phi-120</c:v>
                </c:pt>
                <c:pt idx="4">
                  <c:v>Phi-180</c:v>
                </c:pt>
                <c:pt idx="5">
                  <c:v>Phi-240</c:v>
                </c:pt>
              </c:strCache>
            </c:strRef>
          </c:cat>
          <c:val>
            <c:numRef>
              <c:f>Sheet2!$H$20:$H$25</c:f>
              <c:numCache>
                <c:formatCode>General</c:formatCode>
                <c:ptCount val="6"/>
                <c:pt idx="0">
                  <c:v>0.31117595596948</c:v>
                </c:pt>
                <c:pt idx="1">
                  <c:v>0.129057815255732</c:v>
                </c:pt>
                <c:pt idx="2">
                  <c:v>0.362049506852501</c:v>
                </c:pt>
                <c:pt idx="3">
                  <c:v>0.22825891220857</c:v>
                </c:pt>
                <c:pt idx="4">
                  <c:v>0.150400191104706</c:v>
                </c:pt>
                <c:pt idx="5">
                  <c:v>0.0967632375393512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3004888"/>
        <c:axId val="2063007896"/>
      </c:lineChart>
      <c:catAx>
        <c:axId val="2063004888"/>
        <c:scaling>
          <c:orientation val="minMax"/>
        </c:scaling>
        <c:delete val="0"/>
        <c:axPos val="b"/>
        <c:majorTickMark val="out"/>
        <c:minorTickMark val="none"/>
        <c:tickLblPos val="nextTo"/>
        <c:crossAx val="2063007896"/>
        <c:crosses val="autoZero"/>
        <c:auto val="1"/>
        <c:lblAlgn val="ctr"/>
        <c:lblOffset val="100"/>
        <c:noMultiLvlLbl val="0"/>
      </c:catAx>
      <c:valAx>
        <c:axId val="2063007896"/>
        <c:scaling>
          <c:logBase val="2.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30048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IcoFOAM</a:t>
            </a:r>
            <a:r>
              <a:rPr lang="en-US" baseline="0"/>
              <a:t> solver Mesh Size : 50^50^50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Sheet3!$J$5</c:f>
              <c:strCache>
                <c:ptCount val="1"/>
                <c:pt idx="0">
                  <c:v>time-50^3</c:v>
                </c:pt>
              </c:strCache>
            </c:strRef>
          </c:tx>
          <c:invertIfNegative val="0"/>
          <c:cat>
            <c:numRef>
              <c:f>Sheet3!$I$6:$I$14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30.0</c:v>
                </c:pt>
                <c:pt idx="6">
                  <c:v>48.0</c:v>
                </c:pt>
                <c:pt idx="7">
                  <c:v>60.0</c:v>
                </c:pt>
                <c:pt idx="8">
                  <c:v>120.0</c:v>
                </c:pt>
              </c:numCache>
            </c:numRef>
          </c:cat>
          <c:val>
            <c:numRef>
              <c:f>Sheet3!$J$6:$J$14</c:f>
              <c:numCache>
                <c:formatCode>General</c:formatCode>
                <c:ptCount val="9"/>
                <c:pt idx="0">
                  <c:v>3390.77</c:v>
                </c:pt>
                <c:pt idx="1">
                  <c:v>1929.81</c:v>
                </c:pt>
                <c:pt idx="2">
                  <c:v>1344.16</c:v>
                </c:pt>
                <c:pt idx="3">
                  <c:v>790.1</c:v>
                </c:pt>
                <c:pt idx="4">
                  <c:v>555.3099999999999</c:v>
                </c:pt>
                <c:pt idx="5">
                  <c:v>355.47</c:v>
                </c:pt>
                <c:pt idx="6">
                  <c:v>187.48</c:v>
                </c:pt>
                <c:pt idx="7">
                  <c:v>231.07</c:v>
                </c:pt>
                <c:pt idx="8">
                  <c:v>265.96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3046440"/>
        <c:axId val="2063051832"/>
      </c:barChart>
      <c:catAx>
        <c:axId val="2063046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 Cores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63051832"/>
        <c:crosses val="autoZero"/>
        <c:auto val="1"/>
        <c:lblAlgn val="ctr"/>
        <c:lblOffset val="100"/>
        <c:noMultiLvlLbl val="0"/>
      </c:catAx>
      <c:valAx>
        <c:axId val="20630518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63046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Sheet3!$F$11</c:f>
              <c:strCache>
                <c:ptCount val="1"/>
                <c:pt idx="0">
                  <c:v>time </c:v>
                </c:pt>
              </c:strCache>
            </c:strRef>
          </c:tx>
          <c:invertIfNegative val="0"/>
          <c:cat>
            <c:strRef>
              <c:f>Sheet3!$E$12:$E$13</c:f>
              <c:strCache>
                <c:ptCount val="2"/>
                <c:pt idx="0">
                  <c:v>48 cores and 2 threads </c:v>
                </c:pt>
                <c:pt idx="1">
                  <c:v>24 cores and 2 threads </c:v>
                </c:pt>
              </c:strCache>
            </c:strRef>
          </c:cat>
          <c:val>
            <c:numRef>
              <c:f>Sheet3!$F$12:$F$13</c:f>
              <c:numCache>
                <c:formatCode>General</c:formatCode>
                <c:ptCount val="2"/>
                <c:pt idx="0">
                  <c:v>435.57</c:v>
                </c:pt>
                <c:pt idx="1">
                  <c:v>860.28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3078280"/>
        <c:axId val="2063081224"/>
      </c:barChart>
      <c:catAx>
        <c:axId val="2063078280"/>
        <c:scaling>
          <c:orientation val="minMax"/>
        </c:scaling>
        <c:delete val="0"/>
        <c:axPos val="b"/>
        <c:majorTickMark val="out"/>
        <c:minorTickMark val="none"/>
        <c:tickLblPos val="nextTo"/>
        <c:crossAx val="2063081224"/>
        <c:crosses val="autoZero"/>
        <c:auto val="1"/>
        <c:lblAlgn val="ctr"/>
        <c:lblOffset val="100"/>
        <c:noMultiLvlLbl val="0"/>
      </c:catAx>
      <c:valAx>
        <c:axId val="2063081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30782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Sheet3!$K$5</c:f>
              <c:strCache>
                <c:ptCount val="1"/>
                <c:pt idx="0">
                  <c:v>speeedup</c:v>
                </c:pt>
              </c:strCache>
            </c:strRef>
          </c:tx>
          <c:cat>
            <c:numRef>
              <c:f>Sheet3!$I$6:$I$14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30.0</c:v>
                </c:pt>
                <c:pt idx="6">
                  <c:v>48.0</c:v>
                </c:pt>
                <c:pt idx="7">
                  <c:v>60.0</c:v>
                </c:pt>
                <c:pt idx="8">
                  <c:v>120.0</c:v>
                </c:pt>
              </c:numCache>
            </c:numRef>
          </c:cat>
          <c:val>
            <c:numRef>
              <c:f>Sheet3!$K$6:$K$14</c:f>
              <c:numCache>
                <c:formatCode>General</c:formatCode>
                <c:ptCount val="9"/>
                <c:pt idx="0">
                  <c:v>1.0</c:v>
                </c:pt>
                <c:pt idx="1">
                  <c:v>1.75704862136687</c:v>
                </c:pt>
                <c:pt idx="2">
                  <c:v>2.522594036424235</c:v>
                </c:pt>
                <c:pt idx="3">
                  <c:v>4.291570687254777</c:v>
                </c:pt>
                <c:pt idx="4">
                  <c:v>6.106084889521169</c:v>
                </c:pt>
                <c:pt idx="5">
                  <c:v>9.538835907390215</c:v>
                </c:pt>
                <c:pt idx="6">
                  <c:v>18.08603584382334</c:v>
                </c:pt>
                <c:pt idx="7">
                  <c:v>14.67421127796772</c:v>
                </c:pt>
                <c:pt idx="8">
                  <c:v>12.74917280794105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3211864"/>
        <c:axId val="2073206408"/>
      </c:lineChart>
      <c:catAx>
        <c:axId val="2073211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73206408"/>
        <c:crosses val="autoZero"/>
        <c:auto val="1"/>
        <c:lblAlgn val="ctr"/>
        <c:lblOffset val="100"/>
        <c:noMultiLvlLbl val="0"/>
      </c:catAx>
      <c:valAx>
        <c:axId val="2073206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32118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Sheet4!$O$22</c:f>
              <c:strCache>
                <c:ptCount val="1"/>
                <c:pt idx="0">
                  <c:v>clock-time</c:v>
                </c:pt>
              </c:strCache>
            </c:strRef>
          </c:tx>
          <c:invertIfNegative val="0"/>
          <c:cat>
            <c:numRef>
              <c:f>Sheet4!$M$23:$M$31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</c:numCache>
            </c:numRef>
          </c:cat>
          <c:val>
            <c:numRef>
              <c:f>Sheet4!$O$23:$O$31</c:f>
              <c:numCache>
                <c:formatCode>General</c:formatCode>
                <c:ptCount val="9"/>
                <c:pt idx="0">
                  <c:v>55.0</c:v>
                </c:pt>
                <c:pt idx="1">
                  <c:v>67.0</c:v>
                </c:pt>
                <c:pt idx="2">
                  <c:v>100.0</c:v>
                </c:pt>
                <c:pt idx="3">
                  <c:v>128.0</c:v>
                </c:pt>
                <c:pt idx="4">
                  <c:v>152.0</c:v>
                </c:pt>
                <c:pt idx="5">
                  <c:v>114.0</c:v>
                </c:pt>
                <c:pt idx="6">
                  <c:v>225.0</c:v>
                </c:pt>
                <c:pt idx="7">
                  <c:v>166.0</c:v>
                </c:pt>
                <c:pt idx="8">
                  <c:v>336.0</c:v>
                </c:pt>
              </c:numCache>
            </c:numRef>
          </c:val>
        </c:ser>
        <c:ser>
          <c:idx val="1"/>
          <c:order val="1"/>
          <c:tx>
            <c:strRef>
              <c:f>Sheet4!$P$22</c:f>
              <c:strCache>
                <c:ptCount val="1"/>
                <c:pt idx="0">
                  <c:v>total/threads</c:v>
                </c:pt>
              </c:strCache>
            </c:strRef>
          </c:tx>
          <c:invertIfNegative val="0"/>
          <c:cat>
            <c:numRef>
              <c:f>Sheet4!$M$23:$M$31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</c:numCache>
            </c:numRef>
          </c:cat>
          <c:val>
            <c:numRef>
              <c:f>Sheet4!$P$23:$P$31</c:f>
              <c:numCache>
                <c:formatCode>General</c:formatCode>
                <c:ptCount val="9"/>
                <c:pt idx="0">
                  <c:v>54.13</c:v>
                </c:pt>
                <c:pt idx="1">
                  <c:v>66.915</c:v>
                </c:pt>
                <c:pt idx="2">
                  <c:v>98.995</c:v>
                </c:pt>
                <c:pt idx="3">
                  <c:v>127.4075</c:v>
                </c:pt>
                <c:pt idx="4">
                  <c:v>150.99</c:v>
                </c:pt>
                <c:pt idx="5">
                  <c:v>113.3866666666667</c:v>
                </c:pt>
                <c:pt idx="6">
                  <c:v>223.1341666666667</c:v>
                </c:pt>
                <c:pt idx="7">
                  <c:v>164.755</c:v>
                </c:pt>
                <c:pt idx="8">
                  <c:v>330.7633333333333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6988152"/>
        <c:axId val="2076020568"/>
      </c:barChart>
      <c:catAx>
        <c:axId val="2076988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76020568"/>
        <c:crosses val="autoZero"/>
        <c:auto val="1"/>
        <c:lblAlgn val="ctr"/>
        <c:lblOffset val="100"/>
        <c:noMultiLvlLbl val="0"/>
      </c:catAx>
      <c:valAx>
        <c:axId val="2076020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69881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4" Type="http://schemas.openxmlformats.org/officeDocument/2006/relationships/chart" Target="../charts/chart5.xml"/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Relationship Id="rId3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Relationship Id="rId2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508000</xdr:colOff>
      <xdr:row>1</xdr:row>
      <xdr:rowOff>165100</xdr:rowOff>
    </xdr:from>
    <xdr:to>
      <xdr:col>18</xdr:col>
      <xdr:colOff>203200</xdr:colOff>
      <xdr:row>35</xdr:row>
      <xdr:rowOff>88900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228600</xdr:colOff>
      <xdr:row>1</xdr:row>
      <xdr:rowOff>0</xdr:rowOff>
    </xdr:from>
    <xdr:to>
      <xdr:col>18</xdr:col>
      <xdr:colOff>101600</xdr:colOff>
      <xdr:row>32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27</xdr:row>
      <xdr:rowOff>76200</xdr:rowOff>
    </xdr:from>
    <xdr:to>
      <xdr:col>4</xdr:col>
      <xdr:colOff>546100</xdr:colOff>
      <xdr:row>38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330200</xdr:colOff>
      <xdr:row>2</xdr:row>
      <xdr:rowOff>38100</xdr:rowOff>
    </xdr:from>
    <xdr:to>
      <xdr:col>9</xdr:col>
      <xdr:colOff>292100</xdr:colOff>
      <xdr:row>16</xdr:row>
      <xdr:rowOff>146050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647700</xdr:colOff>
      <xdr:row>17</xdr:row>
      <xdr:rowOff>152400</xdr:rowOff>
    </xdr:from>
    <xdr:to>
      <xdr:col>16</xdr:col>
      <xdr:colOff>571500</xdr:colOff>
      <xdr:row>33</xdr:row>
      <xdr:rowOff>107950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101600</xdr:colOff>
      <xdr:row>1</xdr:row>
      <xdr:rowOff>63500</xdr:rowOff>
    </xdr:from>
    <xdr:to>
      <xdr:col>22</xdr:col>
      <xdr:colOff>596900</xdr:colOff>
      <xdr:row>20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165100</xdr:colOff>
      <xdr:row>0</xdr:row>
      <xdr:rowOff>177800</xdr:rowOff>
    </xdr:from>
    <xdr:to>
      <xdr:col>7</xdr:col>
      <xdr:colOff>952500</xdr:colOff>
      <xdr:row>8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279400</xdr:colOff>
      <xdr:row>17</xdr:row>
      <xdr:rowOff>12700</xdr:rowOff>
    </xdr:from>
    <xdr:to>
      <xdr:col>10</xdr:col>
      <xdr:colOff>647700</xdr:colOff>
      <xdr:row>29</xdr:row>
      <xdr:rowOff>63500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101600</xdr:colOff>
      <xdr:row>29</xdr:row>
      <xdr:rowOff>63500</xdr:rowOff>
    </xdr:from>
    <xdr:to>
      <xdr:col>8</xdr:col>
      <xdr:colOff>152400</xdr:colOff>
      <xdr:row>57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330200</xdr:colOff>
      <xdr:row>1</xdr:row>
      <xdr:rowOff>165100</xdr:rowOff>
    </xdr:from>
    <xdr:to>
      <xdr:col>20</xdr:col>
      <xdr:colOff>596900</xdr:colOff>
      <xdr:row>17</xdr:row>
      <xdr:rowOff>127000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330200</xdr:colOff>
      <xdr:row>46</xdr:row>
      <xdr:rowOff>114300</xdr:rowOff>
    </xdr:from>
    <xdr:to>
      <xdr:col>18</xdr:col>
      <xdr:colOff>711200</xdr:colOff>
      <xdr:row>58</xdr:row>
      <xdr:rowOff>139700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184150</xdr:colOff>
      <xdr:row>34</xdr:row>
      <xdr:rowOff>120650</xdr:rowOff>
    </xdr:from>
    <xdr:to>
      <xdr:col>20</xdr:col>
      <xdr:colOff>628650</xdr:colOff>
      <xdr:row>49</xdr:row>
      <xdr:rowOff>6350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152400</xdr:colOff>
      <xdr:row>10</xdr:row>
      <xdr:rowOff>88900</xdr:rowOff>
    </xdr:from>
    <xdr:to>
      <xdr:col>12</xdr:col>
      <xdr:colOff>673100</xdr:colOff>
      <xdr:row>39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368300</xdr:colOff>
      <xdr:row>5</xdr:row>
      <xdr:rowOff>152400</xdr:rowOff>
    </xdr:from>
    <xdr:to>
      <xdr:col>22</xdr:col>
      <xdr:colOff>165100</xdr:colOff>
      <xdr:row>35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279400</xdr:colOff>
      <xdr:row>10</xdr:row>
      <xdr:rowOff>139700</xdr:rowOff>
    </xdr:from>
    <xdr:to>
      <xdr:col>9</xdr:col>
      <xdr:colOff>685800</xdr:colOff>
      <xdr:row>32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E4:L14" totalsRowShown="0">
  <autoFilter ref="E4:L14"/>
  <sortState ref="E5:L14">
    <sortCondition ref="F4:F14"/>
  </sortState>
  <tableColumns count="8">
    <tableColumn id="15" name="tasks#" dataDxfId="0"/>
    <tableColumn id="1" name="##"/>
    <tableColumn id="2" name="mpi"/>
    <tableColumn id="3" name="threads"/>
    <tableColumn id="4" name="total"/>
    <tableColumn id="5" name="clock-time"/>
    <tableColumn id="6" name="total/threads"/>
    <tableColumn id="7" name="speedup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G18:J26" totalsRowShown="0">
  <autoFilter ref="G18:J26"/>
  <tableColumns count="4">
    <tableColumn id="1" name="mpi"/>
    <tableColumn id="2" name="total"/>
    <tableColumn id="3" name="clk"/>
    <tableColumn id="4" name="mpi-overhead">
      <calculatedColumnFormula>I19-H19</calculatedColumnFormula>
    </tableColumn>
  </tableColumns>
  <tableStyleInfo name="TableStyleLight12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8:F27" totalsRowShown="0">
  <autoFilter ref="A18:F27"/>
  <tableColumns count="6">
    <tableColumn id="1" name="threads"/>
    <tableColumn id="2" name="total"/>
    <tableColumn id="3" name="clk"/>
    <tableColumn id="4" name="time/thread"/>
    <tableColumn id="5" name="overhead"/>
    <tableColumn id="6" name="omp-mpi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id="6" name="Table37" displayName="Table37" ref="G1:J9" totalsRowShown="0">
  <autoFilter ref="G1:J9"/>
  <tableColumns count="4">
    <tableColumn id="1" name="mpi"/>
    <tableColumn id="2" name="total"/>
    <tableColumn id="3" name="clk"/>
    <tableColumn id="4" name="mpi-overhead">
      <calculatedColumnFormula>I2-H2</calculatedColumnFormula>
    </tableColumn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4" Type="http://schemas.openxmlformats.org/officeDocument/2006/relationships/table" Target="../tables/table3.xml"/><Relationship Id="rId1" Type="http://schemas.openxmlformats.org/officeDocument/2006/relationships/drawing" Target="../drawings/drawing4.xml"/><Relationship Id="rId2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Relationship Id="rId2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M34"/>
  <sheetViews>
    <sheetView workbookViewId="0">
      <selection activeCell="M21" sqref="M21"/>
    </sheetView>
  </sheetViews>
  <sheetFormatPr baseColWidth="10" defaultRowHeight="15" x14ac:dyDescent="0"/>
  <sheetData>
    <row r="4" spans="2:12">
      <c r="B4" t="s">
        <v>4</v>
      </c>
      <c r="C4" t="s">
        <v>7</v>
      </c>
      <c r="J4" t="s">
        <v>17</v>
      </c>
      <c r="K4" t="s">
        <v>18</v>
      </c>
    </row>
    <row r="5" spans="2:12">
      <c r="B5" t="s">
        <v>0</v>
      </c>
      <c r="C5" t="s">
        <v>1</v>
      </c>
      <c r="D5" t="s">
        <v>3</v>
      </c>
      <c r="E5" t="s">
        <v>2</v>
      </c>
      <c r="I5" t="s">
        <v>15</v>
      </c>
      <c r="J5" t="s">
        <v>16</v>
      </c>
      <c r="K5" t="s">
        <v>19</v>
      </c>
      <c r="L5" t="s">
        <v>20</v>
      </c>
    </row>
    <row r="6" spans="2:12">
      <c r="B6">
        <v>12</v>
      </c>
      <c r="C6">
        <v>1</v>
      </c>
      <c r="D6">
        <v>12</v>
      </c>
      <c r="E6">
        <v>32.64</v>
      </c>
      <c r="H6" t="s">
        <v>11</v>
      </c>
      <c r="I6">
        <v>32.64</v>
      </c>
      <c r="J6">
        <v>54.5</v>
      </c>
      <c r="K6">
        <v>56.93</v>
      </c>
      <c r="L6">
        <v>56.71</v>
      </c>
    </row>
    <row r="7" spans="2:12">
      <c r="B7">
        <v>12</v>
      </c>
      <c r="C7">
        <v>2</v>
      </c>
      <c r="D7">
        <v>24</v>
      </c>
      <c r="E7">
        <v>91.86</v>
      </c>
      <c r="H7" t="s">
        <v>12</v>
      </c>
      <c r="I7">
        <v>91.86</v>
      </c>
      <c r="J7">
        <v>139.88999999999999</v>
      </c>
      <c r="K7">
        <v>164.88</v>
      </c>
      <c r="L7">
        <v>171.01</v>
      </c>
    </row>
    <row r="8" spans="2:12">
      <c r="B8">
        <v>12</v>
      </c>
      <c r="C8">
        <v>3</v>
      </c>
      <c r="D8">
        <v>36</v>
      </c>
      <c r="E8">
        <v>36.71</v>
      </c>
      <c r="H8" t="s">
        <v>13</v>
      </c>
      <c r="I8">
        <v>36.71</v>
      </c>
      <c r="J8">
        <v>283.83</v>
      </c>
      <c r="K8">
        <v>282.89999999999998</v>
      </c>
    </row>
    <row r="9" spans="2:12">
      <c r="B9">
        <v>12</v>
      </c>
      <c r="C9">
        <v>4</v>
      </c>
      <c r="D9">
        <v>48</v>
      </c>
      <c r="E9">
        <v>37.299999999999997</v>
      </c>
      <c r="H9" t="s">
        <v>14</v>
      </c>
      <c r="I9">
        <v>37.299999999999997</v>
      </c>
      <c r="J9">
        <v>295.72000000000003</v>
      </c>
      <c r="K9">
        <v>297.74</v>
      </c>
    </row>
    <row r="10" spans="2:12">
      <c r="B10">
        <v>6</v>
      </c>
      <c r="C10">
        <v>8</v>
      </c>
      <c r="D10">
        <v>48</v>
      </c>
      <c r="E10">
        <v>90.62</v>
      </c>
    </row>
    <row r="11" spans="2:12">
      <c r="B11">
        <v>6</v>
      </c>
      <c r="C11">
        <v>4</v>
      </c>
      <c r="D11">
        <v>24</v>
      </c>
      <c r="E11">
        <v>505.1</v>
      </c>
      <c r="H11" t="s">
        <v>11</v>
      </c>
    </row>
    <row r="12" spans="2:12">
      <c r="B12">
        <v>6</v>
      </c>
      <c r="C12">
        <v>2</v>
      </c>
      <c r="D12">
        <v>12</v>
      </c>
      <c r="E12">
        <v>194.78</v>
      </c>
    </row>
    <row r="13" spans="2:12">
      <c r="B13">
        <v>6</v>
      </c>
      <c r="C13">
        <v>3</v>
      </c>
      <c r="D13">
        <v>18</v>
      </c>
      <c r="E13">
        <v>368.58</v>
      </c>
    </row>
    <row r="14" spans="2:12">
      <c r="B14">
        <v>2</v>
      </c>
      <c r="C14">
        <v>6</v>
      </c>
      <c r="D14">
        <v>12</v>
      </c>
      <c r="E14">
        <v>990.9</v>
      </c>
    </row>
    <row r="15" spans="2:12">
      <c r="B15">
        <v>2</v>
      </c>
      <c r="C15">
        <v>12</v>
      </c>
      <c r="D15">
        <v>24</v>
      </c>
      <c r="E15">
        <v>2782.11</v>
      </c>
    </row>
    <row r="16" spans="2:12">
      <c r="B16">
        <v>1</v>
      </c>
      <c r="C16">
        <v>12</v>
      </c>
      <c r="D16">
        <v>12</v>
      </c>
      <c r="E16">
        <v>3705.12</v>
      </c>
    </row>
    <row r="17" spans="2:6">
      <c r="B17">
        <v>1</v>
      </c>
      <c r="C17">
        <v>6</v>
      </c>
      <c r="D17">
        <v>6</v>
      </c>
      <c r="E17">
        <v>1839.11</v>
      </c>
    </row>
    <row r="19" spans="2:6">
      <c r="B19" t="s">
        <v>5</v>
      </c>
      <c r="C19" t="s">
        <v>6</v>
      </c>
    </row>
    <row r="20" spans="2:6">
      <c r="B20" t="s">
        <v>0</v>
      </c>
      <c r="C20" t="s">
        <v>1</v>
      </c>
      <c r="D20" t="s">
        <v>3</v>
      </c>
      <c r="E20" t="s">
        <v>2</v>
      </c>
    </row>
    <row r="21" spans="2:6">
      <c r="B21">
        <v>12</v>
      </c>
      <c r="C21">
        <v>2</v>
      </c>
      <c r="D21">
        <v>24</v>
      </c>
      <c r="E21">
        <v>139.88999999999999</v>
      </c>
    </row>
    <row r="22" spans="2:6">
      <c r="B22">
        <v>12</v>
      </c>
      <c r="C22">
        <v>1</v>
      </c>
      <c r="D22">
        <v>12</v>
      </c>
      <c r="E22">
        <v>54.5</v>
      </c>
    </row>
    <row r="23" spans="2:6">
      <c r="B23">
        <v>6</v>
      </c>
      <c r="C23">
        <v>2</v>
      </c>
      <c r="D23">
        <v>12</v>
      </c>
      <c r="E23">
        <v>198.46</v>
      </c>
    </row>
    <row r="24" spans="2:6">
      <c r="B24">
        <v>6</v>
      </c>
      <c r="C24">
        <v>1</v>
      </c>
      <c r="D24">
        <v>6</v>
      </c>
      <c r="E24">
        <v>96.76</v>
      </c>
    </row>
    <row r="25" spans="2:6">
      <c r="B25">
        <v>6</v>
      </c>
      <c r="C25">
        <v>3</v>
      </c>
      <c r="D25">
        <v>18</v>
      </c>
      <c r="E25">
        <v>343.42</v>
      </c>
    </row>
    <row r="26" spans="2:6">
      <c r="B26">
        <v>6</v>
      </c>
      <c r="C26">
        <v>4</v>
      </c>
      <c r="D26">
        <v>24</v>
      </c>
      <c r="E26">
        <v>612.89</v>
      </c>
    </row>
    <row r="27" spans="2:6">
      <c r="B27">
        <v>1</v>
      </c>
      <c r="C27">
        <v>12</v>
      </c>
      <c r="D27">
        <v>12</v>
      </c>
      <c r="E27">
        <v>3793.93</v>
      </c>
    </row>
    <row r="28" spans="2:6">
      <c r="B28">
        <v>2</v>
      </c>
      <c r="C28">
        <v>12</v>
      </c>
      <c r="D28">
        <v>24</v>
      </c>
      <c r="E28" s="1">
        <v>2257.7399999999998</v>
      </c>
      <c r="F28" t="s">
        <v>8</v>
      </c>
    </row>
    <row r="34" spans="11:13">
      <c r="K34" t="s">
        <v>9</v>
      </c>
      <c r="L34" t="s">
        <v>10</v>
      </c>
      <c r="M34">
        <v>159.11000000000001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I25"/>
  <sheetViews>
    <sheetView workbookViewId="0">
      <selection activeCell="I30" sqref="I30"/>
    </sheetView>
  </sheetViews>
  <sheetFormatPr baseColWidth="10" defaultRowHeight="15" x14ac:dyDescent="0"/>
  <cols>
    <col min="6" max="6" width="14.33203125" customWidth="1"/>
  </cols>
  <sheetData>
    <row r="5" spans="4:9">
      <c r="G5">
        <v>2933.01</v>
      </c>
      <c r="H5">
        <v>16</v>
      </c>
    </row>
    <row r="6" spans="4:9">
      <c r="G6">
        <v>1109.3399999999999</v>
      </c>
      <c r="H6">
        <v>32</v>
      </c>
    </row>
    <row r="8" spans="4:9">
      <c r="E8" t="s">
        <v>2</v>
      </c>
    </row>
    <row r="9" spans="4:9">
      <c r="D9" t="s">
        <v>21</v>
      </c>
      <c r="E9">
        <v>903.01</v>
      </c>
    </row>
    <row r="10" spans="4:9">
      <c r="D10" t="s">
        <v>22</v>
      </c>
      <c r="E10">
        <v>1088.6400000000001</v>
      </c>
    </row>
    <row r="11" spans="4:9">
      <c r="D11" t="s">
        <v>23</v>
      </c>
      <c r="E11">
        <v>2637.48</v>
      </c>
      <c r="F11">
        <v>2630.19</v>
      </c>
      <c r="G11" t="s">
        <v>31</v>
      </c>
    </row>
    <row r="12" spans="4:9">
      <c r="D12" t="s">
        <v>24</v>
      </c>
      <c r="E12">
        <v>2091.6999999999998</v>
      </c>
    </row>
    <row r="13" spans="4:9">
      <c r="D13" t="s">
        <v>25</v>
      </c>
      <c r="E13">
        <v>2116.35</v>
      </c>
      <c r="I13">
        <v>16</v>
      </c>
    </row>
    <row r="14" spans="4:9">
      <c r="D14" t="s">
        <v>26</v>
      </c>
      <c r="E14">
        <v>2467.1</v>
      </c>
      <c r="I14">
        <v>32</v>
      </c>
    </row>
    <row r="15" spans="4:9">
      <c r="D15" t="s">
        <v>27</v>
      </c>
      <c r="E15">
        <v>4111.0600000000004</v>
      </c>
      <c r="I15">
        <v>60</v>
      </c>
    </row>
    <row r="16" spans="4:9">
      <c r="I16">
        <v>120</v>
      </c>
    </row>
    <row r="17" spans="3:9">
      <c r="I17">
        <v>180</v>
      </c>
    </row>
    <row r="18" spans="3:9">
      <c r="I18">
        <v>240</v>
      </c>
    </row>
    <row r="19" spans="3:9">
      <c r="G19" t="s">
        <v>34</v>
      </c>
      <c r="H19" t="s">
        <v>33</v>
      </c>
    </row>
    <row r="20" spans="3:9">
      <c r="D20" t="s">
        <v>29</v>
      </c>
      <c r="F20" t="s">
        <v>21</v>
      </c>
      <c r="G20">
        <v>4.9788152955116773</v>
      </c>
      <c r="H20">
        <v>0.31117595596947983</v>
      </c>
    </row>
    <row r="21" spans="3:9">
      <c r="C21" t="s">
        <v>28</v>
      </c>
      <c r="D21">
        <v>4495.92</v>
      </c>
      <c r="F21" t="s">
        <v>22</v>
      </c>
      <c r="G21">
        <v>4.1298500881834208</v>
      </c>
      <c r="H21">
        <v>0.1290578152557319</v>
      </c>
    </row>
    <row r="22" spans="3:9">
      <c r="C22" t="s">
        <v>30</v>
      </c>
      <c r="D22">
        <v>57293.9</v>
      </c>
      <c r="F22" t="s">
        <v>23</v>
      </c>
      <c r="G22">
        <v>21.722970411150037</v>
      </c>
      <c r="H22">
        <v>0.36204950685250059</v>
      </c>
    </row>
    <row r="23" spans="3:9">
      <c r="D23">
        <v>12.743531913379201</v>
      </c>
      <c r="F23" t="s">
        <v>24</v>
      </c>
      <c r="G23">
        <v>27.391069465028448</v>
      </c>
      <c r="H23">
        <v>0.22825891220857039</v>
      </c>
    </row>
    <row r="24" spans="3:9">
      <c r="F24" t="s">
        <v>25</v>
      </c>
      <c r="G24">
        <v>27.072034398847073</v>
      </c>
      <c r="H24">
        <v>0.15040019110470595</v>
      </c>
    </row>
    <row r="25" spans="3:9">
      <c r="F25" t="s">
        <v>26</v>
      </c>
      <c r="G25">
        <v>23.223177009444289</v>
      </c>
      <c r="H25">
        <v>9.6763237539351205E-2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4:K14"/>
  <sheetViews>
    <sheetView tabSelected="1" topLeftCell="E1" workbookViewId="0">
      <selection activeCell="P27" sqref="P27"/>
    </sheetView>
  </sheetViews>
  <sheetFormatPr baseColWidth="10" defaultRowHeight="15" x14ac:dyDescent="0"/>
  <cols>
    <col min="8" max="8" width="19.1640625" customWidth="1"/>
    <col min="9" max="9" width="7.33203125" customWidth="1"/>
  </cols>
  <sheetData>
    <row r="4" spans="5:11">
      <c r="K4" t="s">
        <v>0</v>
      </c>
    </row>
    <row r="5" spans="5:11">
      <c r="J5" t="s">
        <v>32</v>
      </c>
      <c r="K5" t="s">
        <v>66</v>
      </c>
    </row>
    <row r="6" spans="5:11">
      <c r="I6">
        <v>1</v>
      </c>
      <c r="J6">
        <v>3390.77</v>
      </c>
      <c r="K6">
        <v>1</v>
      </c>
    </row>
    <row r="7" spans="5:11">
      <c r="I7">
        <v>2</v>
      </c>
      <c r="J7">
        <v>1929.81</v>
      </c>
      <c r="K7">
        <v>1.7570486213668703</v>
      </c>
    </row>
    <row r="8" spans="5:11">
      <c r="I8">
        <v>4</v>
      </c>
      <c r="J8">
        <v>1344.16</v>
      </c>
      <c r="K8">
        <v>2.522594036424235</v>
      </c>
    </row>
    <row r="9" spans="5:11">
      <c r="I9">
        <v>8</v>
      </c>
      <c r="J9">
        <v>790.1</v>
      </c>
      <c r="K9">
        <v>4.2915706872547776</v>
      </c>
    </row>
    <row r="10" spans="5:11">
      <c r="I10">
        <v>16</v>
      </c>
      <c r="J10">
        <v>555.30999999999995</v>
      </c>
      <c r="K10">
        <v>6.1060848895211688</v>
      </c>
    </row>
    <row r="11" spans="5:11">
      <c r="F11" t="s">
        <v>37</v>
      </c>
      <c r="I11">
        <v>30</v>
      </c>
      <c r="J11">
        <v>355.47</v>
      </c>
      <c r="K11">
        <v>9.5388359073902151</v>
      </c>
    </row>
    <row r="12" spans="5:11">
      <c r="E12" t="s">
        <v>35</v>
      </c>
      <c r="F12">
        <v>435.57</v>
      </c>
      <c r="I12">
        <v>48</v>
      </c>
      <c r="J12">
        <v>187.48</v>
      </c>
      <c r="K12">
        <v>18.086035843823343</v>
      </c>
    </row>
    <row r="13" spans="5:11">
      <c r="E13" t="s">
        <v>36</v>
      </c>
      <c r="F13">
        <v>860.28</v>
      </c>
      <c r="I13">
        <v>60</v>
      </c>
      <c r="J13">
        <v>231.07</v>
      </c>
      <c r="K13">
        <v>14.674211277967716</v>
      </c>
    </row>
    <row r="14" spans="5:11">
      <c r="I14">
        <v>120</v>
      </c>
      <c r="J14">
        <v>265.95999999999998</v>
      </c>
      <c r="K14">
        <v>12.749172807941045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T43"/>
  <sheetViews>
    <sheetView topLeftCell="A10" workbookViewId="0">
      <selection activeCell="A18" sqref="A18:J26"/>
    </sheetView>
  </sheetViews>
  <sheetFormatPr baseColWidth="10" defaultRowHeight="15" x14ac:dyDescent="0"/>
  <cols>
    <col min="4" max="4" width="13.6640625" customWidth="1"/>
    <col min="5" max="5" width="11.5" customWidth="1"/>
    <col min="6" max="6" width="11.1640625" customWidth="1"/>
    <col min="9" max="10" width="15.1640625" customWidth="1"/>
  </cols>
  <sheetData>
    <row r="4" spans="4:12">
      <c r="D4" t="s">
        <v>48</v>
      </c>
      <c r="E4" t="s">
        <v>49</v>
      </c>
      <c r="F4" t="s">
        <v>47</v>
      </c>
      <c r="G4" t="s">
        <v>0</v>
      </c>
      <c r="H4" t="s">
        <v>38</v>
      </c>
      <c r="I4" t="s">
        <v>39</v>
      </c>
      <c r="J4" t="s">
        <v>41</v>
      </c>
      <c r="K4" t="s">
        <v>40</v>
      </c>
      <c r="L4" t="s">
        <v>44</v>
      </c>
    </row>
    <row r="5" spans="4:12">
      <c r="E5">
        <v>12</v>
      </c>
      <c r="F5">
        <v>1</v>
      </c>
      <c r="G5">
        <v>12</v>
      </c>
      <c r="H5">
        <v>1</v>
      </c>
      <c r="I5">
        <v>54.13</v>
      </c>
      <c r="J5">
        <v>55</v>
      </c>
      <c r="K5">
        <v>54.13</v>
      </c>
      <c r="L5">
        <v>5.5636363636363635</v>
      </c>
    </row>
    <row r="6" spans="4:12">
      <c r="E6">
        <v>24</v>
      </c>
      <c r="F6">
        <v>2</v>
      </c>
      <c r="G6">
        <v>12</v>
      </c>
      <c r="H6">
        <v>2</v>
      </c>
      <c r="I6">
        <v>133.83000000000001</v>
      </c>
      <c r="J6">
        <v>67</v>
      </c>
      <c r="K6">
        <v>66.915000000000006</v>
      </c>
      <c r="L6">
        <v>4.5671641791044779</v>
      </c>
    </row>
    <row r="7" spans="4:12">
      <c r="E7">
        <v>12</v>
      </c>
      <c r="F7">
        <v>3</v>
      </c>
      <c r="G7">
        <v>6</v>
      </c>
      <c r="H7">
        <v>2</v>
      </c>
      <c r="I7">
        <v>197.99</v>
      </c>
      <c r="J7">
        <v>100</v>
      </c>
      <c r="K7">
        <v>98.995000000000005</v>
      </c>
      <c r="L7">
        <v>3.06</v>
      </c>
    </row>
    <row r="8" spans="4:12">
      <c r="E8">
        <v>24</v>
      </c>
      <c r="F8">
        <v>4</v>
      </c>
      <c r="G8">
        <v>6</v>
      </c>
      <c r="H8">
        <v>4</v>
      </c>
      <c r="I8">
        <v>509.63</v>
      </c>
      <c r="J8">
        <v>128</v>
      </c>
      <c r="K8">
        <v>127.4075</v>
      </c>
      <c r="L8">
        <v>2.390625</v>
      </c>
    </row>
    <row r="9" spans="4:12">
      <c r="E9">
        <v>24</v>
      </c>
      <c r="F9">
        <v>5</v>
      </c>
      <c r="G9">
        <v>4</v>
      </c>
      <c r="H9">
        <v>6</v>
      </c>
      <c r="I9">
        <v>905.94</v>
      </c>
      <c r="J9">
        <v>152</v>
      </c>
      <c r="K9">
        <v>150.99</v>
      </c>
      <c r="L9">
        <v>2.013157894736842</v>
      </c>
    </row>
    <row r="10" spans="4:12">
      <c r="E10">
        <v>12</v>
      </c>
      <c r="F10">
        <v>6</v>
      </c>
      <c r="G10">
        <v>4</v>
      </c>
      <c r="H10">
        <v>3</v>
      </c>
      <c r="I10">
        <v>340.16</v>
      </c>
      <c r="J10">
        <v>114</v>
      </c>
      <c r="K10">
        <v>113.38666666666667</v>
      </c>
      <c r="L10">
        <v>2.6842105263157894</v>
      </c>
    </row>
    <row r="11" spans="4:12">
      <c r="E11">
        <v>24</v>
      </c>
      <c r="F11">
        <v>7</v>
      </c>
      <c r="G11">
        <v>2</v>
      </c>
      <c r="H11">
        <v>12</v>
      </c>
      <c r="I11">
        <v>2677.61</v>
      </c>
      <c r="J11">
        <v>225</v>
      </c>
      <c r="K11">
        <v>223.13416666666669</v>
      </c>
      <c r="L11">
        <v>1.36</v>
      </c>
    </row>
    <row r="12" spans="4:12">
      <c r="E12">
        <v>12</v>
      </c>
      <c r="F12">
        <v>8</v>
      </c>
      <c r="G12">
        <v>2</v>
      </c>
      <c r="H12">
        <v>6</v>
      </c>
      <c r="I12">
        <v>988.53</v>
      </c>
      <c r="J12">
        <v>166</v>
      </c>
      <c r="K12">
        <v>164.755</v>
      </c>
      <c r="L12">
        <v>1.8433734939759037</v>
      </c>
    </row>
    <row r="13" spans="4:12">
      <c r="E13">
        <v>12</v>
      </c>
      <c r="F13">
        <v>9</v>
      </c>
      <c r="G13">
        <v>1</v>
      </c>
      <c r="H13">
        <v>12</v>
      </c>
      <c r="I13">
        <v>3969.16</v>
      </c>
      <c r="J13">
        <v>336</v>
      </c>
      <c r="K13">
        <v>330.76333333333332</v>
      </c>
      <c r="L13">
        <v>0.9107142857142857</v>
      </c>
    </row>
    <row r="14" spans="4:12">
      <c r="E14">
        <v>1</v>
      </c>
      <c r="F14">
        <v>10</v>
      </c>
      <c r="G14">
        <v>1</v>
      </c>
      <c r="H14">
        <v>1</v>
      </c>
      <c r="I14">
        <v>304.83</v>
      </c>
      <c r="J14">
        <v>306</v>
      </c>
      <c r="K14">
        <v>304.83</v>
      </c>
      <c r="L14">
        <v>1</v>
      </c>
    </row>
    <row r="18" spans="1:20">
      <c r="A18" t="s">
        <v>38</v>
      </c>
      <c r="B18" t="s">
        <v>39</v>
      </c>
      <c r="C18" t="s">
        <v>51</v>
      </c>
      <c r="D18" t="s">
        <v>52</v>
      </c>
      <c r="E18" t="s">
        <v>54</v>
      </c>
      <c r="F18" t="s">
        <v>56</v>
      </c>
      <c r="G18" s="2" t="s">
        <v>0</v>
      </c>
      <c r="H18" t="s">
        <v>39</v>
      </c>
      <c r="I18" t="s">
        <v>51</v>
      </c>
      <c r="J18" t="s">
        <v>55</v>
      </c>
    </row>
    <row r="19" spans="1:20">
      <c r="A19" t="s">
        <v>50</v>
      </c>
      <c r="B19">
        <v>303.42</v>
      </c>
      <c r="C19">
        <v>305</v>
      </c>
      <c r="D19" t="s">
        <v>53</v>
      </c>
      <c r="E19" t="s">
        <v>53</v>
      </c>
      <c r="F19" t="s">
        <v>53</v>
      </c>
      <c r="G19" t="s">
        <v>50</v>
      </c>
      <c r="H19">
        <v>303.42</v>
      </c>
      <c r="I19">
        <v>305</v>
      </c>
      <c r="J19">
        <f>I19-H19</f>
        <v>1.5799999999999841</v>
      </c>
    </row>
    <row r="20" spans="1:20">
      <c r="A20">
        <v>2</v>
      </c>
      <c r="B20">
        <v>612.73</v>
      </c>
      <c r="C20">
        <v>310</v>
      </c>
      <c r="D20">
        <v>306.36500000000001</v>
      </c>
      <c r="E20">
        <f>C20-D20</f>
        <v>3.6349999999999909</v>
      </c>
      <c r="F20">
        <f>D20-Table3[[#This Row],[total]]</f>
        <v>140.23500000000001</v>
      </c>
      <c r="G20">
        <v>2</v>
      </c>
      <c r="H20">
        <v>166.13</v>
      </c>
      <c r="I20">
        <v>166</v>
      </c>
      <c r="J20">
        <f t="shared" ref="J20:J26" si="0">I20-H20</f>
        <v>-0.12999999999999545</v>
      </c>
    </row>
    <row r="21" spans="1:20">
      <c r="A21">
        <v>4</v>
      </c>
      <c r="B21">
        <v>1230.55</v>
      </c>
      <c r="C21">
        <v>312</v>
      </c>
      <c r="D21">
        <v>307.63749999999999</v>
      </c>
      <c r="E21">
        <f>C21-D21</f>
        <v>4.3625000000000114</v>
      </c>
      <c r="F21">
        <f>D21-Table3[[#This Row],[total]]</f>
        <v>198.79749999999999</v>
      </c>
      <c r="G21">
        <v>4</v>
      </c>
      <c r="H21">
        <v>108.84</v>
      </c>
      <c r="I21">
        <v>109</v>
      </c>
      <c r="J21">
        <f t="shared" si="0"/>
        <v>0.15999999999999659</v>
      </c>
    </row>
    <row r="22" spans="1:20">
      <c r="A22">
        <v>6</v>
      </c>
      <c r="B22">
        <v>1851.21</v>
      </c>
      <c r="C22">
        <v>312</v>
      </c>
      <c r="D22">
        <f>B22/A22</f>
        <v>308.53500000000003</v>
      </c>
      <c r="E22">
        <f>C22-D22</f>
        <v>3.464999999999975</v>
      </c>
      <c r="F22">
        <f>D22-Table3[[#This Row],[total]]</f>
        <v>213.07500000000005</v>
      </c>
      <c r="G22">
        <v>6</v>
      </c>
      <c r="H22">
        <v>95.46</v>
      </c>
      <c r="I22">
        <v>96</v>
      </c>
      <c r="J22">
        <f t="shared" si="0"/>
        <v>0.54000000000000625</v>
      </c>
      <c r="N22" t="s">
        <v>43</v>
      </c>
      <c r="O22" t="s">
        <v>41</v>
      </c>
      <c r="P22" t="s">
        <v>40</v>
      </c>
      <c r="Q22" t="s">
        <v>42</v>
      </c>
      <c r="R22" t="s">
        <v>44</v>
      </c>
      <c r="S22" t="s">
        <v>45</v>
      </c>
      <c r="T22" t="s">
        <v>46</v>
      </c>
    </row>
    <row r="23" spans="1:20">
      <c r="A23">
        <v>8</v>
      </c>
      <c r="B23">
        <v>2515.4499999999998</v>
      </c>
      <c r="C23">
        <v>318</v>
      </c>
      <c r="D23">
        <f>B23/A23</f>
        <v>314.43124999999998</v>
      </c>
      <c r="E23">
        <f>C23-D23</f>
        <v>3.5687500000000227</v>
      </c>
      <c r="F23">
        <f>D23-Table3[[#This Row],[total]]</f>
        <v>238.60124999999999</v>
      </c>
      <c r="G23">
        <v>8</v>
      </c>
      <c r="H23">
        <v>75.83</v>
      </c>
      <c r="I23">
        <v>76</v>
      </c>
      <c r="J23">
        <f t="shared" si="0"/>
        <v>0.17000000000000171</v>
      </c>
      <c r="M23">
        <v>1</v>
      </c>
      <c r="N23">
        <v>54.13</v>
      </c>
      <c r="O23">
        <v>55</v>
      </c>
      <c r="P23">
        <v>54.13</v>
      </c>
      <c r="Q23">
        <v>0.86999999999999744</v>
      </c>
      <c r="R23">
        <v>5.5636363636363635</v>
      </c>
    </row>
    <row r="24" spans="1:20">
      <c r="A24">
        <v>10</v>
      </c>
      <c r="B24">
        <v>3227.61</v>
      </c>
      <c r="C24">
        <v>328</v>
      </c>
      <c r="D24">
        <f>B24/A24</f>
        <v>322.76100000000002</v>
      </c>
      <c r="E24">
        <f>C24-D24</f>
        <v>5.2389999999999759</v>
      </c>
      <c r="F24">
        <f>D24-Table3[[#This Row],[total]]</f>
        <v>242.16100000000003</v>
      </c>
      <c r="G24">
        <v>10</v>
      </c>
      <c r="H24">
        <v>80.599999999999994</v>
      </c>
      <c r="I24">
        <v>81</v>
      </c>
      <c r="J24">
        <f t="shared" si="0"/>
        <v>0.40000000000000568</v>
      </c>
      <c r="M24">
        <v>2</v>
      </c>
      <c r="N24">
        <v>133.83000000000001</v>
      </c>
      <c r="O24">
        <v>67</v>
      </c>
      <c r="P24">
        <v>66.915000000000006</v>
      </c>
      <c r="Q24">
        <v>8.4999999999993747E-2</v>
      </c>
      <c r="R24">
        <v>4.5671641791044779</v>
      </c>
    </row>
    <row r="25" spans="1:20">
      <c r="A25">
        <v>12</v>
      </c>
      <c r="B25">
        <v>3836.62</v>
      </c>
      <c r="C25">
        <v>324</v>
      </c>
      <c r="D25">
        <f t="shared" ref="D25:D26" si="1">B25/A25</f>
        <v>319.71833333333331</v>
      </c>
      <c r="E25">
        <f t="shared" ref="E25:E26" si="2">C25-D25</f>
        <v>4.2816666666666947</v>
      </c>
      <c r="F25">
        <f>D25-Table3[[#This Row],[total]]</f>
        <v>266.52833333333331</v>
      </c>
      <c r="G25">
        <v>12</v>
      </c>
      <c r="H25">
        <v>53.19</v>
      </c>
      <c r="I25">
        <v>53</v>
      </c>
      <c r="J25">
        <f t="shared" si="0"/>
        <v>-0.18999999999999773</v>
      </c>
      <c r="M25">
        <v>3</v>
      </c>
      <c r="N25">
        <v>197.99</v>
      </c>
      <c r="O25">
        <v>100</v>
      </c>
      <c r="P25">
        <v>98.995000000000005</v>
      </c>
      <c r="Q25">
        <v>1.0049999999999955</v>
      </c>
      <c r="R25">
        <v>3.06</v>
      </c>
    </row>
    <row r="26" spans="1:20">
      <c r="A26">
        <v>24</v>
      </c>
      <c r="B26">
        <v>10478.200000000001</v>
      </c>
      <c r="C26">
        <v>455</v>
      </c>
      <c r="D26">
        <f t="shared" si="1"/>
        <v>436.5916666666667</v>
      </c>
      <c r="E26">
        <f t="shared" si="2"/>
        <v>18.408333333333303</v>
      </c>
      <c r="F26">
        <f>D26-Table3[[#This Row],[total]]</f>
        <v>356.04166666666669</v>
      </c>
      <c r="G26">
        <v>24</v>
      </c>
      <c r="H26">
        <v>80.55</v>
      </c>
      <c r="I26">
        <v>82</v>
      </c>
      <c r="J26">
        <f t="shared" si="0"/>
        <v>1.4500000000000028</v>
      </c>
      <c r="M26">
        <v>4</v>
      </c>
      <c r="N26">
        <v>509.63</v>
      </c>
      <c r="O26">
        <v>128</v>
      </c>
      <c r="P26">
        <v>127.4075</v>
      </c>
      <c r="Q26">
        <v>0.59250000000000114</v>
      </c>
      <c r="R26">
        <v>2.390625</v>
      </c>
    </row>
    <row r="27" spans="1:20">
      <c r="M27">
        <v>5</v>
      </c>
      <c r="N27">
        <v>905.94</v>
      </c>
      <c r="O27">
        <v>152</v>
      </c>
      <c r="P27">
        <v>150.99</v>
      </c>
      <c r="Q27">
        <v>1.0099999999999909</v>
      </c>
      <c r="R27">
        <v>2.013157894736842</v>
      </c>
    </row>
    <row r="28" spans="1:20">
      <c r="M28">
        <v>6</v>
      </c>
      <c r="N28">
        <v>340.16</v>
      </c>
      <c r="O28">
        <v>114</v>
      </c>
      <c r="P28">
        <v>113.38666666666667</v>
      </c>
      <c r="Q28">
        <v>0.61333333333332973</v>
      </c>
      <c r="R28">
        <v>2.6842105263157894</v>
      </c>
    </row>
    <row r="29" spans="1:20">
      <c r="M29">
        <v>7</v>
      </c>
      <c r="N29">
        <v>2677.61</v>
      </c>
      <c r="O29">
        <v>225</v>
      </c>
      <c r="P29">
        <v>223.13416666666669</v>
      </c>
      <c r="Q29">
        <v>1.8658333333333132</v>
      </c>
      <c r="R29">
        <v>1.36</v>
      </c>
    </row>
    <row r="30" spans="1:20">
      <c r="M30">
        <v>8</v>
      </c>
      <c r="N30">
        <v>988.53</v>
      </c>
      <c r="O30">
        <v>166</v>
      </c>
      <c r="P30">
        <v>164.755</v>
      </c>
      <c r="Q30">
        <v>1.2450000000000045</v>
      </c>
      <c r="R30">
        <v>1.8433734939759037</v>
      </c>
    </row>
    <row r="31" spans="1:20">
      <c r="M31">
        <v>9</v>
      </c>
      <c r="N31">
        <v>3969.16</v>
      </c>
      <c r="O31">
        <v>336</v>
      </c>
      <c r="P31">
        <v>330.76333333333332</v>
      </c>
      <c r="Q31">
        <v>5.2366666666666788</v>
      </c>
      <c r="R31">
        <v>0.9107142857142857</v>
      </c>
    </row>
    <row r="32" spans="1:20">
      <c r="M32">
        <v>10</v>
      </c>
      <c r="N32">
        <v>304.83</v>
      </c>
      <c r="O32">
        <v>306</v>
      </c>
      <c r="R32">
        <v>1</v>
      </c>
    </row>
    <row r="35" spans="9:14">
      <c r="I35" t="s">
        <v>3</v>
      </c>
      <c r="J35" t="s">
        <v>57</v>
      </c>
      <c r="K35" t="s">
        <v>58</v>
      </c>
      <c r="L35" t="s">
        <v>54</v>
      </c>
      <c r="M35" t="s">
        <v>59</v>
      </c>
      <c r="N35" t="s">
        <v>60</v>
      </c>
    </row>
    <row r="36" spans="9:14">
      <c r="I36">
        <v>0</v>
      </c>
      <c r="J36">
        <v>303.42</v>
      </c>
      <c r="K36" s="3">
        <v>303.42</v>
      </c>
      <c r="L36" t="s">
        <v>53</v>
      </c>
      <c r="M36" t="s">
        <v>53</v>
      </c>
      <c r="N36" t="s">
        <v>53</v>
      </c>
    </row>
    <row r="37" spans="9:14">
      <c r="I37">
        <v>2</v>
      </c>
      <c r="J37">
        <v>306.36500000000001</v>
      </c>
      <c r="K37" s="3">
        <v>166.13</v>
      </c>
      <c r="L37">
        <f t="shared" ref="L37:L43" si="3">J37-K37</f>
        <v>140.23500000000001</v>
      </c>
      <c r="M37">
        <f>L37/J37 *100</f>
        <v>45.773831867217211</v>
      </c>
      <c r="N37">
        <f>L37/K37*100</f>
        <v>84.412809245771399</v>
      </c>
    </row>
    <row r="38" spans="9:14">
      <c r="I38">
        <v>4</v>
      </c>
      <c r="J38">
        <v>307.63749999999999</v>
      </c>
      <c r="K38" s="3">
        <v>108.84</v>
      </c>
      <c r="L38">
        <f t="shared" si="3"/>
        <v>198.79749999999999</v>
      </c>
      <c r="M38">
        <f t="shared" ref="M38:M43" si="4">L38/J38 *100</f>
        <v>64.620698061842262</v>
      </c>
      <c r="N38">
        <f t="shared" ref="N38:N43" si="5">L38/K38*100</f>
        <v>182.65113928702681</v>
      </c>
    </row>
    <row r="39" spans="9:14">
      <c r="I39">
        <v>6</v>
      </c>
      <c r="J39">
        <v>308.53500000000003</v>
      </c>
      <c r="K39" s="3">
        <v>95.46</v>
      </c>
      <c r="L39">
        <f t="shared" si="3"/>
        <v>213.07500000000005</v>
      </c>
      <c r="M39">
        <f t="shared" si="4"/>
        <v>69.060236277893921</v>
      </c>
      <c r="N39">
        <f t="shared" si="5"/>
        <v>223.20867379006918</v>
      </c>
    </row>
    <row r="40" spans="9:14">
      <c r="I40">
        <v>8</v>
      </c>
      <c r="J40">
        <v>314.43124999999998</v>
      </c>
      <c r="K40" s="3">
        <v>75.83</v>
      </c>
      <c r="L40">
        <f t="shared" si="3"/>
        <v>238.60124999999999</v>
      </c>
      <c r="M40">
        <f t="shared" si="4"/>
        <v>75.883440338706805</v>
      </c>
      <c r="N40">
        <f t="shared" si="5"/>
        <v>314.65284188315968</v>
      </c>
    </row>
    <row r="41" spans="9:14">
      <c r="I41">
        <v>10</v>
      </c>
      <c r="J41">
        <v>322.76100000000002</v>
      </c>
      <c r="K41" s="3">
        <v>80.599999999999994</v>
      </c>
      <c r="L41">
        <f t="shared" si="3"/>
        <v>242.16100000000003</v>
      </c>
      <c r="M41">
        <f t="shared" si="4"/>
        <v>75.027961866520428</v>
      </c>
      <c r="N41">
        <f t="shared" si="5"/>
        <v>300.44789081885864</v>
      </c>
    </row>
    <row r="42" spans="9:14">
      <c r="I42">
        <v>12</v>
      </c>
      <c r="J42">
        <v>319.71833329999998</v>
      </c>
      <c r="K42" s="3">
        <v>53.19</v>
      </c>
      <c r="L42">
        <f t="shared" si="3"/>
        <v>266.52833329999999</v>
      </c>
      <c r="M42">
        <f t="shared" si="4"/>
        <v>83.363481395954096</v>
      </c>
      <c r="N42">
        <f t="shared" si="5"/>
        <v>501.0872970483174</v>
      </c>
    </row>
    <row r="43" spans="9:14">
      <c r="I43">
        <v>24</v>
      </c>
      <c r="J43">
        <v>436.59166670000002</v>
      </c>
      <c r="K43" s="4">
        <v>80.55</v>
      </c>
      <c r="L43">
        <f t="shared" si="3"/>
        <v>356.04166670000001</v>
      </c>
      <c r="M43">
        <f t="shared" si="4"/>
        <v>81.550266268515557</v>
      </c>
      <c r="N43">
        <f t="shared" si="5"/>
        <v>442.01324233395411</v>
      </c>
    </row>
  </sheetData>
  <pageMargins left="0.75" right="0.75" top="1" bottom="1" header="0.5" footer="0.5"/>
  <pageSetup orientation="portrait" horizontalDpi="4294967292" verticalDpi="4294967292"/>
  <drawing r:id="rId1"/>
  <tableParts count="3">
    <tablePart r:id="rId2"/>
    <tablePart r:id="rId3"/>
    <tablePart r:id="rId4"/>
  </tableParts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opLeftCell="B1" workbookViewId="0">
      <selection activeCell="J35" sqref="J35"/>
    </sheetView>
  </sheetViews>
  <sheetFormatPr baseColWidth="10" defaultRowHeight="15" x14ac:dyDescent="0"/>
  <sheetData>
    <row r="1" spans="1:10">
      <c r="A1" t="s">
        <v>38</v>
      </c>
      <c r="B1" t="s">
        <v>39</v>
      </c>
      <c r="C1" t="s">
        <v>51</v>
      </c>
      <c r="D1" t="s">
        <v>52</v>
      </c>
      <c r="E1" t="s">
        <v>54</v>
      </c>
      <c r="F1" t="s">
        <v>56</v>
      </c>
      <c r="G1" s="2" t="s">
        <v>0</v>
      </c>
      <c r="H1" t="s">
        <v>39</v>
      </c>
      <c r="I1" t="s">
        <v>51</v>
      </c>
      <c r="J1" t="s">
        <v>55</v>
      </c>
    </row>
    <row r="2" spans="1:10">
      <c r="A2">
        <v>0</v>
      </c>
      <c r="B2">
        <v>303.42</v>
      </c>
      <c r="C2">
        <v>305</v>
      </c>
      <c r="D2" t="s">
        <v>53</v>
      </c>
      <c r="E2" t="s">
        <v>53</v>
      </c>
      <c r="F2" t="s">
        <v>53</v>
      </c>
      <c r="G2" t="s">
        <v>50</v>
      </c>
      <c r="H2">
        <v>303.42</v>
      </c>
      <c r="I2">
        <v>305</v>
      </c>
      <c r="J2">
        <f>I2-H2</f>
        <v>1.5799999999999841</v>
      </c>
    </row>
    <row r="3" spans="1:10">
      <c r="A3">
        <v>2</v>
      </c>
      <c r="B3">
        <v>612.73</v>
      </c>
      <c r="C3">
        <v>310</v>
      </c>
      <c r="D3">
        <v>306.36500000000001</v>
      </c>
      <c r="E3">
        <f>C3-D3</f>
        <v>3.6349999999999909</v>
      </c>
      <c r="F3">
        <f>D3-Table37[[#This Row],[total]]</f>
        <v>140.23500000000001</v>
      </c>
      <c r="G3">
        <v>2</v>
      </c>
      <c r="H3">
        <v>166.13</v>
      </c>
      <c r="I3">
        <v>166</v>
      </c>
      <c r="J3">
        <f t="shared" ref="J3:J9" si="0">I3-H3</f>
        <v>-0.12999999999999545</v>
      </c>
    </row>
    <row r="4" spans="1:10">
      <c r="A4">
        <v>4</v>
      </c>
      <c r="B4">
        <v>1230.55</v>
      </c>
      <c r="C4">
        <v>312</v>
      </c>
      <c r="D4">
        <v>307.63749999999999</v>
      </c>
      <c r="E4">
        <f>C4-D4</f>
        <v>4.3625000000000114</v>
      </c>
      <c r="F4">
        <f>D4-Table37[[#This Row],[total]]</f>
        <v>198.79749999999999</v>
      </c>
      <c r="G4">
        <v>4</v>
      </c>
      <c r="H4">
        <v>108.84</v>
      </c>
      <c r="I4">
        <v>109</v>
      </c>
      <c r="J4">
        <f t="shared" si="0"/>
        <v>0.15999999999999659</v>
      </c>
    </row>
    <row r="5" spans="1:10">
      <c r="A5">
        <v>6</v>
      </c>
      <c r="B5">
        <v>1851.21</v>
      </c>
      <c r="C5">
        <v>312</v>
      </c>
      <c r="D5">
        <f>B5/A5</f>
        <v>308.53500000000003</v>
      </c>
      <c r="E5">
        <f>C5-D5</f>
        <v>3.464999999999975</v>
      </c>
      <c r="F5">
        <f>D5-Table37[[#This Row],[total]]</f>
        <v>213.07500000000005</v>
      </c>
      <c r="G5">
        <v>6</v>
      </c>
      <c r="H5">
        <v>95.46</v>
      </c>
      <c r="I5">
        <v>96</v>
      </c>
      <c r="J5">
        <f t="shared" si="0"/>
        <v>0.54000000000000625</v>
      </c>
    </row>
    <row r="6" spans="1:10">
      <c r="A6">
        <v>8</v>
      </c>
      <c r="B6">
        <v>2515.4499999999998</v>
      </c>
      <c r="C6">
        <v>318</v>
      </c>
      <c r="D6">
        <f>B6/A6</f>
        <v>314.43124999999998</v>
      </c>
      <c r="E6">
        <f>C6-D6</f>
        <v>3.5687500000000227</v>
      </c>
      <c r="F6">
        <f>D6-Table37[[#This Row],[total]]</f>
        <v>238.60124999999999</v>
      </c>
      <c r="G6">
        <v>8</v>
      </c>
      <c r="H6">
        <v>75.83</v>
      </c>
      <c r="I6">
        <v>76</v>
      </c>
      <c r="J6">
        <f t="shared" si="0"/>
        <v>0.17000000000000171</v>
      </c>
    </row>
    <row r="7" spans="1:10">
      <c r="A7">
        <v>10</v>
      </c>
      <c r="B7">
        <v>3227.61</v>
      </c>
      <c r="C7">
        <v>328</v>
      </c>
      <c r="D7">
        <f>B7/A7</f>
        <v>322.76100000000002</v>
      </c>
      <c r="E7">
        <f>C7-D7</f>
        <v>5.2389999999999759</v>
      </c>
      <c r="F7">
        <f>D7-Table37[[#This Row],[total]]</f>
        <v>242.16100000000003</v>
      </c>
      <c r="G7">
        <v>10</v>
      </c>
      <c r="H7">
        <v>80.599999999999994</v>
      </c>
      <c r="I7">
        <v>81</v>
      </c>
      <c r="J7">
        <f t="shared" si="0"/>
        <v>0.40000000000000568</v>
      </c>
    </row>
    <row r="8" spans="1:10">
      <c r="A8">
        <v>12</v>
      </c>
      <c r="B8">
        <v>3836.62</v>
      </c>
      <c r="C8">
        <v>324</v>
      </c>
      <c r="D8">
        <f t="shared" ref="D8:D9" si="1">B8/A8</f>
        <v>319.71833333333331</v>
      </c>
      <c r="E8">
        <f t="shared" ref="E8:E9" si="2">C8-D8</f>
        <v>4.2816666666666947</v>
      </c>
      <c r="F8">
        <f>D8-Table37[[#This Row],[total]]</f>
        <v>266.52833333333331</v>
      </c>
      <c r="G8">
        <v>12</v>
      </c>
      <c r="H8">
        <v>53.19</v>
      </c>
      <c r="I8">
        <v>53</v>
      </c>
      <c r="J8">
        <f t="shared" si="0"/>
        <v>-0.18999999999999773</v>
      </c>
    </row>
    <row r="9" spans="1:10">
      <c r="A9">
        <v>24</v>
      </c>
      <c r="B9">
        <v>10478.200000000001</v>
      </c>
      <c r="C9">
        <v>455</v>
      </c>
      <c r="D9">
        <f t="shared" si="1"/>
        <v>436.5916666666667</v>
      </c>
      <c r="E9">
        <f t="shared" si="2"/>
        <v>18.408333333333303</v>
      </c>
      <c r="F9">
        <f>D9-Table37[[#This Row],[total]]</f>
        <v>356.04166666666669</v>
      </c>
      <c r="G9">
        <v>24</v>
      </c>
      <c r="H9">
        <v>80.55</v>
      </c>
      <c r="I9">
        <v>82</v>
      </c>
      <c r="J9">
        <f t="shared" si="0"/>
        <v>1.4500000000000028</v>
      </c>
    </row>
    <row r="12" spans="1:10">
      <c r="B12" t="s">
        <v>57</v>
      </c>
      <c r="C12" t="s">
        <v>62</v>
      </c>
      <c r="D12" t="s">
        <v>58</v>
      </c>
      <c r="E12" t="s">
        <v>61</v>
      </c>
      <c r="F12" t="s">
        <v>63</v>
      </c>
      <c r="G12" t="s">
        <v>64</v>
      </c>
    </row>
    <row r="13" spans="1:10">
      <c r="A13" t="s">
        <v>65</v>
      </c>
      <c r="B13">
        <v>305</v>
      </c>
      <c r="C13">
        <v>1</v>
      </c>
      <c r="D13" s="3">
        <v>305</v>
      </c>
      <c r="E13" s="3">
        <v>1</v>
      </c>
      <c r="F13">
        <v>1</v>
      </c>
      <c r="G13" s="3">
        <v>1</v>
      </c>
    </row>
    <row r="14" spans="1:10">
      <c r="A14">
        <v>2</v>
      </c>
      <c r="B14">
        <v>310</v>
      </c>
      <c r="C14">
        <v>0.9838709677419355</v>
      </c>
      <c r="D14" s="3">
        <v>166</v>
      </c>
      <c r="E14" s="3">
        <v>1.8373493975903614</v>
      </c>
      <c r="F14">
        <v>0.49193548387096775</v>
      </c>
      <c r="G14">
        <v>0.91867469879518071</v>
      </c>
    </row>
    <row r="15" spans="1:10">
      <c r="A15">
        <v>4</v>
      </c>
      <c r="B15">
        <v>312</v>
      </c>
      <c r="C15">
        <v>0.97756410256410253</v>
      </c>
      <c r="D15" s="3">
        <v>109</v>
      </c>
      <c r="E15" s="3">
        <v>2.7981651376146788</v>
      </c>
      <c r="F15">
        <v>0.24439102564102563</v>
      </c>
      <c r="G15">
        <v>0.69954128440366969</v>
      </c>
    </row>
    <row r="16" spans="1:10">
      <c r="A16">
        <v>6</v>
      </c>
      <c r="B16">
        <v>312</v>
      </c>
      <c r="C16">
        <v>0.97756410256410253</v>
      </c>
      <c r="D16" s="3">
        <v>96</v>
      </c>
      <c r="E16" s="3">
        <v>3.1770833333333335</v>
      </c>
      <c r="F16">
        <v>0.16292735042735043</v>
      </c>
      <c r="G16">
        <v>0.52951388888888895</v>
      </c>
    </row>
    <row r="17" spans="1:7">
      <c r="A17">
        <v>8</v>
      </c>
      <c r="B17">
        <v>318</v>
      </c>
      <c r="C17">
        <v>0.95911949685534592</v>
      </c>
      <c r="D17" s="3">
        <v>76</v>
      </c>
      <c r="E17" s="3">
        <v>4.0131578947368425</v>
      </c>
      <c r="F17">
        <v>0.11988993710691824</v>
      </c>
      <c r="G17">
        <v>0.50164473684210531</v>
      </c>
    </row>
    <row r="18" spans="1:7">
      <c r="A18">
        <v>10</v>
      </c>
      <c r="B18">
        <v>328</v>
      </c>
      <c r="C18">
        <v>0.92987804878048785</v>
      </c>
      <c r="D18" s="3">
        <v>81</v>
      </c>
      <c r="E18" s="3">
        <v>3.7654320987654319</v>
      </c>
      <c r="F18">
        <v>9.298780487804878E-2</v>
      </c>
      <c r="G18">
        <v>0.37654320987654322</v>
      </c>
    </row>
    <row r="19" spans="1:7">
      <c r="A19">
        <v>12</v>
      </c>
      <c r="B19">
        <v>324</v>
      </c>
      <c r="C19">
        <v>0.94135802469135799</v>
      </c>
      <c r="D19" s="3">
        <v>53</v>
      </c>
      <c r="E19" s="3">
        <v>5.7547169811320753</v>
      </c>
      <c r="F19">
        <v>7.8446502057613166E-2</v>
      </c>
      <c r="G19">
        <v>0.47955974842767296</v>
      </c>
    </row>
    <row r="20" spans="1:7">
      <c r="A20">
        <v>24</v>
      </c>
      <c r="B20">
        <v>455</v>
      </c>
      <c r="C20">
        <v>0.67032967032967028</v>
      </c>
      <c r="D20" s="4">
        <v>82</v>
      </c>
      <c r="E20" s="4">
        <v>3.7195121951219514</v>
      </c>
      <c r="F20">
        <v>2.7930402930402928E-2</v>
      </c>
      <c r="G20">
        <v>0.15497967479674798</v>
      </c>
    </row>
  </sheetData>
  <pageMargins left="0.75" right="0.75" top="1" bottom="1" header="0.5" footer="0.5"/>
  <pageSetup orientation="portrait" horizontalDpi="4294967292" verticalDpi="4294967292"/>
  <drawing r:id="rId1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>NREL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Deepthi Vaidhynathan</dc:creator>
  <cp:lastModifiedBy>Deepthi Vaidhynathan</cp:lastModifiedBy>
  <dcterms:created xsi:type="dcterms:W3CDTF">2015-03-29T19:18:44Z</dcterms:created>
  <dcterms:modified xsi:type="dcterms:W3CDTF">2015-04-26T20:25:40Z</dcterms:modified>
</cp:coreProperties>
</file>