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" sheetId="1" r:id="rId4"/>
    <sheet state="visible" name="Expenses Master" sheetId="2" r:id="rId5"/>
    <sheet state="visible" name="Attendance Master" sheetId="3" r:id="rId6"/>
    <sheet state="visible" name="QuestionsAsked Master" sheetId="4" r:id="rId7"/>
    <sheet state="visible" name="Nagar Rd" sheetId="5" r:id="rId8"/>
    <sheet state="visible" name="Yerawda" sheetId="6" r:id="rId9"/>
    <sheet state="visible" name="Dhole-Patil Rd" sheetId="7" r:id="rId10"/>
    <sheet state="visible" name="Ghole Rd" sheetId="8" r:id="rId11"/>
    <sheet state="visible" name="Aundh-Baner" sheetId="9" r:id="rId12"/>
    <sheet state="visible" name="Kothrud" sheetId="10" r:id="rId13"/>
    <sheet state="visible" name="Warje" sheetId="11" r:id="rId14"/>
    <sheet state="visible" name="Sahakarnagar" sheetId="12" r:id="rId15"/>
    <sheet state="visible" name="Sinhgad Rd" sheetId="13" r:id="rId16"/>
    <sheet state="visible" name="Bibwewadi" sheetId="14" r:id="rId17"/>
    <sheet state="visible" name="Wanawadi" sheetId="15" r:id="rId18"/>
    <sheet state="visible" name="Hadapsar" sheetId="16" r:id="rId19"/>
    <sheet state="visible" name="Kondhwa" sheetId="17" r:id="rId20"/>
    <sheet state="visible" name="Bhavani Peth" sheetId="18" r:id="rId21"/>
    <sheet state="visible" name="Kasba" sheetId="19" r:id="rId22"/>
  </sheets>
  <definedNames>
    <definedName hidden="1" localSheetId="3" name="_xlnm._FilterDatabase">'QuestionsAsked Master'!$A$2:$Y$167</definedName>
    <definedName hidden="1" localSheetId="17" name="Z_3D3CF29B_AF50_4690_9B64_D6647A4B990C_.wvu.FilterData">'Bhavani Peth'!$A$1:$I$312</definedName>
  </definedNames>
  <calcPr/>
  <customWorkbookViews>
    <customWorkbookView activeSheetId="0" maximized="1" windowHeight="0" windowWidth="0" guid="{3D3CF29B-AF50-4690-9B64-D6647A4B990C}" name="Filter 1"/>
  </customWorkbookViews>
</workbook>
</file>

<file path=xl/sharedStrings.xml><?xml version="1.0" encoding="utf-8"?>
<sst xmlns="http://schemas.openxmlformats.org/spreadsheetml/2006/main" count="27656" uniqueCount="2218">
  <si>
    <t>Issue Status</t>
  </si>
  <si>
    <t>Ward Code</t>
  </si>
  <si>
    <t>Year</t>
  </si>
  <si>
    <t>Expense Code</t>
  </si>
  <si>
    <t>Meaning</t>
  </si>
  <si>
    <t>Open</t>
  </si>
  <si>
    <t>1A</t>
  </si>
  <si>
    <t>17-18</t>
  </si>
  <si>
    <t>Benches</t>
  </si>
  <si>
    <t>Each list has a blue range</t>
  </si>
  <si>
    <t>Resolved</t>
  </si>
  <si>
    <t>1B</t>
  </si>
  <si>
    <t>18-19</t>
  </si>
  <si>
    <t>BachatGat</t>
  </si>
  <si>
    <t>Helping bachat gat</t>
  </si>
  <si>
    <t>The empty blue cells can accomodate more codes</t>
  </si>
  <si>
    <t>No Issue</t>
  </si>
  <si>
    <t>1C</t>
  </si>
  <si>
    <t>19-20</t>
  </si>
  <si>
    <t>BusStop</t>
  </si>
  <si>
    <t>Building bus stop / bus shade</t>
  </si>
  <si>
    <t>This entire range is taken for data validation</t>
  </si>
  <si>
    <t>1D</t>
  </si>
  <si>
    <t>20-21</t>
  </si>
  <si>
    <t>CCTV</t>
  </si>
  <si>
    <t>CCTV installation, repairing etc</t>
  </si>
  <si>
    <t>2A</t>
  </si>
  <si>
    <t>Cleaning</t>
  </si>
  <si>
    <t>Cleaning, Cleaning material purchase, Rada roda cleaning etc</t>
  </si>
  <si>
    <t>2B</t>
  </si>
  <si>
    <t>Bags</t>
  </si>
  <si>
    <t xml:space="preserve">Jute bags/ cloth/ canvas bags etc. </t>
  </si>
  <si>
    <t>2C</t>
  </si>
  <si>
    <t>Computers</t>
  </si>
  <si>
    <t>Distributing Computers</t>
  </si>
  <si>
    <t>2D</t>
  </si>
  <si>
    <t>Colouring</t>
  </si>
  <si>
    <t>Colouring works</t>
  </si>
  <si>
    <t>3A</t>
  </si>
  <si>
    <t>Dustbin/Buckets</t>
  </si>
  <si>
    <t>Distributing Dustbins/buckets</t>
  </si>
  <si>
    <t>3B</t>
  </si>
  <si>
    <t>Decoration</t>
  </si>
  <si>
    <t>Decoration (सुशोभीकरण in marathi)</t>
  </si>
  <si>
    <t>3C</t>
  </si>
  <si>
    <t>Drainage</t>
  </si>
  <si>
    <t>Drainage works</t>
  </si>
  <si>
    <t>3D</t>
  </si>
  <si>
    <t>Development work</t>
  </si>
  <si>
    <t xml:space="preserve">Miscelleneous Development work </t>
  </si>
  <si>
    <t>4A</t>
  </si>
  <si>
    <t>Electrification</t>
  </si>
  <si>
    <t>Electrification/new street lights</t>
  </si>
  <si>
    <t>4B</t>
  </si>
  <si>
    <t>Footpath</t>
  </si>
  <si>
    <t>Footpaths / pedestrian crossings</t>
  </si>
  <si>
    <t>4C</t>
  </si>
  <si>
    <t>Fire Brigade</t>
  </si>
  <si>
    <t>Fire or brigade related works</t>
  </si>
  <si>
    <t>4D</t>
  </si>
  <si>
    <t>Fencing</t>
  </si>
  <si>
    <t>Fencing / walls / gates</t>
  </si>
  <si>
    <t>5A</t>
  </si>
  <si>
    <t>Furniture</t>
  </si>
  <si>
    <t>Furniture works, curtains etc.</t>
  </si>
  <si>
    <t>5B</t>
  </si>
  <si>
    <t>Garden</t>
  </si>
  <si>
    <t>Garden / playground works</t>
  </si>
  <si>
    <t>5C</t>
  </si>
  <si>
    <t>Gym</t>
  </si>
  <si>
    <t>Gym / gym equipments</t>
  </si>
  <si>
    <t>5D</t>
  </si>
  <si>
    <t>Medical</t>
  </si>
  <si>
    <t>Hospital / clinics/ medical facilities</t>
  </si>
  <si>
    <t>6A</t>
  </si>
  <si>
    <t>Library</t>
  </si>
  <si>
    <t xml:space="preserve">Library sheds/ library maintenance </t>
  </si>
  <si>
    <t>6B</t>
  </si>
  <si>
    <t>Books</t>
  </si>
  <si>
    <t>6C</t>
  </si>
  <si>
    <t>Maintenance</t>
  </si>
  <si>
    <t>Mainetnance and cleaning works</t>
  </si>
  <si>
    <t>6D</t>
  </si>
  <si>
    <t>Markets /Mandi</t>
  </si>
  <si>
    <t>Market related works</t>
  </si>
  <si>
    <t>7A</t>
  </si>
  <si>
    <t>Nameplates</t>
  </si>
  <si>
    <t>Installation of Nameplates / Direction Boards / Sign Boards / Message Boards / Slogans Painting</t>
  </si>
  <si>
    <t>7B</t>
  </si>
  <si>
    <t>Pavement blocks</t>
  </si>
  <si>
    <t>Pavement Blocks / Grouting / Laying tiles</t>
  </si>
  <si>
    <t>7C</t>
  </si>
  <si>
    <t>Road</t>
  </si>
  <si>
    <t xml:space="preserve">Road Construction / Railing Work / Speed Breaker </t>
  </si>
  <si>
    <t>7D</t>
  </si>
  <si>
    <t>Buildings</t>
  </si>
  <si>
    <t>Samaj Mandir / Schools / Virangula Kendra / Any Building Related Work / Renovation / Temple Shed</t>
  </si>
  <si>
    <t>8A</t>
  </si>
  <si>
    <t>Bore wells</t>
  </si>
  <si>
    <t xml:space="preserve">Bore wells </t>
  </si>
  <si>
    <t>8B</t>
  </si>
  <si>
    <t>Concretization</t>
  </si>
  <si>
    <t>Concrete roads, concretization of any specific area</t>
  </si>
  <si>
    <t>8C</t>
  </si>
  <si>
    <t>Cemetory / Crematorium</t>
  </si>
  <si>
    <t>Any work related to cemetory or crematorium</t>
  </si>
  <si>
    <t>8D</t>
  </si>
  <si>
    <t>Toilet</t>
  </si>
  <si>
    <t>Building toilets / maintenance etc.</t>
  </si>
  <si>
    <t>9A</t>
  </si>
  <si>
    <t>Water supply</t>
  </si>
  <si>
    <t>Water pipelines, repairing, पाणपोई etc.</t>
  </si>
  <si>
    <t>9B</t>
  </si>
  <si>
    <t>Waste disposal</t>
  </si>
  <si>
    <t>Public dustbins, maintenance, waste disposal facility, Wheelbarrow</t>
  </si>
  <si>
    <t>9C</t>
  </si>
  <si>
    <t>Steel Bollards</t>
  </si>
  <si>
    <t>Steel bollards</t>
  </si>
  <si>
    <t>9D</t>
  </si>
  <si>
    <t>Traffic</t>
  </si>
  <si>
    <t>Traffic related works (वाहतूक विषयक)</t>
  </si>
  <si>
    <t>10A</t>
  </si>
  <si>
    <t>Help / Fund / Relief Work</t>
  </si>
  <si>
    <t>Covid masks, sanitizers distribution / Disaster Relief Work / Contribution to PM Cares etc</t>
  </si>
  <si>
    <t>10B</t>
  </si>
  <si>
    <t>Ganeshotsav</t>
  </si>
  <si>
    <t>Ganpati visarjan tanks, ghaats repairwork etc.</t>
  </si>
  <si>
    <t>10C</t>
  </si>
  <si>
    <t>Rain Water Harvesting</t>
  </si>
  <si>
    <t>Rain water harvesting plant, repair work etc.</t>
  </si>
  <si>
    <t>10D</t>
  </si>
  <si>
    <t>Trees</t>
  </si>
  <si>
    <t>Tree plantation etc.</t>
  </si>
  <si>
    <t>11A</t>
  </si>
  <si>
    <t>Education</t>
  </si>
  <si>
    <t>Educational material, books to school etc</t>
  </si>
  <si>
    <t>11B</t>
  </si>
  <si>
    <t>11C</t>
  </si>
  <si>
    <t>11D</t>
  </si>
  <si>
    <t>12A</t>
  </si>
  <si>
    <t>12B</t>
  </si>
  <si>
    <t>12C</t>
  </si>
  <si>
    <t>12D</t>
  </si>
  <si>
    <t>13A</t>
  </si>
  <si>
    <t>13B</t>
  </si>
  <si>
    <t>13C</t>
  </si>
  <si>
    <t>13D</t>
  </si>
  <si>
    <t>14A</t>
  </si>
  <si>
    <t>14B</t>
  </si>
  <si>
    <t>14C</t>
  </si>
  <si>
    <t>14D</t>
  </si>
  <si>
    <t>15A</t>
  </si>
  <si>
    <t>15B</t>
  </si>
  <si>
    <t>15C</t>
  </si>
  <si>
    <t>15D</t>
  </si>
  <si>
    <t>16A</t>
  </si>
  <si>
    <t>16B</t>
  </si>
  <si>
    <t>16C</t>
  </si>
  <si>
    <t>16D</t>
  </si>
  <si>
    <t>17A</t>
  </si>
  <si>
    <t>17B</t>
  </si>
  <si>
    <t>17C</t>
  </si>
  <si>
    <t>17D</t>
  </si>
  <si>
    <t>18A</t>
  </si>
  <si>
    <t>18B</t>
  </si>
  <si>
    <t>18C</t>
  </si>
  <si>
    <t>18D</t>
  </si>
  <si>
    <t>19A</t>
  </si>
  <si>
    <t>19B</t>
  </si>
  <si>
    <t>19C</t>
  </si>
  <si>
    <t>19D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</si>
  <si>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</si>
  <si>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</si>
  <si>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</si>
  <si>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</si>
  <si>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</si>
  <si>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</si>
  <si>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</si>
  <si>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</si>
  <si>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</si>
  <si>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</si>
  <si>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</si>
  <si>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</si>
  <si>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23A</t>
  </si>
  <si>
    <t>23B</t>
  </si>
  <si>
    <t>23C</t>
  </si>
  <si>
    <t>23D</t>
  </si>
  <si>
    <t>24A</t>
  </si>
  <si>
    <t>24B</t>
  </si>
  <si>
    <t>24C</t>
  </si>
  <si>
    <t>24D</t>
  </si>
  <si>
    <t>25A</t>
  </si>
  <si>
    <t>25B</t>
  </si>
  <si>
    <t>25C</t>
  </si>
  <si>
    <t>25D</t>
  </si>
  <si>
    <t>26A</t>
  </si>
  <si>
    <t>26B</t>
  </si>
  <si>
    <t>26C</t>
  </si>
  <si>
    <t>26D</t>
  </si>
  <si>
    <t>27A</t>
  </si>
  <si>
    <t>27B</t>
  </si>
  <si>
    <t>27C</t>
  </si>
  <si>
    <t>27D</t>
  </si>
  <si>
    <t>28A</t>
  </si>
  <si>
    <t>28B</t>
  </si>
  <si>
    <t>28C</t>
  </si>
  <si>
    <t>28D</t>
  </si>
  <si>
    <t>29A</t>
  </si>
  <si>
    <t>29B</t>
  </si>
  <si>
    <t>29C</t>
  </si>
  <si>
    <t>29D</t>
  </si>
  <si>
    <t>30A</t>
  </si>
  <si>
    <t>30B</t>
  </si>
  <si>
    <t>30C</t>
  </si>
  <si>
    <t>30D</t>
  </si>
  <si>
    <t>31A</t>
  </si>
  <si>
    <t>31B</t>
  </si>
  <si>
    <t>31C</t>
  </si>
  <si>
    <t>31D</t>
  </si>
  <si>
    <t>32A</t>
  </si>
  <si>
    <t>32B</t>
  </si>
  <si>
    <t>32C</t>
  </si>
  <si>
    <t>32D</t>
  </si>
  <si>
    <t>33A</t>
  </si>
  <si>
    <t>33B</t>
  </si>
  <si>
    <t>33C</t>
  </si>
  <si>
    <t>33D</t>
  </si>
  <si>
    <t>34A</t>
  </si>
  <si>
    <t>34B</t>
  </si>
  <si>
    <t>34C</t>
  </si>
  <si>
    <t>34D</t>
  </si>
  <si>
    <t>35A</t>
  </si>
  <si>
    <t>35B</t>
  </si>
  <si>
    <t>35C</t>
  </si>
  <si>
    <t>35D</t>
  </si>
  <si>
    <t>36A</t>
  </si>
  <si>
    <t>36B</t>
  </si>
  <si>
    <t>36C</t>
  </si>
  <si>
    <t>36D</t>
  </si>
  <si>
    <t>37A</t>
  </si>
  <si>
    <t>37B</t>
  </si>
  <si>
    <t>37C</t>
  </si>
  <si>
    <t>37D</t>
  </si>
  <si>
    <t>38A</t>
  </si>
  <si>
    <t>38B</t>
  </si>
  <si>
    <t>38C</t>
  </si>
  <si>
    <t>38D</t>
  </si>
  <si>
    <t>39A</t>
  </si>
  <si>
    <t>39B</t>
  </si>
  <si>
    <t>39C</t>
  </si>
  <si>
    <t>39D</t>
  </si>
  <si>
    <t>40A</t>
  </si>
  <si>
    <t>40B</t>
  </si>
  <si>
    <t>40C</t>
  </si>
  <si>
    <t>40D</t>
  </si>
  <si>
    <t>41A</t>
  </si>
  <si>
    <t>41B</t>
  </si>
  <si>
    <t>41C</t>
  </si>
  <si>
    <t>41D</t>
  </si>
  <si>
    <t>42A</t>
  </si>
  <si>
    <t>42B</t>
  </si>
  <si>
    <t>42C</t>
  </si>
  <si>
    <t>42D</t>
  </si>
  <si>
    <t>Distribution of work</t>
  </si>
  <si>
    <t>Dashboard of open issues</t>
  </si>
  <si>
    <t>Ward office</t>
  </si>
  <si>
    <t>Ward</t>
  </si>
  <si>
    <t>Receive Data</t>
  </si>
  <si>
    <t>Enter Data</t>
  </si>
  <si>
    <t>Scrutiny 1</t>
  </si>
  <si>
    <t>Scrutiny 2</t>
  </si>
  <si>
    <t>Scrutiny 3</t>
  </si>
  <si>
    <t>Tab Name</t>
  </si>
  <si>
    <t>No. of open issues</t>
  </si>
  <si>
    <t>Yerawada-Kalas-Dhanori</t>
  </si>
  <si>
    <t>Tanmay</t>
  </si>
  <si>
    <t>Tanmay + Indraneel</t>
  </si>
  <si>
    <t>NagarRd-WadgaonSheri</t>
  </si>
  <si>
    <t>DholePatilRd</t>
  </si>
  <si>
    <t>Aundh-Baner</t>
  </si>
  <si>
    <t>Shivainagar-GholeRd</t>
  </si>
  <si>
    <t>Kothrud-Bavdhan</t>
  </si>
  <si>
    <t>Dhankawdi-Sahakarnagar</t>
  </si>
  <si>
    <t>SinhgadRd</t>
  </si>
  <si>
    <t>Bharat</t>
  </si>
  <si>
    <t>Oshin + Pranav</t>
  </si>
  <si>
    <t>Bharat + Deepgauri</t>
  </si>
  <si>
    <t>Warje-KarveNagar</t>
  </si>
  <si>
    <t>Hadapsar-Mundhwa</t>
  </si>
  <si>
    <t>Wanawdi-RamTekdi</t>
  </si>
  <si>
    <t>Kondhwa-Yewlewadi</t>
  </si>
  <si>
    <t>Kasba-VishrambagWada</t>
  </si>
  <si>
    <t>BhavaniPeth</t>
  </si>
  <si>
    <t>Bibvewadi</t>
  </si>
  <si>
    <t>NewTowns</t>
  </si>
  <si>
    <t>Shivajinagar-GholeRd</t>
  </si>
  <si>
    <t>Aniket R</t>
  </si>
  <si>
    <t>Oshin</t>
  </si>
  <si>
    <t>Bhakti</t>
  </si>
  <si>
    <t>Bhakti + Bharat</t>
  </si>
  <si>
    <t>Priyanka</t>
  </si>
  <si>
    <t>Aniket R +Bhakti</t>
  </si>
  <si>
    <t>Pranav + Deepgauri</t>
  </si>
  <si>
    <t>Rohan R</t>
  </si>
  <si>
    <t>Pranav</t>
  </si>
  <si>
    <t>Saurabh</t>
  </si>
  <si>
    <t>Indraneel</t>
  </si>
  <si>
    <t>Pritesh</t>
  </si>
  <si>
    <t>Bhakti + Nimita</t>
  </si>
  <si>
    <t>Pranav + Oshin</t>
  </si>
  <si>
    <t>Bharat + Aniket R</t>
  </si>
  <si>
    <t>Deepgauri</t>
  </si>
  <si>
    <t>Atul</t>
  </si>
  <si>
    <t>Priyana</t>
  </si>
  <si>
    <t>Attendance</t>
  </si>
  <si>
    <t>All</t>
  </si>
  <si>
    <t>Vrushali + Tanmay</t>
  </si>
  <si>
    <t>Questions</t>
  </si>
  <si>
    <t>Photos</t>
  </si>
  <si>
    <t>Gaurav</t>
  </si>
  <si>
    <t>Party</t>
  </si>
  <si>
    <t>Ward Name</t>
  </si>
  <si>
    <t>Name</t>
  </si>
  <si>
    <t>Gender</t>
  </si>
  <si>
    <t>Served on any Municipal Committee?</t>
  </si>
  <si>
    <t>Total</t>
  </si>
  <si>
    <t>Total working days</t>
  </si>
  <si>
    <t>Original Comment</t>
  </si>
  <si>
    <t>Resolution Comment</t>
  </si>
  <si>
    <t>Kalas-Dhanori</t>
  </si>
  <si>
    <t>Kiran Jathar (till 2018) / Aishwarya Jadhav (after 2019)</t>
  </si>
  <si>
    <t>F</t>
  </si>
  <si>
    <t>BJP</t>
  </si>
  <si>
    <t>Name Committee</t>
  </si>
  <si>
    <t>Maruti Sangade</t>
  </si>
  <si>
    <t>M</t>
  </si>
  <si>
    <t>Rekha Tingare</t>
  </si>
  <si>
    <t>NCP</t>
  </si>
  <si>
    <t>Standing Committee</t>
  </si>
  <si>
    <t>Anil Tingare</t>
  </si>
  <si>
    <t>Standing Committee, City Development Committee</t>
  </si>
  <si>
    <t>Phule Nagar- Nagpur Chawl</t>
  </si>
  <si>
    <t>Siddharth Dhende</t>
  </si>
  <si>
    <t>Farzana Sheikh</t>
  </si>
  <si>
    <t>Law Committee, Women &amp; child welfare</t>
  </si>
  <si>
    <t>Shital Sawant</t>
  </si>
  <si>
    <t>City Development Committee, Law Committee, Women &amp; child welfare</t>
  </si>
  <si>
    <t>Sunil Tingare</t>
  </si>
  <si>
    <t>Viman Nagar- Somnath Nagar</t>
  </si>
  <si>
    <t>Rahul Bhandare</t>
  </si>
  <si>
    <t>Standing Committee, Sports Committee</t>
  </si>
  <si>
    <t>Shweta Galande-Khose</t>
  </si>
  <si>
    <t>Women &amp; child welfare, Sports Committee</t>
  </si>
  <si>
    <t>Mukta Jagtap</t>
  </si>
  <si>
    <t>City Development Committee, Education Committee, Women &amp; child welfare</t>
  </si>
  <si>
    <t>Bapurao Karne (Guruji)</t>
  </si>
  <si>
    <t>Kharadi-Chandan Nagar</t>
  </si>
  <si>
    <t>Bhaiyya Saheb Jadhav</t>
  </si>
  <si>
    <t>City Development Committee, Sports Committee, Name Committee, Law Committee</t>
  </si>
  <si>
    <t>Suman Pathare</t>
  </si>
  <si>
    <t>Sanjila Pathare</t>
  </si>
  <si>
    <t>Mahendra Pathare</t>
  </si>
  <si>
    <t>Standing Committee, Name Committee</t>
  </si>
  <si>
    <t>Vadgaon Sheri- Kalyani Nagar</t>
  </si>
  <si>
    <t>Sunita Galande</t>
  </si>
  <si>
    <t>Standing Committee, Law Committee, Law Committee, Women &amp; child welfare</t>
  </si>
  <si>
    <t>Shital Shinde</t>
  </si>
  <si>
    <t>Yogesh Mulik</t>
  </si>
  <si>
    <t>Sandip Jarhad</t>
  </si>
  <si>
    <t>City Development Committee, Sports Committee, Name Committee</t>
  </si>
  <si>
    <t>Yerwada</t>
  </si>
  <si>
    <t>Avinash Salve</t>
  </si>
  <si>
    <t>ShivSena</t>
  </si>
  <si>
    <t>City Development Committee, Law Committee</t>
  </si>
  <si>
    <t>Shweta Chavan</t>
  </si>
  <si>
    <t>Name Committee, Women &amp; child welfare</t>
  </si>
  <si>
    <t>Ashwini Landage</t>
  </si>
  <si>
    <t>MIM</t>
  </si>
  <si>
    <t>Sanjay Bhosale</t>
  </si>
  <si>
    <t>Pune University- Wakadewadi</t>
  </si>
  <si>
    <t>Sonali Landage</t>
  </si>
  <si>
    <t>City Development Committee</t>
  </si>
  <si>
    <t>Rajashri Kale</t>
  </si>
  <si>
    <t>Name Committee, Education Committee</t>
  </si>
  <si>
    <t>Aditya Malve</t>
  </si>
  <si>
    <t>Reshma Bhosale</t>
  </si>
  <si>
    <t>Independant</t>
  </si>
  <si>
    <t>Aundh- Bopodi</t>
  </si>
  <si>
    <t>Sunita Wadekar</t>
  </si>
  <si>
    <t>Women &amp; child welfare</t>
  </si>
  <si>
    <t>Archana Musale</t>
  </si>
  <si>
    <t>Sports Committee, Women &amp; child welfare</t>
  </si>
  <si>
    <t>Vijay Shewale (till Dec 2020)</t>
  </si>
  <si>
    <t>Sports Committee, Law Committee</t>
  </si>
  <si>
    <t>Prakash Dhore</t>
  </si>
  <si>
    <t>Baner- Balewadi- Pashan</t>
  </si>
  <si>
    <t>Swapnali Saikar</t>
  </si>
  <si>
    <t>Jyoti Kalamkar</t>
  </si>
  <si>
    <t>Sports Committee, Name Committee</t>
  </si>
  <si>
    <t>Amol Balwadkar</t>
  </si>
  <si>
    <t>City Development Committee, Sports Committee</t>
  </si>
  <si>
    <t>Baburao Chandere</t>
  </si>
  <si>
    <t>Education Committee</t>
  </si>
  <si>
    <t>For 18-19 Attendance in the RTI information PDF is 88</t>
  </si>
  <si>
    <t>Corrected- Tanmay</t>
  </si>
  <si>
    <t>Bavdhan- Kothrud Depot</t>
  </si>
  <si>
    <t>Kiran Dagade Patil</t>
  </si>
  <si>
    <t>Shraddha Prabhune</t>
  </si>
  <si>
    <t>Alpana Varpe</t>
  </si>
  <si>
    <t>City Development Committee, Education Committee</t>
  </si>
  <si>
    <t>Dilip Vede Patil</t>
  </si>
  <si>
    <t>Rambaug Colony- Shivtirth Nagar</t>
  </si>
  <si>
    <t>Deepak Mankar</t>
  </si>
  <si>
    <t>Chhaya Marane</t>
  </si>
  <si>
    <t>Sports Committee</t>
  </si>
  <si>
    <t>Vaishali Marathe</t>
  </si>
  <si>
    <t>Congress</t>
  </si>
  <si>
    <t>Standing Committee, Women &amp; child welfare</t>
  </si>
  <si>
    <t>Ramchandra Kadam</t>
  </si>
  <si>
    <t>Law Committee</t>
  </si>
  <si>
    <t>Mayur Colony- Dahanukar Colony</t>
  </si>
  <si>
    <t>Harshali Mathvad</t>
  </si>
  <si>
    <t>City Development Committee, Name Committee</t>
  </si>
  <si>
    <t>Vasanti Jadhav</t>
  </si>
  <si>
    <t>Murlidhar Mohol</t>
  </si>
  <si>
    <t>Pruthviraj Sutar</t>
  </si>
  <si>
    <t>Erandwana- Happy Colony</t>
  </si>
  <si>
    <t>Dipak Pote</t>
  </si>
  <si>
    <t>Madhuri Sahastrabuddhe</t>
  </si>
  <si>
    <t>Manjushri Khardekar</t>
  </si>
  <si>
    <t>Sports Committee, Education Committee, Law Committee, Women &amp; child welfare</t>
  </si>
  <si>
    <t>Jayant Bhave</t>
  </si>
  <si>
    <t>Sports Committee, Name Committee, Law Committee</t>
  </si>
  <si>
    <t>Deccan Gymkhana- Model Colony</t>
  </si>
  <si>
    <t>Swati Lokhande</t>
  </si>
  <si>
    <t>Nilima Khade</t>
  </si>
  <si>
    <t>Jyotsna Ekbote</t>
  </si>
  <si>
    <t>Siddharth Shirole</t>
  </si>
  <si>
    <t>Shanivar Peth- Sadashiv Peth</t>
  </si>
  <si>
    <t>Hemant Rasane</t>
  </si>
  <si>
    <t>Gayatri Khadke</t>
  </si>
  <si>
    <t>Mukta Tilak</t>
  </si>
  <si>
    <t>Rajesh Yenpure</t>
  </si>
  <si>
    <t>Kasba Peth- Somwar Peth</t>
  </si>
  <si>
    <t>Pallavi Jawale</t>
  </si>
  <si>
    <t>City Development Committee,Name Committee</t>
  </si>
  <si>
    <t>Ravindra Dhangekar</t>
  </si>
  <si>
    <t>Sujata Shetti</t>
  </si>
  <si>
    <t>Yogesh Samel</t>
  </si>
  <si>
    <t>Standing Committee, Sports Committee, Law Committee</t>
  </si>
  <si>
    <t>Rasta Peth- Ravivar Peth</t>
  </si>
  <si>
    <t>Laxmi Andekar</t>
  </si>
  <si>
    <t>City Development Committee, Sports Committee, Women &amp; child welfare</t>
  </si>
  <si>
    <t>Sulochana Kondhare</t>
  </si>
  <si>
    <t>Standing Committee, Law Committee</t>
  </si>
  <si>
    <t>Vanraj Andekar</t>
  </si>
  <si>
    <t>Vishal Dhanawade</t>
  </si>
  <si>
    <t>Standing Committee, City Development Committee, Sports Committee, Name Committee</t>
  </si>
  <si>
    <t>Khadakmal Aali- Mahatma Phule Peth</t>
  </si>
  <si>
    <t>Vijayalaxmi Harihar</t>
  </si>
  <si>
    <t>Arti Kondhare</t>
  </si>
  <si>
    <t>Name Committee, Law Committee, Women &amp; child welfare</t>
  </si>
  <si>
    <t>Ajay Khedekar</t>
  </si>
  <si>
    <t>Samrat Thorat</t>
  </si>
  <si>
    <t>Lohiya Nagar- Kasewadi</t>
  </si>
  <si>
    <t>Avinash Bagave</t>
  </si>
  <si>
    <t>Standing Committee, City Development Committee, Sports Committee, Education Committee</t>
  </si>
  <si>
    <t>Manisha Ladkat</t>
  </si>
  <si>
    <t>Archana Patil</t>
  </si>
  <si>
    <t>Standing Committee, Sports Committee, Women &amp; child welfare</t>
  </si>
  <si>
    <t>Rafique Sheikh</t>
  </si>
  <si>
    <t>Tadiwala Road- Sasoon Hospital</t>
  </si>
  <si>
    <t>Pradip Gaikwad</t>
  </si>
  <si>
    <t>Chandbi Nadaf</t>
  </si>
  <si>
    <t>Latabai Rajguru</t>
  </si>
  <si>
    <t>Standing Committee, City Development Committee, Name Committee</t>
  </si>
  <si>
    <t>Arvind Shinde</t>
  </si>
  <si>
    <t>Koregaon Park- Ghorpadi</t>
  </si>
  <si>
    <t>Navnath Kamble (till 2017) / Himali Kamble (after 2017)</t>
  </si>
  <si>
    <t>Lata Dhayarkar</t>
  </si>
  <si>
    <t>Name Committee, Education Committee, Women &amp; child welfare</t>
  </si>
  <si>
    <t>Mangala Mantri</t>
  </si>
  <si>
    <t>Umesh Gaikwad</t>
  </si>
  <si>
    <t>Mundhwa- Magarpatta City</t>
  </si>
  <si>
    <t>Chetan Tupe</t>
  </si>
  <si>
    <t>Hemlata Magar</t>
  </si>
  <si>
    <t>Chanchala Kodre (till 2017) / Pooja Kodre (after 2017)</t>
  </si>
  <si>
    <t>Sunil Gaikwad</t>
  </si>
  <si>
    <t>Hadapsar Gaothan- Satavwadi</t>
  </si>
  <si>
    <t>Yogesh Sasane</t>
  </si>
  <si>
    <t>For 18-19 attendance in the RTI information PDF is 101, Also 19-20 attendance is 85.  20-21 attendance is 98</t>
  </si>
  <si>
    <t>Vaishali Bankar</t>
  </si>
  <si>
    <t>Ujwala Jangale</t>
  </si>
  <si>
    <t>Maruti Tupe</t>
  </si>
  <si>
    <t>Standing Committee, Education Committee</t>
  </si>
  <si>
    <t>Ramtekadi- Sayyad Nagar</t>
  </si>
  <si>
    <t>Ashok Kamble</t>
  </si>
  <si>
    <t>Ruksana Inamdar</t>
  </si>
  <si>
    <t>Anand Alkunte</t>
  </si>
  <si>
    <t>Vanwadi</t>
  </si>
  <si>
    <t>Dhanraj Ghogare</t>
  </si>
  <si>
    <t>Kalinda Punde</t>
  </si>
  <si>
    <t>Ratnaprabha Jagtap</t>
  </si>
  <si>
    <t>Sports Committee, Law Committee, Women &amp; child welfare</t>
  </si>
  <si>
    <t>Prashant Jagtap</t>
  </si>
  <si>
    <t>Mahammadwadi- Kausar Baug</t>
  </si>
  <si>
    <t>Prachi Alhat</t>
  </si>
  <si>
    <t>Pramod Bhangire</t>
  </si>
  <si>
    <t>Standing Committee, Sports Committee, Name Committee</t>
  </si>
  <si>
    <t>Nanda Lonkar</t>
  </si>
  <si>
    <t>Sanjay Ghule</t>
  </si>
  <si>
    <t>Kondhwa Khurd- Meetha Nagar</t>
  </si>
  <si>
    <t>Haji Pathan</t>
  </si>
  <si>
    <t>Parvin Firoz</t>
  </si>
  <si>
    <t>City Development Committee, Women &amp; child welfare</t>
  </si>
  <si>
    <t>Hamida Sundake</t>
  </si>
  <si>
    <t>Sainath Babar</t>
  </si>
  <si>
    <t>MNS</t>
  </si>
  <si>
    <t>Salisbury Park- Maharshi Nagar</t>
  </si>
  <si>
    <t>Kavita Vairage</t>
  </si>
  <si>
    <t>Shrinath Bhimale</t>
  </si>
  <si>
    <t>Rajshri Shilimkar</t>
  </si>
  <si>
    <t>Pravin Chorbele</t>
  </si>
  <si>
    <t>Navi Peth- Parvati</t>
  </si>
  <si>
    <t>Sarasvati Shendage</t>
  </si>
  <si>
    <t>Mahesh Ladkat (Till Dec 2020)</t>
  </si>
  <si>
    <t>Smita Vaste</t>
  </si>
  <si>
    <t>Dhiraj Ghate</t>
  </si>
  <si>
    <t>Janata Vasahat- Dattawadi</t>
  </si>
  <si>
    <t>Anand Rithe</t>
  </si>
  <si>
    <t>Priya Gadade</t>
  </si>
  <si>
    <t>Standing Committee, Name Committee, Law Committee</t>
  </si>
  <si>
    <t>Anita Kadam</t>
  </si>
  <si>
    <t>Shankar Pawar</t>
  </si>
  <si>
    <t>Karve Nagar</t>
  </si>
  <si>
    <t>Sushil Mengade</t>
  </si>
  <si>
    <t>Laxmi Dudhane</t>
  </si>
  <si>
    <t>Vrushali Chaudhari</t>
  </si>
  <si>
    <t>Rajabhau Barate</t>
  </si>
  <si>
    <t>Name is Barate Rajabhau Kisan in RTI information PDF</t>
  </si>
  <si>
    <t>Warje-Malwadi</t>
  </si>
  <si>
    <t>Dilip Barate</t>
  </si>
  <si>
    <t>Sayali Wanjale</t>
  </si>
  <si>
    <t>Dipali Dhumal</t>
  </si>
  <si>
    <t>Sachin Dodke</t>
  </si>
  <si>
    <t>Vadgaon Dhayari- Suncity</t>
  </si>
  <si>
    <t>Haridas Charvad</t>
  </si>
  <si>
    <t>Rajashri Navale</t>
  </si>
  <si>
    <t>Neeta Dangat</t>
  </si>
  <si>
    <t>Raju Laygude</t>
  </si>
  <si>
    <t>Standing Committee,City Development Committee, Name Committee</t>
  </si>
  <si>
    <t>Vadgaon Budruk- Hingane Khurd</t>
  </si>
  <si>
    <t>Prasanna Jagtap</t>
  </si>
  <si>
    <t>Jyoti Gosavi</t>
  </si>
  <si>
    <t>Manjusha Nagpure</t>
  </si>
  <si>
    <t>Shrikant Jagtap</t>
  </si>
  <si>
    <t>Sahakar Nagar- Padmavati</t>
  </si>
  <si>
    <t>Disha Mane</t>
  </si>
  <si>
    <t>Ulhas Bagul</t>
  </si>
  <si>
    <t>Ashwini Kadam</t>
  </si>
  <si>
    <t>Mahesh Wabale</t>
  </si>
  <si>
    <t>Standing Committee, City Development Committee, Sports Committee, Law Committee</t>
  </si>
  <si>
    <t>Market Yard- Lower Indira Nagar</t>
  </si>
  <si>
    <t>Ansuya Chavan</t>
  </si>
  <si>
    <t>18-19 Attendance in RTI information PDF is 87 . Also 17-18 Attendance is 110</t>
  </si>
  <si>
    <t>Rajendra Shilimkar</t>
  </si>
  <si>
    <t>Mansi Deshpande</t>
  </si>
  <si>
    <t>Sunil Kamble</t>
  </si>
  <si>
    <t>Uppar Super Indira Nagar</t>
  </si>
  <si>
    <t>Varsha Sathe</t>
  </si>
  <si>
    <t>Rupali Dhadwe</t>
  </si>
  <si>
    <t>Pramod Oswal</t>
  </si>
  <si>
    <t>Balaji Nagar- Rajiv Gandhi Nagar</t>
  </si>
  <si>
    <t>Dattatray Dhankawade</t>
  </si>
  <si>
    <t>Rani Bhosale</t>
  </si>
  <si>
    <t>City Development Committee, Name Committee, Women &amp; child welfare</t>
  </si>
  <si>
    <t>Manishatai Kadam</t>
  </si>
  <si>
    <t>Prakash Kadam</t>
  </si>
  <si>
    <t>Name Committee, Law Committee</t>
  </si>
  <si>
    <t>Dhankawadi- Ambegaon Pathar</t>
  </si>
  <si>
    <t>Kishor Dhankawade</t>
  </si>
  <si>
    <t>Ashwini Bhagwat</t>
  </si>
  <si>
    <t>Varsha Tapkir</t>
  </si>
  <si>
    <t>Vishal Tambe</t>
  </si>
  <si>
    <t>Ambegaon Datta Nagar- Katraj Gaothan</t>
  </si>
  <si>
    <t>Yuvraj Beldare</t>
  </si>
  <si>
    <t>Amruta Babar</t>
  </si>
  <si>
    <t>Smita Kondhare</t>
  </si>
  <si>
    <t>Vasant More</t>
  </si>
  <si>
    <t>Kondhawa Budruk- Yewalewadi</t>
  </si>
  <si>
    <t>Veersen Jagtap</t>
  </si>
  <si>
    <t>Sangeeta Thosar</t>
  </si>
  <si>
    <t>Standing Committee, Law Committee, Women &amp; child welfare</t>
  </si>
  <si>
    <t>Vrushali Kamthe</t>
  </si>
  <si>
    <t>Ranjana Tilekar</t>
  </si>
  <si>
    <t>Kahdakmal Aali- Mahatma Phule Peth</t>
  </si>
  <si>
    <t>NAGAR ROAD- VADGAON SHERI</t>
  </si>
  <si>
    <t>Ward No.</t>
  </si>
  <si>
    <t>Sr. No.</t>
  </si>
  <si>
    <t>Details of the work</t>
  </si>
  <si>
    <t>Amount</t>
  </si>
  <si>
    <t>Rain water line cleaning</t>
  </si>
  <si>
    <t>Road Construction / Colouring Roads / Railing Work / Speed Breaker</t>
  </si>
  <si>
    <t>Wall painting (slogans)</t>
  </si>
  <si>
    <t>Picking of radar waste</t>
  </si>
  <si>
    <t>Water pipelines, repairing etc.</t>
  </si>
  <si>
    <t>Direction boards installation</t>
  </si>
  <si>
    <t>Jute bags/ cloth/ canvas bags etc.</t>
  </si>
  <si>
    <t>Push vehicles supply</t>
  </si>
  <si>
    <t>direction boards installation</t>
  </si>
  <si>
    <t>Toilet repair work</t>
  </si>
  <si>
    <t>Electrical works at toilet</t>
  </si>
  <si>
    <t>Gym / gym maintenance</t>
  </si>
  <si>
    <t>White-yellow stripes painting on road</t>
  </si>
  <si>
    <t>Drainage cleaning</t>
  </si>
  <si>
    <t>Data from a completely separate sheet; needs verification.</t>
  </si>
  <si>
    <t>Verified- Tanmay</t>
  </si>
  <si>
    <t>Slogans painting</t>
  </si>
  <si>
    <t>Chamber related work</t>
  </si>
  <si>
    <t>Road decoration</t>
  </si>
  <si>
    <t>Zebra crossing and parking lines paiting</t>
  </si>
  <si>
    <t>Cleaning material purchase etc</t>
  </si>
  <si>
    <t>Wall painting and decoration</t>
  </si>
  <si>
    <t>Naala cleaning</t>
  </si>
  <si>
    <t>Thermoplastic stips painting</t>
  </si>
  <si>
    <t>Furniture related work</t>
  </si>
  <si>
    <t>Ghanta-gadi purchase</t>
  </si>
  <si>
    <t>Miscelleneous Development work</t>
  </si>
  <si>
    <t>No amount is mentioned in the sheet!!!</t>
  </si>
  <si>
    <t>2 lakhs added based on other entries: Tanmay</t>
  </si>
  <si>
    <t>Library sheds/ library maintenance</t>
  </si>
  <si>
    <t>Disaster Relief Work / Contribution to PM Cares etc</t>
  </si>
  <si>
    <t>Repair work of security wall compound</t>
  </si>
  <si>
    <t>Cemetory Colouring works</t>
  </si>
  <si>
    <t>Cemetory development work</t>
  </si>
  <si>
    <t>Colouring works of library</t>
  </si>
  <si>
    <t>Mandai/market mainetnance and cleaning works</t>
  </si>
  <si>
    <t>Mandai/market miscelleneous Development work</t>
  </si>
  <si>
    <t>Maintenance and cleaning works</t>
  </si>
  <si>
    <t>Speed breaker</t>
  </si>
  <si>
    <t>White strips painting on roads</t>
  </si>
  <si>
    <t>Ghanta gadi purchase</t>
  </si>
  <si>
    <t>Toilet repair and cleaning</t>
  </si>
  <si>
    <t>Distribution of scented phenyl and acid</t>
  </si>
  <si>
    <t>Road Concretization</t>
  </si>
  <si>
    <t>Distribution of masks</t>
  </si>
  <si>
    <t>Mask distribution</t>
  </si>
  <si>
    <t>Furniture work at library sheds/ library maintenance</t>
  </si>
  <si>
    <t>Library maintenance</t>
  </si>
  <si>
    <t>Sanitizer system installation</t>
  </si>
  <si>
    <t>Public dustbins, maintenance, waste disposal facility</t>
  </si>
  <si>
    <t>Chamber cleaning</t>
  </si>
  <si>
    <t>Shed construction</t>
  </si>
  <si>
    <t>gym / gym equipments</t>
  </si>
  <si>
    <t>Hands free wash basin system installation</t>
  </si>
  <si>
    <t>Sanitizer stand supply</t>
  </si>
  <si>
    <t>Sanitizer wash basin system installation</t>
  </si>
  <si>
    <t>Toilet repair</t>
  </si>
  <si>
    <t>Drainage related work</t>
  </si>
  <si>
    <t>Mask purchase</t>
  </si>
  <si>
    <t>Sanitizer stand purchase</t>
  </si>
  <si>
    <t>Hand wash basin sanitizer stand installation</t>
  </si>
  <si>
    <t>Installation of direction boards</t>
  </si>
  <si>
    <t>YERAWADA - KALAS - DHANORI</t>
  </si>
  <si>
    <t xml:space="preserve">Jute bags </t>
  </si>
  <si>
    <t>Colouring slogans</t>
  </si>
  <si>
    <t>Toilet repairs</t>
  </si>
  <si>
    <t>Water dispenser</t>
  </si>
  <si>
    <t>Gym equipments</t>
  </si>
  <si>
    <t>Street lights</t>
  </si>
  <si>
    <t>Rada Roda cleaning work</t>
  </si>
  <si>
    <t>Development works</t>
  </si>
  <si>
    <t>Footpath repairs</t>
  </si>
  <si>
    <t>Buckets for waste disposal</t>
  </si>
  <si>
    <t>Paver blocks</t>
  </si>
  <si>
    <t>Dhakal gadi</t>
  </si>
  <si>
    <t>Cleaning material</t>
  </si>
  <si>
    <t>Waste disposal shed</t>
  </si>
  <si>
    <t>Repair and maintenance</t>
  </si>
  <si>
    <t>Canvas bags</t>
  </si>
  <si>
    <t>Pedestrian crossings</t>
  </si>
  <si>
    <t>Water pipeline</t>
  </si>
  <si>
    <t>Electrical works</t>
  </si>
  <si>
    <t>Wiring and underground cables</t>
  </si>
  <si>
    <t>Concretization work</t>
  </si>
  <si>
    <t>Samaj Mandir repairs</t>
  </si>
  <si>
    <t>Building shed</t>
  </si>
  <si>
    <t>Work in crematorium</t>
  </si>
  <si>
    <t>Decoration works</t>
  </si>
  <si>
    <t>Furniture works</t>
  </si>
  <si>
    <t>Theramaplastic paint</t>
  </si>
  <si>
    <t>Computers in school</t>
  </si>
  <si>
    <t>Colouring work</t>
  </si>
  <si>
    <t>Grass cutting machine</t>
  </si>
  <si>
    <t>benches</t>
  </si>
  <si>
    <t>Coloring works</t>
  </si>
  <si>
    <t>Maintenance and repair works</t>
  </si>
  <si>
    <t>Masks distribution</t>
  </si>
  <si>
    <t>Road works</t>
  </si>
  <si>
    <t>Water proofing and repairs</t>
  </si>
  <si>
    <t>Library shed</t>
  </si>
  <si>
    <t>Buddha vihar repairs</t>
  </si>
  <si>
    <t>Convex mirrors-Roads</t>
  </si>
  <si>
    <t>Ganeshotsav works</t>
  </si>
  <si>
    <t>Fencing and gate</t>
  </si>
  <si>
    <t>Cloth bags</t>
  </si>
  <si>
    <t>Sanitizer stand</t>
  </si>
  <si>
    <t>Wash basin</t>
  </si>
  <si>
    <t>Storm water drainage</t>
  </si>
  <si>
    <t>crematorium</t>
  </si>
  <si>
    <t>Paver Blocks</t>
  </si>
  <si>
    <t>Fogging Machine</t>
  </si>
  <si>
    <t>Grass Cutting Machine</t>
  </si>
  <si>
    <t>samaj Mandir repairs</t>
  </si>
  <si>
    <t>Covid Work</t>
  </si>
  <si>
    <t>Gym Equipments</t>
  </si>
  <si>
    <t>Water Tank</t>
  </si>
  <si>
    <t>DHOLE PATIL ROAD</t>
  </si>
  <si>
    <t>Purchasing phenyl and acid for cleaning</t>
  </si>
  <si>
    <t>Providing cloth bags</t>
  </si>
  <si>
    <t>Name plates, direction indicators, bollards</t>
  </si>
  <si>
    <t>Drainage line</t>
  </si>
  <si>
    <t>Rumblers and bollards</t>
  </si>
  <si>
    <t>Fitness center development</t>
  </si>
  <si>
    <t>Direction indicators</t>
  </si>
  <si>
    <t>Picking up radar waste</t>
  </si>
  <si>
    <t>Balwadi and Samaj mandir - repair work</t>
  </si>
  <si>
    <t>Samaj Mandir - electrical work</t>
  </si>
  <si>
    <t>Drainage chamber reparing</t>
  </si>
  <si>
    <t>Computers distribution in primary schools</t>
  </si>
  <si>
    <t>Development work at Navartna Tarun Mandal</t>
  </si>
  <si>
    <t>Samaj Mandir - Repair work</t>
  </si>
  <si>
    <t>Samajik sabhagruhache darvarit kam</t>
  </si>
  <si>
    <t>Jute bags distribution</t>
  </si>
  <si>
    <t>Chanelling fencing and gate</t>
  </si>
  <si>
    <t>Drainage repair work</t>
  </si>
  <si>
    <t>Name plates</t>
  </si>
  <si>
    <t>Quarter Gate square's fountain repair work</t>
  </si>
  <si>
    <t>Code -  Decoration? / Road? / Maintenance?</t>
  </si>
  <si>
    <t>Decoration is correct</t>
  </si>
  <si>
    <t>Wheelbarrow  distribution</t>
  </si>
  <si>
    <t>Code - Garden/ Buildings/ Road/ Develoment work??</t>
  </si>
  <si>
    <t>Usually these are used for waste disposal works</t>
  </si>
  <si>
    <t>Buckets distribution for waste seggregation/ disposal</t>
  </si>
  <si>
    <t>Canvas bags distribution</t>
  </si>
  <si>
    <t>Chamber repair</t>
  </si>
  <si>
    <t>Plastic buckets distribution</t>
  </si>
  <si>
    <t>Distribution of waste disposal vehicles</t>
  </si>
  <si>
    <t>Furniture work</t>
  </si>
  <si>
    <t>Buckets purchasing for waste seggregation/ disposal</t>
  </si>
  <si>
    <t>Footpath lightening</t>
  </si>
  <si>
    <t>New library</t>
  </si>
  <si>
    <t>Steel benches</t>
  </si>
  <si>
    <t>Chambers repairs</t>
  </si>
  <si>
    <t>Cement blocks</t>
  </si>
  <si>
    <t>Bollards</t>
  </si>
  <si>
    <t>Buckets distribution for waste collection</t>
  </si>
  <si>
    <t>Drainage lines</t>
  </si>
  <si>
    <t>Colouring swimming pool at Jijau Krida Sankulan</t>
  </si>
  <si>
    <t>Electrical work</t>
  </si>
  <si>
    <t>Buckets distribution</t>
  </si>
  <si>
    <t>Thermoplastic strips painting on roads</t>
  </si>
  <si>
    <t>Distribution and installation of non-electric water disinfection system in PMC buildings</t>
  </si>
  <si>
    <t>Colouring at Samaj mandir, Balwadi</t>
  </si>
  <si>
    <t>Code - Buildings/ Colouring??</t>
  </si>
  <si>
    <t>Library and shed</t>
  </si>
  <si>
    <t>Installation of name plates, road indicators, direction boards</t>
  </si>
  <si>
    <t>Colouring at Samaj mandir</t>
  </si>
  <si>
    <t>Installation of solar street lights</t>
  </si>
  <si>
    <t>Electrical work at Samaj Mandir</t>
  </si>
  <si>
    <t>Code - Buildings/  Electrification?</t>
  </si>
  <si>
    <t>Architectural work</t>
  </si>
  <si>
    <t>Installation of chamber-mesh</t>
  </si>
  <si>
    <t>Kerala Help fund</t>
  </si>
  <si>
    <t>Boring repairs</t>
  </si>
  <si>
    <t>Drainage line cleaning</t>
  </si>
  <si>
    <t>Development work at Shaheen Sanskrutik Bhavan</t>
  </si>
  <si>
    <t>Borewell installation and repair</t>
  </si>
  <si>
    <t xml:space="preserve"> 'Aarogya-Kothi' repair</t>
  </si>
  <si>
    <t>Code - Medical/ Buildings?</t>
  </si>
  <si>
    <t>Aarogy kothi is related to cleaning</t>
  </si>
  <si>
    <t>Electrical works at Shaheen Sanskrutik Bhavan</t>
  </si>
  <si>
    <t>Improvement-related work at Private road</t>
  </si>
  <si>
    <t>Channel fencing and development work</t>
  </si>
  <si>
    <t>Library development work</t>
  </si>
  <si>
    <t>Police Station repair and other development work</t>
  </si>
  <si>
    <t>Samaj mandir repair and other development work</t>
  </si>
  <si>
    <t>Drainage line replacement</t>
  </si>
  <si>
    <t>Drainage line and chamber cleaning</t>
  </si>
  <si>
    <t>Toilet repair and drainage work</t>
  </si>
  <si>
    <t>Code - Toilet / Drainage??</t>
  </si>
  <si>
    <t>Road development</t>
  </si>
  <si>
    <t xml:space="preserve"> 'Patra shed roads' development</t>
  </si>
  <si>
    <t>Footpath repair</t>
  </si>
  <si>
    <t>Channel fencing</t>
  </si>
  <si>
    <t>Purchasing of 'cubets'(??) for citizens</t>
  </si>
  <si>
    <t>Code - ???</t>
  </si>
  <si>
    <t xml:space="preserve">Development work is fine. </t>
  </si>
  <si>
    <t>Kerala floor relief fund</t>
  </si>
  <si>
    <t>Building related work</t>
  </si>
  <si>
    <t>Construction of 'Sanvidhan Konshila' at Dadasaheb magar school</t>
  </si>
  <si>
    <t>Construction of 'Sanvidhan Konshila' at Ramabai Ambedkar school</t>
  </si>
  <si>
    <t>Construction of 'Sanvidhan Konshila' at Kasturba Gandhi School</t>
  </si>
  <si>
    <t>Construction of 'Sanvidhan Konshila' at Shantabai Dhole Patil School</t>
  </si>
  <si>
    <t>Name plates, Road indicator boards installation</t>
  </si>
  <si>
    <t>Chamber repair work</t>
  </si>
  <si>
    <t>Nameplates, Direction boards, Reflectors installation</t>
  </si>
  <si>
    <t>Cloth bags distribution</t>
  </si>
  <si>
    <t>Library repair work</t>
  </si>
  <si>
    <t>Virangula kendra development work</t>
  </si>
  <si>
    <t xml:space="preserve"> 'Anganwadi' repair work</t>
  </si>
  <si>
    <t>Bird-shaped' dustbin installation</t>
  </si>
  <si>
    <t>Electrical poles and related work</t>
  </si>
  <si>
    <t>Concretization and bollards installation</t>
  </si>
  <si>
    <t>Nameplates, Direction boards, sign boards installation</t>
  </si>
  <si>
    <t>Repair works in schools</t>
  </si>
  <si>
    <t>Amount information unavailable.</t>
  </si>
  <si>
    <t xml:space="preserve">Let's skip this work. </t>
  </si>
  <si>
    <t>Borewell related work</t>
  </si>
  <si>
    <t xml:space="preserve"> 'Patra shed' work</t>
  </si>
  <si>
    <t>Code???</t>
  </si>
  <si>
    <t xml:space="preserve">Buildings is right. </t>
  </si>
  <si>
    <t>Installation of 'patra' and related work</t>
  </si>
  <si>
    <t>Drainage line work</t>
  </si>
  <si>
    <t>Boundary wall repair work</t>
  </si>
  <si>
    <t>Miscelleneous repair/maitenance work</t>
  </si>
  <si>
    <t>Shed and platform for citizens</t>
  </si>
  <si>
    <t>Cemetery - electrical work</t>
  </si>
  <si>
    <t>Chamber and drainage manhole related work</t>
  </si>
  <si>
    <t xml:space="preserve"> 'Patra shed' related work</t>
  </si>
  <si>
    <t>Code - ??</t>
  </si>
  <si>
    <t>Fire extinguisher installation</t>
  </si>
  <si>
    <t>Gym and library repair work</t>
  </si>
  <si>
    <t>Code - Gym/ Library??</t>
  </si>
  <si>
    <t>Let's stick to library</t>
  </si>
  <si>
    <t>Waste Disposal</t>
  </si>
  <si>
    <t>Development work at school</t>
  </si>
  <si>
    <t xml:space="preserve">Library </t>
  </si>
  <si>
    <t>Panel installation and repair of regional office</t>
  </si>
  <si>
    <t>Regional office in and out gate repair, decoration</t>
  </si>
  <si>
    <t>Regional office gate work</t>
  </si>
  <si>
    <t>Chamber repair and cleaning</t>
  </si>
  <si>
    <t xml:space="preserve">Chamber repair </t>
  </si>
  <si>
    <t>Toilet decoration</t>
  </si>
  <si>
    <t>Chamber plaster and cleaning</t>
  </si>
  <si>
    <t xml:space="preserve"> 'Kothi' decoration</t>
  </si>
  <si>
    <t xml:space="preserve"> 'Patra-shed' installation</t>
  </si>
  <si>
    <t xml:space="preserve"> 'Swachha abhiyan'  - awareness program</t>
  </si>
  <si>
    <t>Mostly it will be under colouring. As they paint slogans at the public spaces.</t>
  </si>
  <si>
    <t>Crematorium repair work</t>
  </si>
  <si>
    <t>Water supply and related work</t>
  </si>
  <si>
    <t>Toilet repair work (under Covid-19 scheme)</t>
  </si>
  <si>
    <t>Cloth masks purchasing</t>
  </si>
  <si>
    <t>Cemetery development work</t>
  </si>
  <si>
    <t xml:space="preserve"> 'Shaheen Sanskrutik bhavan' maintenance</t>
  </si>
  <si>
    <t>Electrical work at Cemetery</t>
  </si>
  <si>
    <t>Water supply related work</t>
  </si>
  <si>
    <t>Drainage line related work</t>
  </si>
  <si>
    <t>Drainage line repair work</t>
  </si>
  <si>
    <t>Chamber and manholes cleaning</t>
  </si>
  <si>
    <t>Decorative polls installation</t>
  </si>
  <si>
    <t>Block repair work</t>
  </si>
  <si>
    <t>Road repairing</t>
  </si>
  <si>
    <t>Traffic related work</t>
  </si>
  <si>
    <t>Repair and decoration work</t>
  </si>
  <si>
    <t xml:space="preserve"> 'Side-patti' repair</t>
  </si>
  <si>
    <t xml:space="preserve">Road looks okay. </t>
  </si>
  <si>
    <t>Decoration work</t>
  </si>
  <si>
    <t>Scented phenyl distribution</t>
  </si>
  <si>
    <t>Boring related work</t>
  </si>
  <si>
    <t>Crematorium related work</t>
  </si>
  <si>
    <t>Phenyl distribution</t>
  </si>
  <si>
    <t>Hands-free-sanitiser wash basin installation (Covid19)</t>
  </si>
  <si>
    <t>Repair work</t>
  </si>
  <si>
    <t>Looks okay</t>
  </si>
  <si>
    <t>DC infectant (disinfectant??) generator purchasing (Covid19)</t>
  </si>
  <si>
    <t>GHOLE ROAD - SHIVAJI NAGAR</t>
  </si>
  <si>
    <t>mainetnance and cleaning works</t>
  </si>
  <si>
    <t>samaj Mandir / Schools / Virangula Kendra / Any Building Related Work / Renovation / Temple Shed</t>
  </si>
  <si>
    <t>electrification/new street lights</t>
  </si>
  <si>
    <t>Dustbin distribution</t>
  </si>
  <si>
    <t>Cleaning material distribution</t>
  </si>
  <si>
    <t>Nameplates installation</t>
  </si>
  <si>
    <t>Nameplates and direction boards installation</t>
  </si>
  <si>
    <t>P.M.C. colony related repair work</t>
  </si>
  <si>
    <t>Cement road in P.M.C. colony</t>
  </si>
  <si>
    <t>Taekwondo mat and other materials purchasing</t>
  </si>
  <si>
    <t xml:space="preserve">Samaj-mandir repair work </t>
  </si>
  <si>
    <t xml:space="preserve">Colouring and decoration of Agriculture college </t>
  </si>
  <si>
    <t>Buckets distribution for seggregation of waste</t>
  </si>
  <si>
    <t xml:space="preserve"> 'Patra-shed' work</t>
  </si>
  <si>
    <t>Tiles replacement near Sai-baba temple</t>
  </si>
  <si>
    <t>Wall-painting</t>
  </si>
  <si>
    <t>Repair work of swimming pool</t>
  </si>
  <si>
    <t>Development work at 'Sanskrutik Bhavan'</t>
  </si>
  <si>
    <t>Toilet repair and colouring</t>
  </si>
  <si>
    <t>Painting walls</t>
  </si>
  <si>
    <t xml:space="preserve">Decoration of statues </t>
  </si>
  <si>
    <t>Colouring thermoplastic</t>
  </si>
  <si>
    <t>Blocks installation</t>
  </si>
  <si>
    <t>Toilet related work</t>
  </si>
  <si>
    <t xml:space="preserve">Buckets distribution </t>
  </si>
  <si>
    <t>Cloth bags distribution through Bachat gat</t>
  </si>
  <si>
    <t>Paver blocks installation</t>
  </si>
  <si>
    <t xml:space="preserve">Colouring walls </t>
  </si>
  <si>
    <t>Water cooler installation</t>
  </si>
  <si>
    <t>Thermoplastic strips painting</t>
  </si>
  <si>
    <t>Computers and printers distribution</t>
  </si>
  <si>
    <t>Decorative poll (Tulshi Vrundawan) installation</t>
  </si>
  <si>
    <t>Buckets distrinution</t>
  </si>
  <si>
    <t>Electrical works in Toilet</t>
  </si>
  <si>
    <t>Samaj-mandir related work</t>
  </si>
  <si>
    <t>Cleaning material distributed</t>
  </si>
  <si>
    <t>Black phenyl purchased for public toilets</t>
  </si>
  <si>
    <t xml:space="preserve"> 'Patra-shed' and tiles installation</t>
  </si>
  <si>
    <t>Phenyl purchased for public toilets</t>
  </si>
  <si>
    <t xml:space="preserve">Maintainance and miscelleneous development work of Samaj-mandir </t>
  </si>
  <si>
    <t>Footpath work</t>
  </si>
  <si>
    <t>Water-proofing Samaj-Mandir</t>
  </si>
  <si>
    <t>Colouring walls and decoration</t>
  </si>
  <si>
    <t>Drainage line repair</t>
  </si>
  <si>
    <t>Available fund 100,000, but spent 200,000????</t>
  </si>
  <si>
    <t>Colouring walls</t>
  </si>
  <si>
    <t>Decorating walls</t>
  </si>
  <si>
    <t>Decorative electrical polls installation and related works</t>
  </si>
  <si>
    <t>Statue decoration</t>
  </si>
  <si>
    <t>Drainage line cleaning and related work</t>
  </si>
  <si>
    <t>Drainage and man-hole cleaning</t>
  </si>
  <si>
    <t>Thermoplastic strips painting and related works</t>
  </si>
  <si>
    <t>Thermoplastic painting</t>
  </si>
  <si>
    <t>Painting white strips on the roads for safety reasons</t>
  </si>
  <si>
    <t>fire extinguisher installation</t>
  </si>
  <si>
    <t>Benches distribution</t>
  </si>
  <si>
    <t>Paver blocks repair related work</t>
  </si>
  <si>
    <t>Flood relief fund</t>
  </si>
  <si>
    <t>Making 'Doll-house' in the school for special children</t>
  </si>
  <si>
    <t>Code??</t>
  </si>
  <si>
    <t>Tiles installation and related work</t>
  </si>
  <si>
    <t>Gym related development work</t>
  </si>
  <si>
    <t xml:space="preserve"> 'Dhakal-gadi' for 'Aarogya Kothi'</t>
  </si>
  <si>
    <t>Cleaning material for 'Aarogya Kothi'</t>
  </si>
  <si>
    <t xml:space="preserve"> 'Gaal-gadi' for 'Aarogya Kothi'</t>
  </si>
  <si>
    <t>Hands free wash basin installation</t>
  </si>
  <si>
    <t>Drinking water tanks cleaning</t>
  </si>
  <si>
    <t>Brooms provided for 'Arogya Kothi'</t>
  </si>
  <si>
    <t>School rooms painting</t>
  </si>
  <si>
    <t>Library construction</t>
  </si>
  <si>
    <t>Fragrant phenyl purchased for public toilets</t>
  </si>
  <si>
    <t>Brooms distribution</t>
  </si>
  <si>
    <t xml:space="preserve"> 'Baudhha-Vihar' repair work</t>
  </si>
  <si>
    <t>Sensor-wash basin installation in Covid-zones</t>
  </si>
  <si>
    <t>Acid and phenyl provided for 'Arogya Kothi'</t>
  </si>
  <si>
    <t>Hand free sanitizer stand distribution</t>
  </si>
  <si>
    <t>Hand free wash basin installation</t>
  </si>
  <si>
    <t>Shed construction near Toilet and related work</t>
  </si>
  <si>
    <t>Fragrant phenyl distribution</t>
  </si>
  <si>
    <t>Basin and water-taps installation is schools</t>
  </si>
  <si>
    <t>School painting</t>
  </si>
  <si>
    <t>Walls-painting</t>
  </si>
  <si>
    <t>Toilet repair and related work</t>
  </si>
  <si>
    <t>Footpath repair and relayed work</t>
  </si>
  <si>
    <t>Tiles repair and related work</t>
  </si>
  <si>
    <t>Mask distribution through Bachat Gat</t>
  </si>
  <si>
    <t>Buckets purchased for segregation of waste</t>
  </si>
  <si>
    <t>Distribution of 'Dhakal-gadi' for Arogya-kothi</t>
  </si>
  <si>
    <t>Sanitizer stands distribution</t>
  </si>
  <si>
    <t>AUNDH - BANER</t>
  </si>
  <si>
    <t xml:space="preserve">Stair case work at Samaj Mandir </t>
  </si>
  <si>
    <t>Repair for Samaj Mandir</t>
  </si>
  <si>
    <t>Benches work</t>
  </si>
  <si>
    <t xml:space="preserve">Dustbins for Dry and Wet Waste  </t>
  </si>
  <si>
    <t>Supply of Jute Bag</t>
  </si>
  <si>
    <t xml:space="preserve">Construction of iron based shade and repair work </t>
  </si>
  <si>
    <t xml:space="preserve">Providing Benches </t>
  </si>
  <si>
    <t xml:space="preserve">Installation of electric motor for Public Toilets </t>
  </si>
  <si>
    <t xml:space="preserve">Installation of Sign/Name boards </t>
  </si>
  <si>
    <t xml:space="preserve">Electrification of street </t>
  </si>
  <si>
    <t xml:space="preserve">Work related to electricity </t>
  </si>
  <si>
    <t xml:space="preserve">Providing benches </t>
  </si>
  <si>
    <t xml:space="preserve">Repair work of hall in school building </t>
  </si>
  <si>
    <t xml:space="preserve">Installation of name boards </t>
  </si>
  <si>
    <t xml:space="preserve">Small and big buckets for waste segregation </t>
  </si>
  <si>
    <t xml:space="preserve">Painting of School and renovation of school office </t>
  </si>
  <si>
    <t xml:space="preserve">Construction of footpath </t>
  </si>
  <si>
    <t xml:space="preserve">Providing Jute bags </t>
  </si>
  <si>
    <t>Providing trollys for waste collection</t>
  </si>
  <si>
    <t xml:space="preserve">Providing trollys for waste collection </t>
  </si>
  <si>
    <t xml:space="preserve">Providing small buckets for waste collection </t>
  </si>
  <si>
    <t xml:space="preserve">Providing big buckets for waste collection </t>
  </si>
  <si>
    <t xml:space="preserve">Providing trollys </t>
  </si>
  <si>
    <t xml:space="preserve">चौकोनी लोखंडी गाडे पुरवणे is the description. Mostly it will be for waste collection. But how to sure. Hence Expense code not chosen </t>
  </si>
  <si>
    <t xml:space="preserve">Collecting Waste (राडारोडा) from roads </t>
  </si>
  <si>
    <t xml:space="preserve">डमरू गाडे पुरवणे what does this mean? Hence code not chosen </t>
  </si>
  <si>
    <t xml:space="preserve">Providing big buckets to societies </t>
  </si>
  <si>
    <t xml:space="preserve">Providing big buckets for what is not specified? Assumption is for waste hence accrodingly code selected </t>
  </si>
  <si>
    <t xml:space="preserve">Providing small buckets to societies </t>
  </si>
  <si>
    <t>Spread Murum to diffrent places (विविध ठिकाणी मुरूम पुरवणे आणि पसरवणे )</t>
  </si>
  <si>
    <t xml:space="preserve">Providing cotton bags </t>
  </si>
  <si>
    <t xml:space="preserve">Painting of walls </t>
  </si>
  <si>
    <t xml:space="preserve">Not sure about which code to put? There is colouring work and under nameplates slogan painting is given </t>
  </si>
  <si>
    <t xml:space="preserve">Putting a drainage line </t>
  </si>
  <si>
    <t>Putting pavement block</t>
  </si>
  <si>
    <t xml:space="preserve">Providing buckets for waste collection </t>
  </si>
  <si>
    <t>Providing trollies for waste collection</t>
  </si>
  <si>
    <t xml:space="preserve">Acquiring Grass Cutting machine </t>
  </si>
  <si>
    <t xml:space="preserve">Installation of Sign boards </t>
  </si>
  <si>
    <t>Installing Non electric Water Disinfection System</t>
  </si>
  <si>
    <t xml:space="preserve">Building Cement Roads </t>
  </si>
  <si>
    <t>Putting Interlocking blocks</t>
  </si>
  <si>
    <t xml:space="preserve">Acquiring Grass Cutting machine for Health Department </t>
  </si>
  <si>
    <t>Development</t>
  </si>
  <si>
    <t xml:space="preserve">No work specified and yet 2 lacs shown spent. Pls check source data </t>
  </si>
  <si>
    <t xml:space="preserve">Concretization </t>
  </si>
  <si>
    <t xml:space="preserve">Installing Signboards for PMC project sights </t>
  </si>
  <si>
    <t xml:space="preserve">Installing open gym </t>
  </si>
  <si>
    <t xml:space="preserve">Providing buckets for waste segregation </t>
  </si>
  <si>
    <t>Putting blocks</t>
  </si>
  <si>
    <t xml:space="preserve">Providing big buckets </t>
  </si>
  <si>
    <t>Electricity work in toilet</t>
  </si>
  <si>
    <t xml:space="preserve">Electricity work in toliet </t>
  </si>
  <si>
    <t>Disaster Fund for Kerala floods</t>
  </si>
  <si>
    <t>Constructing staircase for Vihar</t>
  </si>
  <si>
    <t xml:space="preserve">Buying Canvas Bag Pet for GEM website </t>
  </si>
  <si>
    <t xml:space="preserve">Description not clear and not understood. Pls check the source data </t>
  </si>
  <si>
    <t xml:space="preserve">Installation of Name/Sign boards </t>
  </si>
  <si>
    <t xml:space="preserve">Purchase of Single wheel Baro Gaadi </t>
  </si>
  <si>
    <t xml:space="preserve">Dont know what does the work mean hence code not selected </t>
  </si>
  <si>
    <t>Radaroda uchalane</t>
  </si>
  <si>
    <t>Divider Painting</t>
  </si>
  <si>
    <t xml:space="preserve">Work related to Samaj Mandir </t>
  </si>
  <si>
    <t>Electricty work in Vihar</t>
  </si>
  <si>
    <t xml:space="preserve">Developmental work related to Vihar </t>
  </si>
  <si>
    <t xml:space="preserve">Radaroda uchalane and providing JCB </t>
  </si>
  <si>
    <t xml:space="preserve">Clearing drainage line by Jetting machine </t>
  </si>
  <si>
    <t xml:space="preserve">providing benches </t>
  </si>
  <si>
    <t xml:space="preserve">Painting walls </t>
  </si>
  <si>
    <t xml:space="preserve">Radaroda Uchalane </t>
  </si>
  <si>
    <t>Installing Electricty poles</t>
  </si>
  <si>
    <t>Work related to electrification</t>
  </si>
  <si>
    <t xml:space="preserve">Providing jute bags </t>
  </si>
  <si>
    <t xml:space="preserve">Cleaning drainage line with jetting machine </t>
  </si>
  <si>
    <t xml:space="preserve">Concreitization in lanes </t>
  </si>
  <si>
    <t>Work related to crematorium</t>
  </si>
  <si>
    <t xml:space="preserve">Installing Signboards/nameboards </t>
  </si>
  <si>
    <t xml:space="preserve">Providing cold fogging myst blore machine </t>
  </si>
  <si>
    <t xml:space="preserve">Didnt understand the purpose of this machine hence no code selected </t>
  </si>
  <si>
    <t xml:space="preserve">Developmental work related to Virangula Kendra </t>
  </si>
  <si>
    <t xml:space="preserve">Developmental work related to Mahila Bahuuddeshiya Bhavan </t>
  </si>
  <si>
    <t xml:space="preserve">Installing nameboards </t>
  </si>
  <si>
    <t>Putting benches</t>
  </si>
  <si>
    <t xml:space="preserve">Providing Jute/Cotton bags </t>
  </si>
  <si>
    <t>Electrification work of ward</t>
  </si>
  <si>
    <t xml:space="preserve">Electrification work  </t>
  </si>
  <si>
    <t>Providing computers in muncipal school</t>
  </si>
  <si>
    <t>Providing computer to school</t>
  </si>
  <si>
    <t xml:space="preserve">Providng benches </t>
  </si>
  <si>
    <t>Rada roda work</t>
  </si>
  <si>
    <t>Bore well work</t>
  </si>
  <si>
    <t>Staircase for Vihar</t>
  </si>
  <si>
    <t xml:space="preserve">Electrification work of Samaj Mandir </t>
  </si>
  <si>
    <t xml:space="preserve">Putting up gate </t>
  </si>
  <si>
    <t xml:space="preserve">Paverblock work </t>
  </si>
  <si>
    <t>Concretization of road</t>
  </si>
  <si>
    <t xml:space="preserve">Computers for municipal schools </t>
  </si>
  <si>
    <t>Computer and printer for school</t>
  </si>
  <si>
    <t xml:space="preserve">Providing Cotton bags </t>
  </si>
  <si>
    <t xml:space="preserve">Radaroda  (Cleanliness) work </t>
  </si>
  <si>
    <t>Work related to Visarjan Ghat</t>
  </si>
  <si>
    <t xml:space="preserve">putting water pipe line and related work </t>
  </si>
  <si>
    <t xml:space="preserve">For garden, toys and gym related work </t>
  </si>
  <si>
    <t xml:space="preserve">Providng cotton bags </t>
  </si>
  <si>
    <t>New busstop work</t>
  </si>
  <si>
    <t xml:space="preserve">Spreading Murum stone </t>
  </si>
  <si>
    <t>Providing Pushtrollys (Dhakalgade)</t>
  </si>
  <si>
    <t>Assumption, is for waste disposal</t>
  </si>
  <si>
    <t>Decoration and wall painting</t>
  </si>
  <si>
    <t>Radaroda work</t>
  </si>
  <si>
    <t xml:space="preserve">Work related electricity </t>
  </si>
  <si>
    <t xml:space="preserve">Providing cottion bags </t>
  </si>
  <si>
    <t>Buckets for waste segregation to citizens</t>
  </si>
  <si>
    <t xml:space="preserve">Cleaning drainage line </t>
  </si>
  <si>
    <t>Concretization of lane</t>
  </si>
  <si>
    <t xml:space="preserve">Installing name/signboards </t>
  </si>
  <si>
    <t>Pavement block work</t>
  </si>
  <si>
    <t xml:space="preserve">Colouring work  for Hall in Bhaji Mandai </t>
  </si>
  <si>
    <t xml:space="preserve">Colouring work of  Crematorium, crematory, and swimming pool </t>
  </si>
  <si>
    <t xml:space="preserve">Confused about which code to use? Colouring or Crematorium? </t>
  </si>
  <si>
    <t xml:space="preserve">Work related to electrification </t>
  </si>
  <si>
    <t xml:space="preserve">Distribution of cotton masks </t>
  </si>
  <si>
    <t>Installing gate infront of school</t>
  </si>
  <si>
    <t>Work related to cemetory</t>
  </si>
  <si>
    <t>Painting of school</t>
  </si>
  <si>
    <t xml:space="preserve">Repair work related to Samaj Mandir </t>
  </si>
  <si>
    <t>Repair work related to Samaj Mandir and Vihar</t>
  </si>
  <si>
    <t>Radaroda (cleaning) work</t>
  </si>
  <si>
    <t>Electric work related to Samaj Mandir and Vihar</t>
  </si>
  <si>
    <t xml:space="preserve">Electrification work </t>
  </si>
  <si>
    <t xml:space="preserve">Installing sign/name boards </t>
  </si>
  <si>
    <t>Work related to footpath</t>
  </si>
  <si>
    <t xml:space="preserve">Distribution of soaps </t>
  </si>
  <si>
    <t>Fencing at Ghat</t>
  </si>
  <si>
    <t>Hand free sanitizer tank for Covid prevention</t>
  </si>
  <si>
    <t xml:space="preserve">Purchase of cotton masks </t>
  </si>
  <si>
    <t>Concretization at various places</t>
  </si>
  <si>
    <t xml:space="preserve">Distribution of  masks </t>
  </si>
  <si>
    <t>Hand free sanitizer unit for Covid prevention</t>
  </si>
  <si>
    <t xml:space="preserve">Line for Monsoon and repair work </t>
  </si>
  <si>
    <t xml:space="preserve">Lifting _____ from places </t>
  </si>
  <si>
    <t xml:space="preserve">Description not clear. No code selected. Is it radaroda </t>
  </si>
  <si>
    <t xml:space="preserve">Water line for basti </t>
  </si>
  <si>
    <t>Providing Electric motor for public toilet</t>
  </si>
  <si>
    <t xml:space="preserve">Installing sanitizer stand </t>
  </si>
  <si>
    <t xml:space="preserve">Block work </t>
  </si>
  <si>
    <t xml:space="preserve">Developmental work related to crematorium </t>
  </si>
  <si>
    <t xml:space="preserve">Paverblock at Crematorium </t>
  </si>
  <si>
    <t xml:space="preserve">Colouring, block and electrification work  at Crematorium </t>
  </si>
  <si>
    <t>Lifitng Radaroda (Cleaning)</t>
  </si>
  <si>
    <t xml:space="preserve">Electrification work in ward </t>
  </si>
  <si>
    <t xml:space="preserve">Distribution of masks </t>
  </si>
  <si>
    <t xml:space="preserve">Installation of Hand free sanitizer tank </t>
  </si>
  <si>
    <t>Putting Blocks  (100 mm)</t>
  </si>
  <si>
    <t>Installing sign/name boards for public places</t>
  </si>
  <si>
    <t>KOTHRUD - BAVDHAN</t>
  </si>
  <si>
    <t>murum takne</t>
  </si>
  <si>
    <t>electrification works</t>
  </si>
  <si>
    <t>decoration</t>
  </si>
  <si>
    <t>concretization</t>
  </si>
  <si>
    <t>termoplastic bands</t>
  </si>
  <si>
    <t>jute bags</t>
  </si>
  <si>
    <t>rada roda uchalne</t>
  </si>
  <si>
    <t>water disinfection unit in school</t>
  </si>
  <si>
    <t>nam aani disha darshan falak</t>
  </si>
  <si>
    <t>vrudhannsathi virangula katta aani shade</t>
  </si>
  <si>
    <t xml:space="preserve">nalala chanelling fencing </t>
  </si>
  <si>
    <t>block durusti</t>
  </si>
  <si>
    <t>chamber durusti</t>
  </si>
  <si>
    <t>iron shed for old people</t>
  </si>
  <si>
    <t>benches for old people</t>
  </si>
  <si>
    <t>new drainage line and other related work</t>
  </si>
  <si>
    <t>toilet repair</t>
  </si>
  <si>
    <t>water disinfection unit in hospital</t>
  </si>
  <si>
    <t>drainage line repair</t>
  </si>
  <si>
    <t>samaj mandir repair</t>
  </si>
  <si>
    <t>chamber durusti and concretization</t>
  </si>
  <si>
    <t>footpath repair</t>
  </si>
  <si>
    <t>projectors for school and electric work</t>
  </si>
  <si>
    <t>chamber repair and cleaning</t>
  </si>
  <si>
    <t>water dispenser for school</t>
  </si>
  <si>
    <t>bags</t>
  </si>
  <si>
    <t>water disinfection unit for school</t>
  </si>
  <si>
    <t>water disinfection unit for hospital</t>
  </si>
  <si>
    <t>disha darsha falak</t>
  </si>
  <si>
    <t>electric poles shifting</t>
  </si>
  <si>
    <t>chamber works</t>
  </si>
  <si>
    <t>drainage cleaning</t>
  </si>
  <si>
    <t>mandir related</t>
  </si>
  <si>
    <t>drainage related</t>
  </si>
  <si>
    <t>thermoplastic paint and cateye</t>
  </si>
  <si>
    <t>street light cables</t>
  </si>
  <si>
    <t>shed for old people</t>
  </si>
  <si>
    <t>kapdi pishvya</t>
  </si>
  <si>
    <t>electricfication works</t>
  </si>
  <si>
    <t>led</t>
  </si>
  <si>
    <t>drainage repair</t>
  </si>
  <si>
    <t>pavement works</t>
  </si>
  <si>
    <t>chamber construction</t>
  </si>
  <si>
    <t>pavsali line repair</t>
  </si>
  <si>
    <t>building repair</t>
  </si>
  <si>
    <t>bollard and traffic related</t>
  </si>
  <si>
    <t xml:space="preserve">vikas kam </t>
  </si>
  <si>
    <t>shed and vachnalay for old people</t>
  </si>
  <si>
    <t xml:space="preserve">chamber repair </t>
  </si>
  <si>
    <t>traffic related</t>
  </si>
  <si>
    <t>chamber repair</t>
  </si>
  <si>
    <t>chamber cleaning</t>
  </si>
  <si>
    <t>electrical work in hospitals</t>
  </si>
  <si>
    <t xml:space="preserve">electrical work </t>
  </si>
  <si>
    <t>electrical work for toilets</t>
  </si>
  <si>
    <t>chamber related</t>
  </si>
  <si>
    <t>anganwadi repair and decoration</t>
  </si>
  <si>
    <t>electrical work</t>
  </si>
  <si>
    <t>road repair</t>
  </si>
  <si>
    <t>cable takun bas bar basavne</t>
  </si>
  <si>
    <t>electrical works</t>
  </si>
  <si>
    <t>pavsali line cleaning</t>
  </si>
  <si>
    <t>railing basavne</t>
  </si>
  <si>
    <t>samaj mandir building</t>
  </si>
  <si>
    <t>mask</t>
  </si>
  <si>
    <t>soap</t>
  </si>
  <si>
    <t>kapdi mask</t>
  </si>
  <si>
    <t>phenyle</t>
  </si>
  <si>
    <t>sanitizer stand</t>
  </si>
  <si>
    <t xml:space="preserve">sanitizer </t>
  </si>
  <si>
    <t xml:space="preserve">thermoplastic paint </t>
  </si>
  <si>
    <t>road kothi kariyalay and anganwadi concretization</t>
  </si>
  <si>
    <t>pani rodhak tasech swacha honarya lepasah vividh sandesh lavne</t>
  </si>
  <si>
    <t xml:space="preserve">new drainage line </t>
  </si>
  <si>
    <t>chamber badalne</t>
  </si>
  <si>
    <t>suchana falak</t>
  </si>
  <si>
    <t>Coloring</t>
  </si>
  <si>
    <t>kapdi mask, soap, lisol</t>
  </si>
  <si>
    <t>shed</t>
  </si>
  <si>
    <t>kachra gadya puravne</t>
  </si>
  <si>
    <t>electric work for hospital</t>
  </si>
  <si>
    <t>WARJE - KARVE NAGAR</t>
  </si>
  <si>
    <t>Supplying computers and printers</t>
  </si>
  <si>
    <t>Bachat gat</t>
  </si>
  <si>
    <t>Distribution of canvas bags</t>
  </si>
  <si>
    <t>Installation of direction plates</t>
  </si>
  <si>
    <t>Thermoplastic paint related work and vehicles related work</t>
  </si>
  <si>
    <t>Concrete related work</t>
  </si>
  <si>
    <t>Footpath repairing work</t>
  </si>
  <si>
    <t>Installation of rainwater harvesting in a school</t>
  </si>
  <si>
    <t>Parking and vehicles related boards installation</t>
  </si>
  <si>
    <t>Installation of benches</t>
  </si>
  <si>
    <t>Improving lighting in the area</t>
  </si>
  <si>
    <t>Painting and other repairing work in temple</t>
  </si>
  <si>
    <t>Installation of iron fences</t>
  </si>
  <si>
    <t>Health centers repairing</t>
  </si>
  <si>
    <t>Installation of LED lights</t>
  </si>
  <si>
    <t>Painting and other work in school</t>
  </si>
  <si>
    <t>Drainage line installation</t>
  </si>
  <si>
    <t>Installation of nameplates</t>
  </si>
  <si>
    <t>Paving blocks installation</t>
  </si>
  <si>
    <t>Installation of poles</t>
  </si>
  <si>
    <t>Vehicles related work</t>
  </si>
  <si>
    <t>Setting up toilets</t>
  </si>
  <si>
    <t>Road lighting related work</t>
  </si>
  <si>
    <t>Architecture related work</t>
  </si>
  <si>
    <t>Improving blocks and footpaths</t>
  </si>
  <si>
    <t>Wrong amount in the sheet. Written as 5440412.00</t>
  </si>
  <si>
    <t>Thermoplastic paint related work</t>
  </si>
  <si>
    <t>Distribution of waste disposal buckets</t>
  </si>
  <si>
    <t>Direction plates installation</t>
  </si>
  <si>
    <t>Electricity related work</t>
  </si>
  <si>
    <t>Distribution of buckets</t>
  </si>
  <si>
    <t>1999836 is wrong amount entered corrected amount updateded in the cell</t>
  </si>
  <si>
    <t>Repairing of toilets</t>
  </si>
  <si>
    <t>Gattu basavne</t>
  </si>
  <si>
    <t>Repairing of clinics</t>
  </si>
  <si>
    <t>Water proofing related work</t>
  </si>
  <si>
    <t>Entry in the received info is not clear. Need double check.</t>
  </si>
  <si>
    <t>Looks okay- Tanmay</t>
  </si>
  <si>
    <t>Installation of boards</t>
  </si>
  <si>
    <t>Temple repairing work</t>
  </si>
  <si>
    <t>Distribution of toys in school</t>
  </si>
  <si>
    <t>Code -???</t>
  </si>
  <si>
    <t>Changed to education- Tanmay</t>
  </si>
  <si>
    <t>Installing music system in garden</t>
  </si>
  <si>
    <t>CCTV camera installation for garden</t>
  </si>
  <si>
    <t>Setting up clinic</t>
  </si>
  <si>
    <t>Road concretization</t>
  </si>
  <si>
    <t>Development work in school</t>
  </si>
  <si>
    <t xml:space="preserve">Toilet repair in school </t>
  </si>
  <si>
    <t>Distribution of bags</t>
  </si>
  <si>
    <t>Development work in police station</t>
  </si>
  <si>
    <t>Distribution of machinery</t>
  </si>
  <si>
    <t>Code- ??</t>
  </si>
  <si>
    <t>Not clear. Keep it in Development work- Tanmay</t>
  </si>
  <si>
    <t>Rainwater harvesting related work</t>
  </si>
  <si>
    <t>Distribution of plastic sacks for waste</t>
  </si>
  <si>
    <t>Supplying waste bags</t>
  </si>
  <si>
    <t>Removal of unused and damaged poles</t>
  </si>
  <si>
    <t>CCTV camera installation</t>
  </si>
  <si>
    <t>Chambers related work</t>
  </si>
  <si>
    <t>Replacement of fences</t>
  </si>
  <si>
    <t>Fencing related work</t>
  </si>
  <si>
    <t>Steel bollards installation</t>
  </si>
  <si>
    <t>Development work in municipality office</t>
  </si>
  <si>
    <t>Rainwater road fencing related work</t>
  </si>
  <si>
    <t>Road related work (Cat size)</t>
  </si>
  <si>
    <t>Didn't completely understand the entry</t>
  </si>
  <si>
    <t>Municipality office related work</t>
  </si>
  <si>
    <t>Distribution of Yoga mats</t>
  </si>
  <si>
    <t>Supplying computers</t>
  </si>
  <si>
    <t>Machinery like xerox etc related</t>
  </si>
  <si>
    <t>code- ???</t>
  </si>
  <si>
    <t>Relief funds for flood affected people</t>
  </si>
  <si>
    <t>Dsitribution of buckets</t>
  </si>
  <si>
    <t>Tree plantation material procurement</t>
  </si>
  <si>
    <t>Toilets repairing work</t>
  </si>
  <si>
    <t>School, clinics and temple repairing</t>
  </si>
  <si>
    <t>Road development and painting work</t>
  </si>
  <si>
    <t>Supplying chairs for Library</t>
  </si>
  <si>
    <t>Providing projector speakers and electricity related work</t>
  </si>
  <si>
    <t>Furniture work in reading hall</t>
  </si>
  <si>
    <t>Watchman cabins development</t>
  </si>
  <si>
    <t>Procurement of scented phenyl</t>
  </si>
  <si>
    <t>What should be code for this?</t>
  </si>
  <si>
    <t>Cleaning is correct</t>
  </si>
  <si>
    <t>Procurement of black phenyl</t>
  </si>
  <si>
    <t>Procurement of phenyl</t>
  </si>
  <si>
    <t>Toilets related work</t>
  </si>
  <si>
    <t>Poles related work</t>
  </si>
  <si>
    <t>Subway development work</t>
  </si>
  <si>
    <t>Wall painting related work</t>
  </si>
  <si>
    <t>Direction and nameplates installation</t>
  </si>
  <si>
    <t xml:space="preserve">Installation of AC </t>
  </si>
  <si>
    <t>Installation of information nameplates</t>
  </si>
  <si>
    <t>Wrong amount in PDF data we have. Written as 882055.93</t>
  </si>
  <si>
    <t>Direction nameplates related work</t>
  </si>
  <si>
    <t>Distribution of bags for waste disposal</t>
  </si>
  <si>
    <t>Concretization related work</t>
  </si>
  <si>
    <t>Iron shed for old people</t>
  </si>
  <si>
    <t>Water line installation</t>
  </si>
  <si>
    <t>Iron pools repairing work</t>
  </si>
  <si>
    <t>Footpath related work</t>
  </si>
  <si>
    <t>Repairing related work in bauddha vihar</t>
  </si>
  <si>
    <t>Rickshawstand related work</t>
  </si>
  <si>
    <t>Direction nameplates installation</t>
  </si>
  <si>
    <t>Installation of pagoda</t>
  </si>
  <si>
    <t>Painting related work</t>
  </si>
  <si>
    <t>Road walls coloring work</t>
  </si>
  <si>
    <t>Temple repairing</t>
  </si>
  <si>
    <t>Push vehicles for waste purchase</t>
  </si>
  <si>
    <t>Distribution of soap</t>
  </si>
  <si>
    <t>School painting and related work</t>
  </si>
  <si>
    <t>Setting up sheds</t>
  </si>
  <si>
    <t>Waste disposal vehicles</t>
  </si>
  <si>
    <t>Installing benches</t>
  </si>
  <si>
    <t>Library related work</t>
  </si>
  <si>
    <t xml:space="preserve">cleaning items for toilet </t>
  </si>
  <si>
    <t>Supplying trees for decoration</t>
  </si>
  <si>
    <t>Installation of sheds</t>
  </si>
  <si>
    <t>Vehicle related work</t>
  </si>
  <si>
    <t>Distrubution of masks</t>
  </si>
  <si>
    <t>Phenyl supply for toilets</t>
  </si>
  <si>
    <t>Toilet repairing related work</t>
  </si>
  <si>
    <t>Painting related work in school</t>
  </si>
  <si>
    <t>Phenyl distribution for toilets</t>
  </si>
  <si>
    <t>Paving block related work</t>
  </si>
  <si>
    <t>Nameplates related work</t>
  </si>
  <si>
    <t>Distribution of masks and sanitizers</t>
  </si>
  <si>
    <t>AC and electricity related work</t>
  </si>
  <si>
    <t>Toilets cleaning related work</t>
  </si>
  <si>
    <t>Clinics repairing related work</t>
  </si>
  <si>
    <t>Benches installation</t>
  </si>
  <si>
    <t>DHANKAWADI - SAHAKAR NAGAR</t>
  </si>
  <si>
    <t>Picking up rada waste</t>
  </si>
  <si>
    <t>Tiling work in school</t>
  </si>
  <si>
    <t>Installing fences</t>
  </si>
  <si>
    <t>Adding thermoplastic paint at some places</t>
  </si>
  <si>
    <t>Barricades, radar waste related work</t>
  </si>
  <si>
    <t>Road related work</t>
  </si>
  <si>
    <t>Benches related work</t>
  </si>
  <si>
    <t>Installing water line</t>
  </si>
  <si>
    <t>Coloring work in gym</t>
  </si>
  <si>
    <t>Installation of LED projector</t>
  </si>
  <si>
    <t>Fencing work for drainage wall</t>
  </si>
  <si>
    <t>Rainwater line and chamber repairing</t>
  </si>
  <si>
    <t>Supplying cloth bags</t>
  </si>
  <si>
    <t>Road and chowk name boards and maintainence work</t>
  </si>
  <si>
    <t>Development work in health clinics</t>
  </si>
  <si>
    <t>Wall coloring, painting and writing slogans on them</t>
  </si>
  <si>
    <t>Wall coloring and painting</t>
  </si>
  <si>
    <t>Installing wooden benches</t>
  </si>
  <si>
    <t>Installing sign boards</t>
  </si>
  <si>
    <t>Installing nameplates</t>
  </si>
  <si>
    <t>Repairing of water lines and other work</t>
  </si>
  <si>
    <t>Drainage line cleaning and repairing</t>
  </si>
  <si>
    <t>Wrong amount in the received information. Extra digit maybe.</t>
  </si>
  <si>
    <t>Corrected as 95941.44</t>
  </si>
  <si>
    <t>Drainage line and concrete work</t>
  </si>
  <si>
    <t>Fencing work for park</t>
  </si>
  <si>
    <t>Installing sheds</t>
  </si>
  <si>
    <t>Installing facilities in park</t>
  </si>
  <si>
    <t>Installing attractive items in park</t>
  </si>
  <si>
    <t>Drainage repairing related work</t>
  </si>
  <si>
    <t>Community temple repairing</t>
  </si>
  <si>
    <t>Supplying murum</t>
  </si>
  <si>
    <t>I think this is related to rocks used in construction but not sure.</t>
  </si>
  <si>
    <t>Installation of water lines</t>
  </si>
  <si>
    <t>Picking up radar waste and repairing work</t>
  </si>
  <si>
    <t>Setting up electricity items in toilets</t>
  </si>
  <si>
    <t>Drainage cleaning and repairing</t>
  </si>
  <si>
    <t>Installation of GI line</t>
  </si>
  <si>
    <t>Electricity repairing related work</t>
  </si>
  <si>
    <t>Installation of CCTV cameras</t>
  </si>
  <si>
    <t>Installing direction boards</t>
  </si>
  <si>
    <t>Repairing work in schools</t>
  </si>
  <si>
    <t>Fencing and other work</t>
  </si>
  <si>
    <t>Coloring work</t>
  </si>
  <si>
    <t>Installation of various lines</t>
  </si>
  <si>
    <t>I think this might be water line but it is not mentioned what lines work is done</t>
  </si>
  <si>
    <t xml:space="preserve">Yes, water line. </t>
  </si>
  <si>
    <t>Supplying gym items</t>
  </si>
  <si>
    <t>Used development work for now. Can someone double check?</t>
  </si>
  <si>
    <t>Pani Purawtha- Water supply</t>
  </si>
  <si>
    <t>Fencing related work and sign boards</t>
  </si>
  <si>
    <t>Drainage repairing work</t>
  </si>
  <si>
    <t>Paving block footpath related work</t>
  </si>
  <si>
    <t>Installation of rainwater lines</t>
  </si>
  <si>
    <t>Installation of drainage lines</t>
  </si>
  <si>
    <t>Cleaning of drainage lines</t>
  </si>
  <si>
    <t>Concrete related work in lanes</t>
  </si>
  <si>
    <t>Installation of paving blocks</t>
  </si>
  <si>
    <t>Chamber alignment and repairing</t>
  </si>
  <si>
    <t>road and Footpath repairing</t>
  </si>
  <si>
    <t>Adding nameplates and other dev work in virangula kendra</t>
  </si>
  <si>
    <t>Adding nameplates and other work in various buildings</t>
  </si>
  <si>
    <t>Development work in virangula kendra for elderly people</t>
  </si>
  <si>
    <t>Making new virangula kendra for elder people</t>
  </si>
  <si>
    <t>Decoration work for elderly people</t>
  </si>
  <si>
    <t>Wooden benches installation</t>
  </si>
  <si>
    <t>Lighting and electricity related work</t>
  </si>
  <si>
    <t>Paiting of light poles</t>
  </si>
  <si>
    <t>Repairing work related to public toilets</t>
  </si>
  <si>
    <t>Footpath repairing and related work</t>
  </si>
  <si>
    <t>Purchasing jute bags</t>
  </si>
  <si>
    <t>Fencing work for skating park</t>
  </si>
  <si>
    <t>Installation of decorative poles</t>
  </si>
  <si>
    <t>Purchasing cloth bags</t>
  </si>
  <si>
    <t>Chainling fencing work</t>
  </si>
  <si>
    <t>Miscellaneous work</t>
  </si>
  <si>
    <t>No info provided on what is done. Not sure which code is correct for this</t>
  </si>
  <si>
    <t>Correct</t>
  </si>
  <si>
    <t>Chamber cleaning related work</t>
  </si>
  <si>
    <t>Tiles and concrete repairing work</t>
  </si>
  <si>
    <t>Drainage and concrete related work</t>
  </si>
  <si>
    <t>Public toilets electricity work</t>
  </si>
  <si>
    <t>Wiring related work in community temples</t>
  </si>
  <si>
    <t>Chamber repairing work</t>
  </si>
  <si>
    <t>Various development work</t>
  </si>
  <si>
    <t>Community temple and school repairing</t>
  </si>
  <si>
    <t>Building library</t>
  </si>
  <si>
    <t>Cleaning and repairing related work</t>
  </si>
  <si>
    <t>Drainage and chamber repairing</t>
  </si>
  <si>
    <t>Government related work</t>
  </si>
  <si>
    <t>Not sure if this is the correct code</t>
  </si>
  <si>
    <t>Barricades making</t>
  </si>
  <si>
    <t>Toilets repairing</t>
  </si>
  <si>
    <t>Wiring related work in schools and clinics</t>
  </si>
  <si>
    <t>Development of drainage lines</t>
  </si>
  <si>
    <t>Sign boards installation</t>
  </si>
  <si>
    <t>Paving block repairing</t>
  </si>
  <si>
    <t>School and toilets related wiring work</t>
  </si>
  <si>
    <t>Road reparing work</t>
  </si>
  <si>
    <t>Road concretization work</t>
  </si>
  <si>
    <t>Rainwater line and repairing</t>
  </si>
  <si>
    <t>Distribution of sanitizer and stands</t>
  </si>
  <si>
    <t>Virangula kendra for old people</t>
  </si>
  <si>
    <t>Virangula kendra related work</t>
  </si>
  <si>
    <t>Distribution of black funnel</t>
  </si>
  <si>
    <t>Distribution of scented funnel</t>
  </si>
  <si>
    <t>Constructing tree surrounding barriers</t>
  </si>
  <si>
    <t>Distribution of soaps</t>
  </si>
  <si>
    <t>Drainage cleaning machine work</t>
  </si>
  <si>
    <t>Light pole points related work</t>
  </si>
  <si>
    <t>Varoius development work</t>
  </si>
  <si>
    <t>Draining and chamber lines related work</t>
  </si>
  <si>
    <t>Road and footpath and other road related work</t>
  </si>
  <si>
    <t>Repairing public toilets</t>
  </si>
  <si>
    <t>Adding white lines on road</t>
  </si>
  <si>
    <t>Side lines for road</t>
  </si>
  <si>
    <t>Garden coloring work</t>
  </si>
  <si>
    <t>Iron benches installation</t>
  </si>
  <si>
    <t>Coloring work in garden</t>
  </si>
  <si>
    <t>Development of garden</t>
  </si>
  <si>
    <t>Installing boards of remembrance</t>
  </si>
  <si>
    <t xml:space="preserve">Road work </t>
  </si>
  <si>
    <t>Drainage work</t>
  </si>
  <si>
    <t>Radaroda</t>
  </si>
  <si>
    <t>Temple repairs</t>
  </si>
  <si>
    <t>Steel Bollard</t>
  </si>
  <si>
    <t>Jute bags</t>
  </si>
  <si>
    <t>SINHGAD ROAD</t>
  </si>
  <si>
    <t xml:space="preserve">Rapairing of Tar road at Janata wasahat, Dattawadi </t>
  </si>
  <si>
    <t>distribution of cloth bags</t>
  </si>
  <si>
    <t>distribution of buckets</t>
  </si>
  <si>
    <t xml:space="preserve">Installation of signages at various locations at Janata wasahat, Dattawadi </t>
  </si>
  <si>
    <t>Fixing  of tiles, paver blocks &amp; concrete at many places at Dattawadi area</t>
  </si>
  <si>
    <t>Fixing  of  paver blocks  at many places at Dattawadi area</t>
  </si>
  <si>
    <t>Removal of debaries at various places at Dattawadi area</t>
  </si>
  <si>
    <t>Fixing of benches at various places Dattawadi area</t>
  </si>
  <si>
    <t>Repairing 7 cleaning of Toilets at Janata wasahat</t>
  </si>
  <si>
    <t>Casting of Concrete at various places at galli no 1 to 108  at Janata wasahat</t>
  </si>
  <si>
    <t>Casting of Concrete at various places  at Janata wasahat</t>
  </si>
  <si>
    <t>Casting of Concrete &amp; fixing of tiles at S. no. 242, Sinhgad Road</t>
  </si>
  <si>
    <t>Casting of Concrete &amp; fixing of tiles at S. no. 132, Sinhgad Road</t>
  </si>
  <si>
    <t>Fixing of steel benches at various places  at Janata wasahat</t>
  </si>
  <si>
    <t>Repairing of chambers at galli no 1 to 50  at Janata wasahat</t>
  </si>
  <si>
    <t>Repairing of chambers at galli no 51 to 108  at Janata wasahat</t>
  </si>
  <si>
    <t>Repairing of Drainage Chembers</t>
  </si>
  <si>
    <t>Repairing &amp; cleaning of Drainage line &amp; Chambers</t>
  </si>
  <si>
    <t>fixing of electrical fittings at Jaibhawani Nagar &amp; Ram nagar</t>
  </si>
  <si>
    <t>fixing of electrical fittings at Waghjai Mandir, aazad hind mitra mandal</t>
  </si>
  <si>
    <t>Distribution of cloth bags at Dattawadi area</t>
  </si>
  <si>
    <t>repair work of road at various places at vegetable market area</t>
  </si>
  <si>
    <t>repairwork of road near vitthal mandir , at Janta wasahat</t>
  </si>
  <si>
    <t>repairing work of toilets at Janta wasahat</t>
  </si>
  <si>
    <t>concreting at various places at Janata wasahat</t>
  </si>
  <si>
    <t>Cleaning &amp; repairing of manholes at Janta Wasahat galli 1 to 10</t>
  </si>
  <si>
    <t>Removal of debaries at various places at Janata wasahat</t>
  </si>
  <si>
    <t>Purches of bags</t>
  </si>
  <si>
    <t>Purches of Cloth bags from Mahila Bachat Gat</t>
  </si>
  <si>
    <t>Fixing  of tiles, paver blocks &amp; concrete at many places at Panmala area</t>
  </si>
  <si>
    <t>Repairing  of tiles, paver blocks &amp; concrete at many places at Janata wasahat</t>
  </si>
  <si>
    <t>Fixing  of tiles, paver blocks &amp; concrete at many places at Janata wasahat</t>
  </si>
  <si>
    <t>Repairing  of Toilets at Janata wasahat</t>
  </si>
  <si>
    <t xml:space="preserve">Work related to road  at Janata wasahat, Dattawadi </t>
  </si>
  <si>
    <t xml:space="preserve">Work related to Drainage  at Janata wasahat, Dattawadi </t>
  </si>
  <si>
    <t>Making of cloth bags to distribute in people at Janta vasahat dattawadi</t>
  </si>
  <si>
    <t>Repairwork of toilets at Janta wasahat Parisar</t>
  </si>
  <si>
    <t>fixing of paver blocks , tiles &amp; concretization at various places at Panmala area</t>
  </si>
  <si>
    <t>removal of debaries at various places at Janta wasahat , Dattawadi area.</t>
  </si>
  <si>
    <t>Repair work of toilets at Janta wasahat , Dattawadi area</t>
  </si>
  <si>
    <t>Repairwork of drainage line &amp; reconcreting at Jaibhawani nagar, Janta wasahat</t>
  </si>
  <si>
    <t>the final cost of work is not mentioned, as the work is not completed</t>
  </si>
  <si>
    <t>Concreting at various gallis  at Jaibhawani nagar, Janta wasahat</t>
  </si>
  <si>
    <t>repairing &amp; fixing of paving blocks at Jaibhawani Nagar , Janta wasahat</t>
  </si>
  <si>
    <t>Various works related to GAVANI at janta wasahat galli no 1 to 100</t>
  </si>
  <si>
    <t>Various works related to GAVANI at janta wasahat galli no 1 to 50</t>
  </si>
  <si>
    <t>Repairing  of Toilets at Janata wasahat, near Dandekar Bridge</t>
  </si>
  <si>
    <t>Fixing of Pagoda at Janata wasahat, Dattawadi , near Saritanagari</t>
  </si>
  <si>
    <t>Fixing of Pagoda at Janata wasahat, Dattawadi , near Radhika Society</t>
  </si>
  <si>
    <t>Repairing of Pagoda at Janata wasahat, Dattawadi , near Radhika Society</t>
  </si>
  <si>
    <t>Purches of cloth bags at Janta wasahat dattawadi</t>
  </si>
  <si>
    <t>removal of debaries from quari at Janta wasahat</t>
  </si>
  <si>
    <t>removal of debaries from near Nerlekar Hospital</t>
  </si>
  <si>
    <t>Furniture work at Kalpana Chawala School</t>
  </si>
  <si>
    <t>Various work related to Drainage at Ganeshmala area</t>
  </si>
  <si>
    <t>Various work related to Drainage at Dandekar bridge area</t>
  </si>
  <si>
    <t xml:space="preserve">various work related to repairwork &amp; cleaning of chembers </t>
  </si>
  <si>
    <t>supply of murum &amp; repair of blocks</t>
  </si>
  <si>
    <t>fixing of speedbreakers</t>
  </si>
  <si>
    <t>various development works at Vadgaon crematorium</t>
  </si>
  <si>
    <t>various work related to seating arrangement at Vadgaon Cremetorium</t>
  </si>
  <si>
    <t>nameplate</t>
  </si>
  <si>
    <t>pavement block</t>
  </si>
  <si>
    <t>toilet</t>
  </si>
  <si>
    <t>fixing of sefaty gate &amp; jali at track near jadhav nagar, Vadgaon(Br.)</t>
  </si>
  <si>
    <t>Repairwork of Samajmandir at Vadgaon (br.)</t>
  </si>
  <si>
    <t>gym</t>
  </si>
  <si>
    <t>purches &amp; supply of computers &amp; printer at Sinhgad road ward office.</t>
  </si>
  <si>
    <t>electrification</t>
  </si>
  <si>
    <t>Paint work of Kai. Narayan Navale School, Vadgaon dhyari.</t>
  </si>
  <si>
    <t>Fixing of Chanels &amp; Jali Below Dhyari Flyover</t>
  </si>
  <si>
    <t>library</t>
  </si>
  <si>
    <t>supply of Cloth bags to reduce use of plastic bags in Vadgaon dhyari area</t>
  </si>
  <si>
    <t>bustop</t>
  </si>
  <si>
    <t>drainage</t>
  </si>
  <si>
    <t>school maintainance</t>
  </si>
  <si>
    <t>bucket purchase</t>
  </si>
  <si>
    <t>supply of steel benches at various places</t>
  </si>
  <si>
    <t>fixing of directional bords &amp; zebra crossings at various places at Vadgaon Dhyari</t>
  </si>
  <si>
    <t>Removal of debaries at various places at Vadgaon Dhyari.</t>
  </si>
  <si>
    <t>providing of jute bags</t>
  </si>
  <si>
    <t>Various work related to Drainage works</t>
  </si>
  <si>
    <t xml:space="preserve">various repairing work at Corporation  School No. 100 </t>
  </si>
  <si>
    <t>repair work of drainage chembers at dhyari</t>
  </si>
  <si>
    <t>supply of jute bags</t>
  </si>
  <si>
    <t>fixing of directional bords at various places at Vadgaon Dhyari</t>
  </si>
  <si>
    <t>final cost is not mentioned</t>
  </si>
  <si>
    <t>applying of thermoplastic paint &amp; cat eye</t>
  </si>
  <si>
    <t>where it should be corporated</t>
  </si>
  <si>
    <t xml:space="preserve">Cleaning </t>
  </si>
  <si>
    <t xml:space="preserve">Repair work of roofing sheet &amp; other repair work of classroom of Pokale School </t>
  </si>
  <si>
    <t>painting work of class rooms at Pokale school</t>
  </si>
  <si>
    <t xml:space="preserve">repair work of chambers </t>
  </si>
  <si>
    <t>fixing of steel benches</t>
  </si>
  <si>
    <t>purches of cloth bags</t>
  </si>
  <si>
    <t>Various work related to Drainage works at dalviwadi, Dhyari</t>
  </si>
  <si>
    <t xml:space="preserve">Drainage work </t>
  </si>
  <si>
    <t>Various repairwork at Dhyari crematorium</t>
  </si>
  <si>
    <t>Varipus Development work Pokale school</t>
  </si>
  <si>
    <t>repairwork of toilets at Dhyari crematorium</t>
  </si>
  <si>
    <t xml:space="preserve">Computers </t>
  </si>
  <si>
    <t>fixing of steel benches at Tukainagar &amp; Mahadevnagar</t>
  </si>
  <si>
    <t>fixing of steel benches at Sun city</t>
  </si>
  <si>
    <t>fixing of steel benches at hingane khurd &amp; Aanandnagar area</t>
  </si>
  <si>
    <t>fixing of steel benches at hingane , manikbaug  &amp; Aanandnagar area</t>
  </si>
  <si>
    <t xml:space="preserve">Buckets </t>
  </si>
  <si>
    <t xml:space="preserve">fixing of Chainlink Fencing &amp; jali at various places </t>
  </si>
  <si>
    <t>fixing of steel benches at various places</t>
  </si>
  <si>
    <t xml:space="preserve">buckets </t>
  </si>
  <si>
    <t xml:space="preserve">removal of debaries </t>
  </si>
  <si>
    <t xml:space="preserve">repair work of chembers </t>
  </si>
  <si>
    <t>Supply of jute bags</t>
  </si>
  <si>
    <t>various repairwork at Mahatma Fule Sabhagruha</t>
  </si>
  <si>
    <t>various furniture work at corporation school no 168b</t>
  </si>
  <si>
    <t>various furniture work atJagtap school</t>
  </si>
  <si>
    <t xml:space="preserve">concreting of side patta at various places </t>
  </si>
  <si>
    <t>various work related to electrification</t>
  </si>
  <si>
    <t xml:space="preserve">Electrification </t>
  </si>
  <si>
    <t xml:space="preserve">various works related to painting work &amp; repair of gate at Chatrapati Shivaji Maharaj Sabhagruha near sun city, </t>
  </si>
  <si>
    <t>removal of debaries at various places.</t>
  </si>
  <si>
    <t xml:space="preserve">development &amp; repairwork of footpath </t>
  </si>
  <si>
    <t>Various work related to Drainage</t>
  </si>
  <si>
    <t xml:space="preserve">Done </t>
  </si>
  <si>
    <t xml:space="preserve">Road </t>
  </si>
  <si>
    <t xml:space="preserve">road </t>
  </si>
  <si>
    <t xml:space="preserve">Drainage </t>
  </si>
  <si>
    <t xml:space="preserve">school repair </t>
  </si>
  <si>
    <t xml:space="preserve">Development work </t>
  </si>
  <si>
    <t>road</t>
  </si>
  <si>
    <t>Paverblock</t>
  </si>
  <si>
    <t xml:space="preserve">Radaroda </t>
  </si>
  <si>
    <t>Fire brigade</t>
  </si>
  <si>
    <t xml:space="preserve">pavement block </t>
  </si>
  <si>
    <t xml:space="preserve">Bags </t>
  </si>
  <si>
    <t xml:space="preserve">Ganapati Visarjan </t>
  </si>
  <si>
    <t xml:space="preserve">Development </t>
  </si>
  <si>
    <t xml:space="preserve">Benches </t>
  </si>
  <si>
    <t xml:space="preserve">Nameplate </t>
  </si>
  <si>
    <t>bucket</t>
  </si>
  <si>
    <t xml:space="preserve">Side bars on road </t>
  </si>
  <si>
    <t xml:space="preserve">Fencing </t>
  </si>
  <si>
    <t>Nameplate</t>
  </si>
  <si>
    <t xml:space="preserve">Virangula kendra </t>
  </si>
  <si>
    <t>Toilet stuff</t>
  </si>
  <si>
    <t xml:space="preserve">Providing files and packets </t>
  </si>
  <si>
    <t xml:space="preserve">Nameplates </t>
  </si>
  <si>
    <t>Buckets</t>
  </si>
  <si>
    <t xml:space="preserve">Thermoplastic paint </t>
  </si>
  <si>
    <t xml:space="preserve">work related to Arogya kothi </t>
  </si>
  <si>
    <t xml:space="preserve">Road crossing </t>
  </si>
  <si>
    <t xml:space="preserve">Aarogya kothi work </t>
  </si>
  <si>
    <t xml:space="preserve">Colouring work </t>
  </si>
  <si>
    <t xml:space="preserve">drainage </t>
  </si>
  <si>
    <t xml:space="preserve">Samaj mandir work </t>
  </si>
  <si>
    <t xml:space="preserve">Radaroda cleaning </t>
  </si>
  <si>
    <t>Fire brigade related works</t>
  </si>
  <si>
    <t>Buliding</t>
  </si>
  <si>
    <t>Bench</t>
  </si>
  <si>
    <t>Market</t>
  </si>
  <si>
    <t>Bus stop</t>
  </si>
  <si>
    <t>Building</t>
  </si>
  <si>
    <t xml:space="preserve">Waste </t>
  </si>
  <si>
    <t>Masks</t>
  </si>
  <si>
    <t>Sanitizer Stands</t>
  </si>
  <si>
    <t>Toliet</t>
  </si>
  <si>
    <t>Help</t>
  </si>
  <si>
    <t>Soap</t>
  </si>
  <si>
    <t>Buidling</t>
  </si>
  <si>
    <t>Blocks</t>
  </si>
  <si>
    <t>BIBWEWADI</t>
  </si>
  <si>
    <t>Laying of Drainage Line and related works (Part 2)</t>
  </si>
  <si>
    <t>Benches (part 1)</t>
  </si>
  <si>
    <t>Benches (part 2)</t>
  </si>
  <si>
    <t>Cleaning &amp; Clearing and repairing of Drainage Line</t>
  </si>
  <si>
    <t>Indiranagar MBG Hall related work</t>
  </si>
  <si>
    <t>Direction boards in Indiranagar</t>
  </si>
  <si>
    <t>Laying of Drainage Line and related works (Part 1)</t>
  </si>
  <si>
    <t>Repair of Kothi near pumping station in Indiranagar</t>
  </si>
  <si>
    <t>Unclogging of Chamber and Drainage Line and Cleaning</t>
  </si>
  <si>
    <t>Assembly Hall Related works</t>
  </si>
  <si>
    <t>Laying of Drainage Line - Super b-84 &amp; other places</t>
  </si>
  <si>
    <t>Cleaning of Drainage Line and Chamber</t>
  </si>
  <si>
    <t>Jute Bag purchase - Upper &amp; Super Indiranagar</t>
  </si>
  <si>
    <t>Jute Bag purchase - Sargam Pawan Khadke Vasti</t>
  </si>
  <si>
    <t>Laying of Drainage Line - Upper Indiranagar</t>
  </si>
  <si>
    <t>Garbage Collection - Maharshinagar</t>
  </si>
  <si>
    <t>Painting of walls and 'Suvichaar'</t>
  </si>
  <si>
    <t>Digging holes for Tree plantation</t>
  </si>
  <si>
    <t>Vrukshaaropan karitaa khadde karun aali karne - is there a better classification than Decoration?</t>
  </si>
  <si>
    <t>Added a new code- Trees</t>
  </si>
  <si>
    <t>Jute Bag supply</t>
  </si>
  <si>
    <t>Direction boards</t>
  </si>
  <si>
    <t>Jute Bags</t>
  </si>
  <si>
    <t>Benches for senior citizens</t>
  </si>
  <si>
    <t>Buckets for Garbage Classification</t>
  </si>
  <si>
    <t>Developmental work in Chordiya Parking</t>
  </si>
  <si>
    <t>Developmental work in Khedkar Parking</t>
  </si>
  <si>
    <t xml:space="preserve">Speed Breakers </t>
  </si>
  <si>
    <t>Repairs and beautification of Meshes on gutters</t>
  </si>
  <si>
    <t>Cloth Bags Purchase</t>
  </si>
  <si>
    <t>Benches (Part 2)</t>
  </si>
  <si>
    <t>Jute Bags Supply</t>
  </si>
  <si>
    <t>Jute Bags Distribution</t>
  </si>
  <si>
    <t>Benches (Part 1)</t>
  </si>
  <si>
    <t>Cleaning Garbage</t>
  </si>
  <si>
    <t>Cloth Bags Supply</t>
  </si>
  <si>
    <t>Sulabh Sauchaalay Repairs</t>
  </si>
  <si>
    <t>Baalwaadi development works</t>
  </si>
  <si>
    <t>Jute Bags Purchase</t>
  </si>
  <si>
    <t>Install Speed Breaker</t>
  </si>
  <si>
    <t>Tar Road - Vardhamanpura</t>
  </si>
  <si>
    <t>Road grouting and tar</t>
  </si>
  <si>
    <t>Filling Potholes &amp; tarring road</t>
  </si>
  <si>
    <t>Tarring of side edges on roads</t>
  </si>
  <si>
    <t>Road making - Jhala Complex</t>
  </si>
  <si>
    <t>Canvas Bags supply</t>
  </si>
  <si>
    <t>Washroom cleaning &amp; repairs - MaNaPa School</t>
  </si>
  <si>
    <t>Virangula Kendra repairs work</t>
  </si>
  <si>
    <t>Tar road - Salisbury Park</t>
  </si>
  <si>
    <t>Garbage Collection - Mahesh Society/ Chintamani Nagar</t>
  </si>
  <si>
    <t>Garbage Collection - Various Places</t>
  </si>
  <si>
    <t>Cleaning of drainage line</t>
  </si>
  <si>
    <t xml:space="preserve">Tar Road- Bibwewadi </t>
  </si>
  <si>
    <t>Tar Road- Bhagli Hospital</t>
  </si>
  <si>
    <t>Paving Road - Premnagar Society</t>
  </si>
  <si>
    <t>Road B.M.C. - Eknath Society</t>
  </si>
  <si>
    <t>B.M.C. assumed to be Concrete. is this right?</t>
  </si>
  <si>
    <t xml:space="preserve">Right. </t>
  </si>
  <si>
    <t>Paving Road - Bharat Jyoti</t>
  </si>
  <si>
    <t>Tar Road- Sangam Society</t>
  </si>
  <si>
    <t>Tar Road- Juseva Society</t>
  </si>
  <si>
    <t>Construction of Samaaj Mandir</t>
  </si>
  <si>
    <t>Developmental Works in Virangula centre</t>
  </si>
  <si>
    <t xml:space="preserve">Developmental Works </t>
  </si>
  <si>
    <t>Purchasee Dhakalgaadi</t>
  </si>
  <si>
    <t>Purchase of Tables and Chairs</t>
  </si>
  <si>
    <t>Furniture for SamaajMandir - Anandnagar</t>
  </si>
  <si>
    <t>Concretization at Virangula Centre</t>
  </si>
  <si>
    <t>Drainage Line Repairs</t>
  </si>
  <si>
    <t>Purchase Buckets - Big</t>
  </si>
  <si>
    <t>Purchase Buckets - Small</t>
  </si>
  <si>
    <t>Benches Installation</t>
  </si>
  <si>
    <t>Jute Bags Supply - Part 1</t>
  </si>
  <si>
    <t>Cleaning Water Tank</t>
  </si>
  <si>
    <t>Garbage Collection - Part 2</t>
  </si>
  <si>
    <t>Garbage Collection - Part 1</t>
  </si>
  <si>
    <t>Library Repairs related</t>
  </si>
  <si>
    <t>Anganwadi Repairs</t>
  </si>
  <si>
    <t>Burial Ground for the dead</t>
  </si>
  <si>
    <t>Cloth bags purchase</t>
  </si>
  <si>
    <t>Repairs of toilets and related works</t>
  </si>
  <si>
    <t>Yoga Mat Purchase</t>
  </si>
  <si>
    <t>Cleaning of Drainage Line- Indiranagar Industrial Residence</t>
  </si>
  <si>
    <t>Repairs and beautification of Library in Aruna Asaf Ali Garden</t>
  </si>
  <si>
    <t>Purchase of Dhakalgaade etc</t>
  </si>
  <si>
    <t>Supply of Educational Things in schools</t>
  </si>
  <si>
    <t>Shaalaanmadhe Shaikshanik Saahitya puravine</t>
  </si>
  <si>
    <t>Added a new code- Education</t>
  </si>
  <si>
    <t>Baalwaadi repairs and development works</t>
  </si>
  <si>
    <t>Installation of Traffic rules signage boards, barricades, Signal TImers etc</t>
  </si>
  <si>
    <t>Benches for Senior Citizens</t>
  </si>
  <si>
    <t>Cloth Bags</t>
  </si>
  <si>
    <t>Bhavan Vibhaag</t>
  </si>
  <si>
    <t>Should be considered</t>
  </si>
  <si>
    <t>ZoNiPu Vibhaag</t>
  </si>
  <si>
    <t>Zebra cross painting and speed breaker</t>
  </si>
  <si>
    <t>Developmental Works - Chordiya Parking</t>
  </si>
  <si>
    <t>Supply of Big and Small buckets for Garbage classification</t>
  </si>
  <si>
    <t>Purchase of Dhakalgaade</t>
  </si>
  <si>
    <t>Cloth Bags Supply - Part 1</t>
  </si>
  <si>
    <t>Garbage Pick up</t>
  </si>
  <si>
    <t>Construction of Chaavdis (Hall)</t>
  </si>
  <si>
    <t>Cleaning of Drainage Chamber</t>
  </si>
  <si>
    <t>Cleaning of Drainage Line - Pavan-nagar</t>
  </si>
  <si>
    <t>Repairs of Drainage Lines</t>
  </si>
  <si>
    <t>Supply of Dhakalgaadi</t>
  </si>
  <si>
    <t>Amount Alloted (Used here) is smaller than Expenditure (Expenditure amount exactly as above row, seems a mistake)</t>
  </si>
  <si>
    <t xml:space="preserve">Let's keep the allotted amount. </t>
  </si>
  <si>
    <t>Install Road Railing near Dattamandir</t>
  </si>
  <si>
    <t>Benches - Upper Indiranagar</t>
  </si>
  <si>
    <t>Supply Dhakalgaadi</t>
  </si>
  <si>
    <t>Drainage Related Works</t>
  </si>
  <si>
    <t>Drainage Related Works - Padmavatinagar</t>
  </si>
  <si>
    <t>Road related works</t>
  </si>
  <si>
    <t>Library Premises decoration</t>
  </si>
  <si>
    <t>Block Installation - Mahesh Society</t>
  </si>
  <si>
    <t>Electrical works in Oswal Hospital</t>
  </si>
  <si>
    <t>Jute Bags Supply - Part 2</t>
  </si>
  <si>
    <t>Jute Bags Supply - Part 3</t>
  </si>
  <si>
    <t>Fencing on canal - Sahani Park</t>
  </si>
  <si>
    <t>Decoration work at Sandesh Nagar Kothi</t>
  </si>
  <si>
    <t>Yoga Mat Supply</t>
  </si>
  <si>
    <t>Repairs of Drainage lines and chambers</t>
  </si>
  <si>
    <t>Garbage pick up</t>
  </si>
  <si>
    <t>Purchase of chairs and other things for Library in Samaajmandir and Dholemala school</t>
  </si>
  <si>
    <t>Samaajmandir Repair Works</t>
  </si>
  <si>
    <t>Developmental Works and shed installation</t>
  </si>
  <si>
    <t>Directions board and repairs</t>
  </si>
  <si>
    <t>Toilets repairs - Dholemala School</t>
  </si>
  <si>
    <t>Virangula Kendra colouring and flooring</t>
  </si>
  <si>
    <t>Gate installation at Arogya Kothi &amp; Durgamata Garden</t>
  </si>
  <si>
    <t>Gate installation at Pratap Sabhaagruha</t>
  </si>
  <si>
    <t>Samaajmandir Construction - part 2</t>
  </si>
  <si>
    <t>Samaajmandir Developmental work</t>
  </si>
  <si>
    <t>Drainage related works</t>
  </si>
  <si>
    <t>Cleaning of drainage line and chamber</t>
  </si>
  <si>
    <t>Social utility work in MaNaPa owned land</t>
  </si>
  <si>
    <t>Metal Sheet installation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</si>
  <si>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</si>
  <si>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Correct entry.</t>
  </si>
  <si>
    <t>Cleaning Drainage Lines</t>
  </si>
  <si>
    <t>Repair Drainage</t>
  </si>
  <si>
    <t>Lay Drainage Lines - Shivraay Nagar</t>
  </si>
  <si>
    <t>Lay Drainage Lines - Ambikanagar</t>
  </si>
  <si>
    <t>Drainage Repairs - Padmavatinagar</t>
  </si>
  <si>
    <t>Drainage related works - Vighnahartaa nagar</t>
  </si>
  <si>
    <t>Samaajmandir - Chairs and Table</t>
  </si>
  <si>
    <t>Developmental Works</t>
  </si>
  <si>
    <t>Electricity related works</t>
  </si>
  <si>
    <t>Road repairs</t>
  </si>
  <si>
    <t>Chamber Repairs</t>
  </si>
  <si>
    <t>Virangula Centre construction</t>
  </si>
  <si>
    <t>Garbage Buckets Purchase</t>
  </si>
  <si>
    <t>Garbage Bins and fencing thereby</t>
  </si>
  <si>
    <r>
      <rPr>
        <rFont val="Arial"/>
        <color theme="1"/>
      </rPr>
      <t xml:space="preserve">Baandhlelyaa </t>
    </r>
    <r>
      <rPr>
        <rFont val="Arial"/>
        <b/>
        <color theme="1"/>
      </rPr>
      <t>Dabar</t>
    </r>
    <r>
      <rPr>
        <rFont val="Arial"/>
        <color theme="1"/>
      </rPr>
      <t xml:space="preserve"> baandhkaamaachyaa bhintivar lokhandi patre basavine</t>
    </r>
  </si>
  <si>
    <t>Gate installation</t>
  </si>
  <si>
    <t>Chamber and Drainage Repairs</t>
  </si>
  <si>
    <t>Public Hall construction - Chaavdi Baandhne</t>
  </si>
  <si>
    <t>Lay Drainage Lines</t>
  </si>
  <si>
    <t>Drainage related Repairs</t>
  </si>
  <si>
    <t>Direction Boards installation</t>
  </si>
  <si>
    <t>Public Library related repairs - Part 2</t>
  </si>
  <si>
    <t>Public Library related repairs - Part 1</t>
  </si>
  <si>
    <t>Sports Complex repairs</t>
  </si>
  <si>
    <t>Garbage Pick up - Society Premises</t>
  </si>
  <si>
    <t>Concretization of roads</t>
  </si>
  <si>
    <t>Side Border for Road near Bhagli hospital</t>
  </si>
  <si>
    <t>Repair road - Near Sahyadri Hospital</t>
  </si>
  <si>
    <t>Tarring of Roads - Gangadham Chowk</t>
  </si>
  <si>
    <t>Tarring of Roads - Bibwewadi Gaavthaan</t>
  </si>
  <si>
    <t>Tarring of Roads - Sant Eknathnagar</t>
  </si>
  <si>
    <t>Tarring of Roads - Swami Vivekanand</t>
  </si>
  <si>
    <t>Cleaning of Drainage Line</t>
  </si>
  <si>
    <t>Concretization of side border</t>
  </si>
  <si>
    <t>Drainage line cleaning and repairs</t>
  </si>
  <si>
    <t>Samaajmandir Repair related works</t>
  </si>
  <si>
    <t>Trees related</t>
  </si>
  <si>
    <t>Jhaadaannaa Aali karne</t>
  </si>
  <si>
    <t>Naalaa Cleaning</t>
  </si>
  <si>
    <t>Footpath Development</t>
  </si>
  <si>
    <t>Chamber repairs</t>
  </si>
  <si>
    <t>Directions board</t>
  </si>
  <si>
    <t>Road Repairs</t>
  </si>
  <si>
    <t>School Toilet repair</t>
  </si>
  <si>
    <t xml:space="preserve">Beautification </t>
  </si>
  <si>
    <t xml:space="preserve">Rainwater Harvesting </t>
  </si>
  <si>
    <t>Recheck for classification</t>
  </si>
  <si>
    <t>Added a new code- Rain water harvesting</t>
  </si>
  <si>
    <t>Tree Plantation and related works</t>
  </si>
  <si>
    <t>Footpath Repairs</t>
  </si>
  <si>
    <t>Rainwater Harvesting  at Sports complex</t>
  </si>
  <si>
    <t>Beautify and Colour wall paintings</t>
  </si>
  <si>
    <t>Paintings on border walls</t>
  </si>
  <si>
    <t>Baalwaadi repairs</t>
  </si>
  <si>
    <t>Fencing for trees</t>
  </si>
  <si>
    <t>Furniture related works in school</t>
  </si>
  <si>
    <t>Bags purchase - part 2</t>
  </si>
  <si>
    <t>Bags purchase - part 1</t>
  </si>
  <si>
    <t>Cloth Bags supply</t>
  </si>
  <si>
    <t xml:space="preserve">Decoration work </t>
  </si>
  <si>
    <t>Direction Boards</t>
  </si>
  <si>
    <t>Naalaa cleaning and beautification</t>
  </si>
  <si>
    <t>White stripes and cats eye on roads</t>
  </si>
  <si>
    <t>Footpath repairs and related works</t>
  </si>
  <si>
    <t>Iron Sheet change of public library</t>
  </si>
  <si>
    <t>Directional Boards</t>
  </si>
  <si>
    <t>Health Kothi repair</t>
  </si>
  <si>
    <t>Rain water harvesting</t>
  </si>
  <si>
    <t>Boring installation</t>
  </si>
  <si>
    <t>Furniture purchase</t>
  </si>
  <si>
    <t>Dhakalgaadi Supply</t>
  </si>
  <si>
    <t>Buckets supply big and small</t>
  </si>
  <si>
    <t>Extend room in Gym</t>
  </si>
  <si>
    <t>Iron Sheets installation on Border Walls</t>
  </si>
  <si>
    <t>Virangula Centre repair</t>
  </si>
  <si>
    <t>Hand sanitizer stand and Corona related</t>
  </si>
  <si>
    <t>Sanitizers and face mask supply</t>
  </si>
  <si>
    <t>Sanitizer stand and sanitizers distribution</t>
  </si>
  <si>
    <t>Sanitizer, face mask etc supply</t>
  </si>
  <si>
    <t>Drainage line repairs</t>
  </si>
  <si>
    <t>Drainage line repairs and related works</t>
  </si>
  <si>
    <t>Laying drainage lines and related works</t>
  </si>
  <si>
    <t>Sanitizer stand and related</t>
  </si>
  <si>
    <t>Mask, Sanitizer stand and sanitizers distribution</t>
  </si>
  <si>
    <t>Sanitizer stand etc</t>
  </si>
  <si>
    <t>School repairs and related works</t>
  </si>
  <si>
    <t>Tarring roads</t>
  </si>
  <si>
    <t>Side bordering for road</t>
  </si>
  <si>
    <t>Tarring of road</t>
  </si>
  <si>
    <t>Sanitizer and related</t>
  </si>
  <si>
    <t>Sanitizer and stand</t>
  </si>
  <si>
    <t>Face Mask supply and related</t>
  </si>
  <si>
    <t>Cloth bags supply</t>
  </si>
  <si>
    <t>Public construction sites and urinals cleaning</t>
  </si>
  <si>
    <t>Cloth Face Mask</t>
  </si>
  <si>
    <t>Chamber cleaning and clearing</t>
  </si>
  <si>
    <t>Face Mask supply</t>
  </si>
  <si>
    <t>Laying drainage lines</t>
  </si>
  <si>
    <t>Hand Sanitizer tank set</t>
  </si>
  <si>
    <t>Clearing of chambers</t>
  </si>
  <si>
    <t>Supply of sanitizer, face mask etc</t>
  </si>
  <si>
    <t>Mask Supply</t>
  </si>
  <si>
    <t>Spreading public awareness about Corona virus - part 1</t>
  </si>
  <si>
    <t>Spreading public awareness about Corona virus - part 2</t>
  </si>
  <si>
    <t>Sanitizer and face mask supply</t>
  </si>
  <si>
    <t>Toilet repair related</t>
  </si>
  <si>
    <t>Hand sanitizers and related works</t>
  </si>
  <si>
    <t>Toilet for women and related works</t>
  </si>
  <si>
    <t>Toilet tanks replacement and related works</t>
  </si>
  <si>
    <t>Drainage covers replacement and related</t>
  </si>
  <si>
    <t>Drainage and chamber lines cleaning</t>
  </si>
  <si>
    <t>Chamber repairs and clearing</t>
  </si>
  <si>
    <t>Mask and sanitizer supply</t>
  </si>
  <si>
    <t>Drainage lines cleaning and clearing</t>
  </si>
  <si>
    <t>Drainage covers replacement and alignment</t>
  </si>
  <si>
    <t>Handwash basin supply</t>
  </si>
  <si>
    <t>WANAWADI - RAM TEKDI</t>
  </si>
  <si>
    <t>rastyanvar unchi maryada basavane</t>
  </si>
  <si>
    <t>Traffic related- Tanmay</t>
  </si>
  <si>
    <t>nameplates</t>
  </si>
  <si>
    <t xml:space="preserve">jute bags </t>
  </si>
  <si>
    <t xml:space="preserve">rangarangoti and sushobhikaran </t>
  </si>
  <si>
    <t>fog machine and grass cutting machine purchase</t>
  </si>
  <si>
    <t>Cleaning- Tanmay</t>
  </si>
  <si>
    <t xml:space="preserve">drainage line cleaning </t>
  </si>
  <si>
    <t xml:space="preserve">kapadi bags </t>
  </si>
  <si>
    <t xml:space="preserve">building a library </t>
  </si>
  <si>
    <t>garbage shade building</t>
  </si>
  <si>
    <t>sign boards</t>
  </si>
  <si>
    <t>toilet related</t>
  </si>
  <si>
    <t>vividha kame kare</t>
  </si>
  <si>
    <t>no specific work mentioned- do not know where to put it</t>
  </si>
  <si>
    <t>This is correct- Tanmay</t>
  </si>
  <si>
    <t xml:space="preserve">basket ball ground development work </t>
  </si>
  <si>
    <t>footpath development</t>
  </si>
  <si>
    <t xml:space="preserve">development work </t>
  </si>
  <si>
    <t>ground development</t>
  </si>
  <si>
    <t xml:space="preserve">ground cleaning </t>
  </si>
  <si>
    <t>dambarikaran</t>
  </si>
  <si>
    <t xml:space="preserve">water pineline </t>
  </si>
  <si>
    <t>fog machine purchase</t>
  </si>
  <si>
    <t>decorative poles</t>
  </si>
  <si>
    <t xml:space="preserve">radaroda </t>
  </si>
  <si>
    <t>library building</t>
  </si>
  <si>
    <t>road development</t>
  </si>
  <si>
    <t xml:space="preserve">concritization </t>
  </si>
  <si>
    <t xml:space="preserve">electric related </t>
  </si>
  <si>
    <t>cleaning</t>
  </si>
  <si>
    <t xml:space="preserve">benches </t>
  </si>
  <si>
    <t xml:space="preserve">school repair work </t>
  </si>
  <si>
    <t xml:space="preserve">gym repair work </t>
  </si>
  <si>
    <t xml:space="preserve">community hall repair work </t>
  </si>
  <si>
    <t xml:space="preserve">cleaning </t>
  </si>
  <si>
    <t xml:space="preserve">new drainage line  </t>
  </si>
  <si>
    <t xml:space="preserve">cctv installation </t>
  </si>
  <si>
    <t>wall painting</t>
  </si>
  <si>
    <t>repair work</t>
  </si>
  <si>
    <t>road related work</t>
  </si>
  <si>
    <t xml:space="preserve">probably this goes under development work but not sure </t>
  </si>
  <si>
    <t>Garden code includes playground- Tanmay</t>
  </si>
  <si>
    <t>temple area concritization</t>
  </si>
  <si>
    <t>signboards and nameplates should be different codes</t>
  </si>
  <si>
    <t xml:space="preserve">roshnai and related work </t>
  </si>
  <si>
    <t xml:space="preserve">drainage work </t>
  </si>
  <si>
    <t xml:space="preserve">speaker system and other electric work </t>
  </si>
  <si>
    <t xml:space="preserve">kapdi bags </t>
  </si>
  <si>
    <t xml:space="preserve">kapdi face masks </t>
  </si>
  <si>
    <t xml:space="preserve">drainage related </t>
  </si>
  <si>
    <t xml:space="preserve">kapdi facemasks and sanitizer </t>
  </si>
  <si>
    <t xml:space="preserve">toilet repair </t>
  </si>
  <si>
    <t xml:space="preserve">face masks </t>
  </si>
  <si>
    <t xml:space="preserve">toilet repair and cleaning </t>
  </si>
  <si>
    <t>probably should go under development or building</t>
  </si>
  <si>
    <t>Building is the right code</t>
  </si>
  <si>
    <t>Foot operated wash basin</t>
  </si>
  <si>
    <t>cateye</t>
  </si>
  <si>
    <t>thermoplastic paint</t>
  </si>
  <si>
    <t>kapdi bags</t>
  </si>
  <si>
    <t>sanitizer</t>
  </si>
  <si>
    <t>cctv</t>
  </si>
  <si>
    <t>seema bhint bandhane</t>
  </si>
  <si>
    <t>smashanatle vividh durusti vishayak kame</t>
  </si>
  <si>
    <t>smashan mukhya dar</t>
  </si>
  <si>
    <t>road related</t>
  </si>
  <si>
    <t>road cleaning</t>
  </si>
  <si>
    <t>handle free sanitizer</t>
  </si>
  <si>
    <t xml:space="preserve">durgandi dur karnyasathi natural sanitrate powder </t>
  </si>
  <si>
    <t>gym related</t>
  </si>
  <si>
    <t>dambrikaran</t>
  </si>
  <si>
    <t>lahan raste</t>
  </si>
  <si>
    <t xml:space="preserve">water dispen. for schools </t>
  </si>
  <si>
    <t>bolard basavane</t>
  </si>
  <si>
    <t>BENCHES</t>
  </si>
  <si>
    <t xml:space="preserve">DRAINAGE </t>
  </si>
  <si>
    <t>BUILDING A LIBRARY</t>
  </si>
  <si>
    <t>rada roda</t>
  </si>
  <si>
    <t>Kusti-akhada development work</t>
  </si>
  <si>
    <t>interlocking blocks</t>
  </si>
  <si>
    <t>name plates</t>
  </si>
  <si>
    <t>bhint bandhne</t>
  </si>
  <si>
    <t>2 par galya karne</t>
  </si>
  <si>
    <t>disha darshak falat</t>
  </si>
  <si>
    <t>gym development</t>
  </si>
  <si>
    <t>mandir</t>
  </si>
  <si>
    <t>HADAPSAR - MUNDHWA</t>
  </si>
  <si>
    <t>Temporary Shed construction for yoga in Market terrace</t>
  </si>
  <si>
    <t xml:space="preserve">Installation of railing along footpath
</t>
  </si>
  <si>
    <t>Blocks installation and Concretization</t>
  </si>
  <si>
    <t>Concretization and installation of blocks</t>
  </si>
  <si>
    <t>Is this amount correct???</t>
  </si>
  <si>
    <t xml:space="preserve">Looks okay. </t>
  </si>
  <si>
    <t>Maintenance related work</t>
  </si>
  <si>
    <t>Confirm amount (sheet has the same amount).</t>
  </si>
  <si>
    <t>Black phenyl purchasing for toilets</t>
  </si>
  <si>
    <t xml:space="preserve"> 'Katta' installation</t>
  </si>
  <si>
    <t>Code - ?? Is katta = bench??</t>
  </si>
  <si>
    <t>Bench is right</t>
  </si>
  <si>
    <t>Development work at waste seggregation shed</t>
  </si>
  <si>
    <t>Corrected</t>
  </si>
  <si>
    <t>Benches is right</t>
  </si>
  <si>
    <t>Cemetery/ crematorium related development work</t>
  </si>
  <si>
    <t>Amount to be confirmed since expenditure is above 2L</t>
  </si>
  <si>
    <t>Sitting platform installation in crematorium</t>
  </si>
  <si>
    <t xml:space="preserve"> 'Murum' in school ground</t>
  </si>
  <si>
    <t xml:space="preserve">Right code used. </t>
  </si>
  <si>
    <t>Steel bollards/poles</t>
  </si>
  <si>
    <t>P.M.C. school related development work</t>
  </si>
  <si>
    <t>KONDHWA - YEWALE WADI</t>
  </si>
  <si>
    <t>Benches supply</t>
  </si>
  <si>
    <t>Crematorium development work</t>
  </si>
  <si>
    <t>Rainwater line and chamber repair</t>
  </si>
  <si>
    <t>Chamber repair and related work</t>
  </si>
  <si>
    <t>Canvas bags purchasing</t>
  </si>
  <si>
    <t>Jute bafs purchasing</t>
  </si>
  <si>
    <t>Concretization and related work</t>
  </si>
  <si>
    <t>Bags distribution</t>
  </si>
  <si>
    <t>Direction boards and nameplates installation</t>
  </si>
  <si>
    <t>Board installation</t>
  </si>
  <si>
    <t>Direction board installation</t>
  </si>
  <si>
    <t>Information board installation</t>
  </si>
  <si>
    <t xml:space="preserve"> 'Dipmal'/swaged poll installation</t>
  </si>
  <si>
    <t>Cats eye instllation and thermoplastic painting</t>
  </si>
  <si>
    <t>Amount verification required.</t>
  </si>
  <si>
    <t>Changed amount to the approved amount</t>
  </si>
  <si>
    <t>Height barrier installation</t>
  </si>
  <si>
    <r>
      <rPr>
        <rFont val="Arial"/>
        <color theme="1"/>
      </rPr>
      <t xml:space="preserve">Code - ??? also, </t>
    </r>
    <r>
      <rPr>
        <rFont val="Arial"/>
        <b/>
        <color theme="1"/>
      </rPr>
      <t>Amount verification required</t>
    </r>
    <r>
      <rPr>
        <rFont val="Arial"/>
        <color theme="1"/>
      </rPr>
      <t>.</t>
    </r>
  </si>
  <si>
    <t>Code is correct. Changed amount to the approved amount</t>
  </si>
  <si>
    <t>Footpath development work</t>
  </si>
  <si>
    <t>Chain-link fencing and patra partition work</t>
  </si>
  <si>
    <t>Lanes repair and cleaning work</t>
  </si>
  <si>
    <t xml:space="preserve"> 'Swachha-bharat' movement related work</t>
  </si>
  <si>
    <t>Tiles installation and concretization</t>
  </si>
  <si>
    <t>Public library related work</t>
  </si>
  <si>
    <t>Road development work</t>
  </si>
  <si>
    <t>Drainage line installation and concretization</t>
  </si>
  <si>
    <t>Footpath repair work</t>
  </si>
  <si>
    <t xml:space="preserve">Rainwater line cleaning </t>
  </si>
  <si>
    <t>Interlocking blocks installation</t>
  </si>
  <si>
    <t>Hand sanitizer and masks distribution</t>
  </si>
  <si>
    <t>Sanitizer distribution</t>
  </si>
  <si>
    <t>Sanitizer stand and sanitizer distribution</t>
  </si>
  <si>
    <t>Mask and soap distribution</t>
  </si>
  <si>
    <t>Sanitizer stand distribution</t>
  </si>
  <si>
    <t>Hand sanitizer, mask and soap distribution</t>
  </si>
  <si>
    <t>Hand wash basin installation</t>
  </si>
  <si>
    <t>Cloth mask distribution</t>
  </si>
  <si>
    <t>Handwash/ sanitizer stand installation</t>
  </si>
  <si>
    <t>Sanitizer stand installation</t>
  </si>
  <si>
    <t>Mask and sanitizer distribution</t>
  </si>
  <si>
    <t>BHAVANI PETH</t>
  </si>
  <si>
    <t>Electricity Related works</t>
  </si>
  <si>
    <t>Chamber and drainage line repair</t>
  </si>
  <si>
    <t>Lanes concretization</t>
  </si>
  <si>
    <t>Chamber repair and drainage line cleaning</t>
  </si>
  <si>
    <t>Supply of cloth bags</t>
  </si>
  <si>
    <t>Reading place</t>
  </si>
  <si>
    <t>Road and other repairs related works</t>
  </si>
  <si>
    <t>Electric works in Samaajmandir</t>
  </si>
  <si>
    <t>Iron Benches installation</t>
  </si>
  <si>
    <t>CCTV Camera installation</t>
  </si>
  <si>
    <t>Stainless Steel bollards</t>
  </si>
  <si>
    <t>Stainless Steel benches</t>
  </si>
  <si>
    <t>Marble Tile with name and direction boards</t>
  </si>
  <si>
    <t>Bollard Installation</t>
  </si>
  <si>
    <t>Canvas bag distribution</t>
  </si>
  <si>
    <t>Chamber alignment and related works</t>
  </si>
  <si>
    <t>Public Toilet Repairs</t>
  </si>
  <si>
    <t>Chowk beautification</t>
  </si>
  <si>
    <t>Clearing of rainy chambers</t>
  </si>
  <si>
    <t>Light arrangements in Toilet</t>
  </si>
  <si>
    <t>Light arrangements in Temple</t>
  </si>
  <si>
    <t>Speedbreaker</t>
  </si>
  <si>
    <t>School Beautification</t>
  </si>
  <si>
    <t>Drainage meshes replacements</t>
  </si>
  <si>
    <t>Cleaning with Jetting Machine</t>
  </si>
  <si>
    <t>Footpath Consturction</t>
  </si>
  <si>
    <t>Drainage line and chamber repairs</t>
  </si>
  <si>
    <t>Drainage Line repairs and related works</t>
  </si>
  <si>
    <t xml:space="preserve">Drainage Line repairs </t>
  </si>
  <si>
    <t>Public tap repairs</t>
  </si>
  <si>
    <t>Joshi Hall repairs</t>
  </si>
  <si>
    <t>Storm Water drainage line and Chamber clearing and cleaning</t>
  </si>
  <si>
    <t>Chamber alignment and repair works</t>
  </si>
  <si>
    <t>Health center repair</t>
  </si>
  <si>
    <t>Footpath repiars</t>
  </si>
  <si>
    <t>Yoga hall repairs</t>
  </si>
  <si>
    <t>Doors and gate installation at Health Club</t>
  </si>
  <si>
    <t>Mominpura Kabristan development works</t>
  </si>
  <si>
    <t>Beautification of area around stadium</t>
  </si>
  <si>
    <t>Arc (kamaan) repairs</t>
  </si>
  <si>
    <t>Check for reclassification of expense code</t>
  </si>
  <si>
    <t>Information boards installlation</t>
  </si>
  <si>
    <t>Drainage repairs</t>
  </si>
  <si>
    <t>Ward Office building repairs</t>
  </si>
  <si>
    <t>Thermoplastic paint application</t>
  </si>
  <si>
    <t>Drainage Chamber alignment and cleaning of drainage</t>
  </si>
  <si>
    <t>Corporation Building repairs</t>
  </si>
  <si>
    <t>Concrete repairs related</t>
  </si>
  <si>
    <t>Clearing and cleaning of chambers</t>
  </si>
  <si>
    <t>Footpath related works</t>
  </si>
  <si>
    <t>Drainage line laying</t>
  </si>
  <si>
    <t>Drainage line clearing and chamber repairs</t>
  </si>
  <si>
    <t>Cat's eye installation</t>
  </si>
  <si>
    <t>Developmental works at Urdu Study Hall</t>
  </si>
  <si>
    <t>Chamber cleaning and repairs</t>
  </si>
  <si>
    <t>Chamber alignment</t>
  </si>
  <si>
    <t>Drainage line and flooring installation</t>
  </si>
  <si>
    <t>Laying of drainage line</t>
  </si>
  <si>
    <t>Chamber alignment and clearing</t>
  </si>
  <si>
    <t>Chamber grill repairs and installation</t>
  </si>
  <si>
    <t>Chamber and Drainage line cleaning</t>
  </si>
  <si>
    <t>Chamber cleaning and alignment</t>
  </si>
  <si>
    <t>Wall Painting</t>
  </si>
  <si>
    <t>Repair works in Schools</t>
  </si>
  <si>
    <t>Developmental Works in Schools</t>
  </si>
  <si>
    <t>Chamber repairs and drainage related works</t>
  </si>
  <si>
    <t>Health centers and Samaaj Mandirs repairs</t>
  </si>
  <si>
    <t>School Furniture Repair</t>
  </si>
  <si>
    <t>Rain Net cover cleaning</t>
  </si>
  <si>
    <t>Boxing coaching center furniture works</t>
  </si>
  <si>
    <t>Chamber repairs related works</t>
  </si>
  <si>
    <t>Rain line repairs and related works</t>
  </si>
  <si>
    <t>Chamber clearing and cleaning</t>
  </si>
  <si>
    <t>Chamber repair related works</t>
  </si>
  <si>
    <t>Chamber replacement and repairs</t>
  </si>
  <si>
    <t>Drainage line laying and repairs</t>
  </si>
  <si>
    <t>Drainage line laying and chamber installation</t>
  </si>
  <si>
    <t>Cotton Masks supply</t>
  </si>
  <si>
    <t>Kabristan Repairs</t>
  </si>
  <si>
    <t>Foot Operated Hand Sanitizer stand</t>
  </si>
  <si>
    <t>Drainage Line cleaning</t>
  </si>
  <si>
    <t>Drainage line cleaning and Chamber alignment</t>
  </si>
  <si>
    <t>Black Phenyl Supply for toilets and urinals</t>
  </si>
  <si>
    <t>Drainage Line repairs</t>
  </si>
  <si>
    <t>Chamber alignment and Manhole repairs</t>
  </si>
  <si>
    <t>Drainage line cleaning and chamber clearing</t>
  </si>
  <si>
    <t>Hand wash basin distribution</t>
  </si>
  <si>
    <t xml:space="preserve">Foot operated wash basin </t>
  </si>
  <si>
    <t>Drainage line cleaning and chamber repairs</t>
  </si>
  <si>
    <t>Virangula center works</t>
  </si>
  <si>
    <t>Electrical works in samaaj mandir</t>
  </si>
  <si>
    <t>Samaaj Mandir repairs</t>
  </si>
  <si>
    <t>Sports center repairs</t>
  </si>
  <si>
    <t>Motor Stand repairs</t>
  </si>
  <si>
    <t>Drainage Line laying</t>
  </si>
  <si>
    <t>Reading hall construction and repairs</t>
  </si>
  <si>
    <t>Rain cover changes</t>
  </si>
  <si>
    <t>Chamber repairs and cleaning</t>
  </si>
  <si>
    <t>Repairs and developmental works</t>
  </si>
  <si>
    <t>Drainage Line Clearing</t>
  </si>
  <si>
    <t>Drainage Line Cleaning</t>
  </si>
  <si>
    <t>Hands Free Sanitizer Wash Basin installation</t>
  </si>
  <si>
    <t>Brick mortar benches</t>
  </si>
  <si>
    <t>Boards for Corporation School</t>
  </si>
  <si>
    <t>BSNL Office Library</t>
  </si>
  <si>
    <t>Reading hall</t>
  </si>
  <si>
    <t>Boards for Corporation Clinics</t>
  </si>
  <si>
    <t>KASBA - VISHRAMBAUG WADA</t>
  </si>
  <si>
    <t xml:space="preserve">Water dispensers  </t>
  </si>
  <si>
    <t>Code?</t>
  </si>
  <si>
    <t>Public library shed</t>
  </si>
  <si>
    <t>Jute bags distributed</t>
  </si>
  <si>
    <t>Open Yoga Kendra repair work</t>
  </si>
  <si>
    <t>Cotton bags distributed</t>
  </si>
  <si>
    <t>Ganpati Visarjan tanks repair</t>
  </si>
  <si>
    <t>Patra shed</t>
  </si>
  <si>
    <t>Cleaning work- Rada roda</t>
  </si>
  <si>
    <t>Rain water harvesting plant</t>
  </si>
  <si>
    <t>Water disinfection unit</t>
  </si>
  <si>
    <t>Samajik Gruha repair works</t>
  </si>
  <si>
    <t>Building related works</t>
  </si>
  <si>
    <t>Samaj mandir repairs</t>
  </si>
  <si>
    <t>Street light poles</t>
  </si>
  <si>
    <t>New lights</t>
  </si>
  <si>
    <t>LED fittings</t>
  </si>
  <si>
    <t>Electrical works in toilets</t>
  </si>
  <si>
    <t>Public water taps repairs</t>
  </si>
  <si>
    <t>Pavsali jaali -- code? Is drainage correct?</t>
  </si>
  <si>
    <t>Correct code</t>
  </si>
  <si>
    <t>Fence wall colouring</t>
  </si>
  <si>
    <t>Amount in sheet is 15681.56</t>
  </si>
  <si>
    <t>Changing cables</t>
  </si>
  <si>
    <t>Traffic related works</t>
  </si>
  <si>
    <t>Wiring and electrical works in toilet</t>
  </si>
  <si>
    <t xml:space="preserve">Concretization work </t>
  </si>
  <si>
    <t>Repair works in school</t>
  </si>
  <si>
    <t>Ghat repairs at Omkareshwar</t>
  </si>
  <si>
    <t>Cleaning material supply</t>
  </si>
  <si>
    <t>Development works in PMC</t>
  </si>
  <si>
    <t>Nameplate at Fire brigade station</t>
  </si>
  <si>
    <t>Chairs in school</t>
  </si>
  <si>
    <t>Thermoplastic paint on roads</t>
  </si>
  <si>
    <t>Work on visarjan ghat</t>
  </si>
  <si>
    <t>Development works at Arogya kothi</t>
  </si>
  <si>
    <t>Shed at arogya kothi</t>
  </si>
  <si>
    <t>Shed peshwe samadhi</t>
  </si>
  <si>
    <t xml:space="preserve">Paver blocks </t>
  </si>
  <si>
    <t>Water dispenser at crematorium</t>
  </si>
  <si>
    <t>Amount in the sheet is 1579661.00</t>
  </si>
  <si>
    <t>Development works at Gym</t>
  </si>
  <si>
    <t>Water tanks cleaning</t>
  </si>
  <si>
    <t xml:space="preserve">CCTV camera </t>
  </si>
  <si>
    <t>Development works at Virangula kendra</t>
  </si>
  <si>
    <t>Repair works in a study</t>
  </si>
  <si>
    <t>Repair and maintenance works</t>
  </si>
  <si>
    <t>Storm water drainage repairs</t>
  </si>
  <si>
    <t>Tulshi vrundavan designed pole</t>
  </si>
  <si>
    <t>Fire extinguishers in school</t>
  </si>
  <si>
    <t>Repair works at a study</t>
  </si>
  <si>
    <t>Channeling net</t>
  </si>
  <si>
    <t>Development works in school</t>
  </si>
  <si>
    <t>Cleaning water tanks</t>
  </si>
  <si>
    <t>Library repairs</t>
  </si>
  <si>
    <t>Eletrical works</t>
  </si>
  <si>
    <t>Open gym</t>
  </si>
  <si>
    <t>Building repairs</t>
  </si>
  <si>
    <t>Repair works in Municipal clinic</t>
  </si>
  <si>
    <t>Distributing masks</t>
  </si>
  <si>
    <t>Hand Sanitizers</t>
  </si>
  <si>
    <t>Repair and maintenance at Thosarbaug</t>
  </si>
  <si>
    <t xml:space="preserve">Is Thosarbaug a garden? Or should the code be maintainance </t>
  </si>
  <si>
    <t>Garden is fine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</si>
</sst>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980000"/>
      <name val="Arial"/>
    </font>
    <font>
      <b/>
      <sz val="14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rgb="FF999999"/>
      <name val="Calibri"/>
    </font>
    <font>
      <sz val="11.0"/>
      <color rgb="FF000000"/>
      <name val="Calibri"/>
    </font>
    <font>
      <sz val="12.0"/>
      <color rgb="FF000000"/>
      <name val="Docs-Calibri"/>
    </font>
    <font>
      <b/>
      <sz val="11.0"/>
      <color theme="1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ck">
        <color rgb="FF000000"/>
      </right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medium">
        <color rgb="FF000000"/>
      </bottom>
    </border>
    <border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thick">
        <color rgb="FF000000"/>
      </left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3" fontId="2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0"/>
    </xf>
    <xf borderId="1" fillId="3" fontId="2" numFmtId="0" xfId="0" applyAlignment="1" applyBorder="1" applyFont="1">
      <alignment shrinkToFit="0" wrapText="1"/>
    </xf>
    <xf borderId="0" fillId="0" fontId="2" numFmtId="0" xfId="0" applyAlignment="1" applyFont="1">
      <alignment horizontal="center" shrinkToFit="0" wrapText="1"/>
    </xf>
    <xf borderId="2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4" fontId="4" numFmtId="0" xfId="0" applyAlignment="1" applyFill="1" applyFont="1">
      <alignment horizontal="left" readingOrder="0" shrinkToFit="0" vertical="bottom" wrapText="0"/>
    </xf>
    <xf borderId="0" fillId="4" fontId="5" numFmtId="0" xfId="0" applyAlignment="1" applyFont="1">
      <alignment horizontal="center" readingOrder="0" shrinkToFit="0" vertical="bottom" wrapText="0"/>
    </xf>
    <xf borderId="3" fillId="4" fontId="1" numFmtId="0" xfId="0" applyAlignment="1" applyBorder="1" applyFont="1">
      <alignment horizontal="center" readingOrder="0"/>
    </xf>
    <xf borderId="0" fillId="4" fontId="2" numFmtId="0" xfId="0" applyAlignment="1" applyFont="1">
      <alignment horizontal="center"/>
    </xf>
    <xf borderId="0" fillId="2" fontId="2" numFmtId="0" xfId="0" applyFont="1"/>
    <xf borderId="0" fillId="2" fontId="5" numFmtId="0" xfId="0" applyAlignment="1" applyFont="1">
      <alignment horizontal="center" readingOrder="0" shrinkToFit="0" vertical="bottom" wrapText="0"/>
    </xf>
    <xf borderId="3" fillId="2" fontId="1" numFmtId="0" xfId="0" applyAlignment="1" applyBorder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2" fontId="6" numFmtId="0" xfId="0" applyAlignment="1" applyFont="1">
      <alignment horizontal="center" readingOrder="0" shrinkToFit="0" vertical="bottom" wrapText="0"/>
    </xf>
    <xf borderId="3" fillId="0" fontId="6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6" numFmtId="0" xfId="0" applyAlignment="1" applyFont="1">
      <alignment horizontal="center" shrinkToFit="0" vertical="bottom" wrapText="0"/>
    </xf>
    <xf borderId="3" fillId="0" fontId="2" numFmtId="0" xfId="0" applyBorder="1" applyFont="1"/>
    <xf borderId="0" fillId="0" fontId="6" numFmtId="0" xfId="0" applyAlignment="1" applyFont="1">
      <alignment horizontal="center" readingOrder="0" shrinkToFit="0" vertical="bottom" wrapText="1"/>
    </xf>
    <xf borderId="0" fillId="5" fontId="6" numFmtId="0" xfId="0" applyAlignment="1" applyFill="1" applyFont="1">
      <alignment horizontal="center" readingOrder="0" shrinkToFit="0" vertical="center" wrapText="1"/>
    </xf>
    <xf borderId="0" fillId="0" fontId="7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center" readingOrder="0" shrinkToFit="0" vertical="bottom" wrapText="1"/>
    </xf>
    <xf borderId="0" fillId="5" fontId="5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readingOrder="0"/>
    </xf>
    <xf borderId="0" fillId="0" fontId="8" numFmtId="0" xfId="0" applyAlignment="1" applyFont="1">
      <alignment horizontal="left" readingOrder="0" shrinkToFit="0" vertical="bottom" wrapText="0"/>
    </xf>
    <xf borderId="0" fillId="4" fontId="6" numFmtId="9" xfId="0" applyAlignment="1" applyFont="1" applyNumberFormat="1">
      <alignment horizontal="center" shrinkToFit="0" vertical="bottom" wrapText="0"/>
    </xf>
    <xf borderId="0" fillId="4" fontId="5" numFmtId="9" xfId="0" applyAlignment="1" applyFont="1" applyNumberFormat="1">
      <alignment horizontal="center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5" fontId="6" numFmtId="0" xfId="0" applyAlignment="1" applyFont="1">
      <alignment horizontal="center" readingOrder="0" shrinkToFit="0" vertical="center" wrapText="1"/>
    </xf>
    <xf borderId="0" fillId="5" fontId="6" numFmtId="0" xfId="0" applyAlignment="1" applyFont="1">
      <alignment horizontal="center" readingOrder="0" shrinkToFit="0" wrapText="1"/>
    </xf>
    <xf borderId="0" fillId="5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4" fillId="0" fontId="6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4" fillId="0" fontId="8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1"/>
    </xf>
    <xf borderId="4" fillId="5" fontId="9" numFmtId="0" xfId="0" applyAlignment="1" applyBorder="1" applyFont="1">
      <alignment horizontal="center" readingOrder="0" shrinkToFit="0" vertical="center" wrapText="1"/>
    </xf>
    <xf borderId="4" fillId="4" fontId="6" numFmtId="9" xfId="0" applyAlignment="1" applyBorder="1" applyFont="1" applyNumberFormat="1">
      <alignment horizontal="center" shrinkToFit="0" vertical="bottom" wrapText="0"/>
    </xf>
    <xf borderId="4" fillId="4" fontId="5" numFmtId="9" xfId="0" applyAlignment="1" applyBorder="1" applyFont="1" applyNumberFormat="1">
      <alignment horizontal="center" shrinkToFit="0" vertical="bottom" wrapText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0" fillId="0" fontId="1" numFmtId="0" xfId="0" applyAlignment="1" applyFont="1">
      <alignment horizontal="center"/>
    </xf>
    <xf borderId="0" fillId="5" fontId="2" numFmtId="0" xfId="0" applyAlignment="1" applyFont="1">
      <alignment shrinkToFit="0" vertical="center" wrapText="1"/>
    </xf>
    <xf borderId="3" fillId="2" fontId="5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shrinkToFit="0" vertical="bottom" wrapText="0"/>
    </xf>
    <xf borderId="3" fillId="0" fontId="2" numFmtId="0" xfId="0" applyAlignment="1" applyBorder="1" applyFont="1">
      <alignment horizontal="center"/>
    </xf>
    <xf borderId="5" fillId="0" fontId="10" numFmtId="0" xfId="0" applyAlignment="1" applyBorder="1" applyFont="1">
      <alignment horizontal="center" readingOrder="0"/>
    </xf>
    <xf borderId="6" fillId="0" fontId="11" numFmtId="0" xfId="0" applyBorder="1" applyFont="1"/>
    <xf borderId="7" fillId="0" fontId="11" numFmtId="0" xfId="0" applyBorder="1" applyFont="1"/>
    <xf borderId="0" fillId="0" fontId="2" numFmtId="4" xfId="0" applyAlignment="1" applyFont="1" applyNumberFormat="1">
      <alignment horizontal="center" readingOrder="0"/>
    </xf>
    <xf borderId="3" fillId="0" fontId="2" numFmtId="0" xfId="0" applyAlignment="1" applyBorder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  <xf borderId="0" fillId="0" fontId="12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readingOrder="0" vertical="bottom"/>
    </xf>
    <xf borderId="0" fillId="2" fontId="12" numFmtId="0" xfId="0" applyAlignment="1" applyFont="1">
      <alignment horizontal="left" readingOrder="0" shrinkToFit="0" vertical="bottom" wrapText="1"/>
    </xf>
    <xf borderId="0" fillId="0" fontId="12" numFmtId="0" xfId="0" applyAlignment="1" applyFont="1">
      <alignment horizontal="left" readingOrder="0" shrinkToFit="0" vertical="bottom" wrapText="1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vertical="bottom"/>
    </xf>
    <xf borderId="4" fillId="0" fontId="2" numFmtId="4" xfId="0" applyAlignment="1" applyBorder="1" applyFont="1" applyNumberFormat="1">
      <alignment horizontal="center"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horizontal="center" vertical="bottom"/>
    </xf>
    <xf borderId="9" fillId="0" fontId="2" numFmtId="0" xfId="0" applyAlignment="1" applyBorder="1" applyFont="1">
      <alignment horizontal="center" readingOrder="0" vertical="bottom"/>
    </xf>
    <xf borderId="9" fillId="0" fontId="2" numFmtId="0" xfId="0" applyAlignment="1" applyBorder="1" applyFont="1">
      <alignment vertical="bottom"/>
    </xf>
    <xf borderId="9" fillId="5" fontId="2" numFmtId="4" xfId="0" applyAlignment="1" applyBorder="1" applyFont="1" applyNumberFormat="1">
      <alignment horizontal="center" vertical="bottom"/>
    </xf>
    <xf borderId="10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readingOrder="0" vertical="bottom"/>
    </xf>
    <xf borderId="0" fillId="5" fontId="2" numFmtId="4" xfId="0" applyAlignment="1" applyFont="1" applyNumberFormat="1">
      <alignment horizontal="center" vertical="bottom"/>
    </xf>
    <xf borderId="4" fillId="0" fontId="2" numFmtId="0" xfId="0" applyAlignment="1" applyBorder="1" applyFont="1">
      <alignment horizontal="center" readingOrder="0"/>
    </xf>
    <xf borderId="4" fillId="5" fontId="2" numFmtId="4" xfId="0" applyAlignment="1" applyBorder="1" applyFont="1" applyNumberFormat="1">
      <alignment horizontal="center" readingOrder="0"/>
    </xf>
    <xf borderId="8" fillId="0" fontId="2" numFmtId="0" xfId="0" applyAlignment="1" applyBorder="1" applyFont="1">
      <alignment readingOrder="0"/>
    </xf>
    <xf borderId="0" fillId="0" fontId="12" numFmtId="0" xfId="0" applyAlignment="1" applyFont="1">
      <alignment horizontal="left" readingOrder="0" vertical="bottom"/>
    </xf>
    <xf borderId="4" fillId="0" fontId="2" numFmtId="4" xfId="0" applyAlignment="1" applyBorder="1" applyFont="1" applyNumberFormat="1">
      <alignment horizontal="center" readingOrder="0"/>
    </xf>
    <xf borderId="0" fillId="2" fontId="12" numFmtId="0" xfId="0" applyAlignment="1" applyFont="1">
      <alignment horizontal="left" readingOrder="0" vertical="bottom"/>
    </xf>
    <xf borderId="9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9" fillId="0" fontId="2" numFmtId="4" xfId="0" applyAlignment="1" applyBorder="1" applyFont="1" applyNumberFormat="1">
      <alignment horizontal="center" readingOrder="0"/>
    </xf>
    <xf borderId="10" fillId="0" fontId="2" numFmtId="0" xfId="0" applyAlignment="1" applyBorder="1" applyFont="1">
      <alignment readingOrder="0"/>
    </xf>
    <xf borderId="0" fillId="0" fontId="2" numFmtId="4" xfId="0" applyAlignment="1" applyFont="1" applyNumberFormat="1">
      <alignment horizontal="center"/>
    </xf>
    <xf borderId="0" fillId="0" fontId="2" numFmtId="4" xfId="0" applyAlignment="1" applyFont="1" applyNumberFormat="1">
      <alignment readingOrder="0"/>
    </xf>
    <xf borderId="4" fillId="0" fontId="2" numFmtId="4" xfId="0" applyAlignment="1" applyBorder="1" applyFont="1" applyNumberFormat="1">
      <alignment readingOrder="0"/>
    </xf>
    <xf borderId="0" fillId="0" fontId="2" numFmtId="4" xfId="0" applyFont="1" applyNumberFormat="1"/>
    <xf borderId="5" fillId="0" fontId="10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4" xfId="0" applyAlignment="1" applyFont="1" applyNumberFormat="1">
      <alignment horizontal="center" readingOrder="0" shrinkToFit="0" wrapText="1"/>
    </xf>
    <xf borderId="3" fillId="0" fontId="2" numFmtId="0" xfId="0" applyAlignment="1" applyBorder="1" applyFont="1">
      <alignment readingOrder="0" shrinkToFit="0" wrapText="1"/>
    </xf>
    <xf borderId="0" fillId="0" fontId="2" numFmtId="4" xfId="0" applyAlignment="1" applyFont="1" applyNumberFormat="1">
      <alignment readingOrder="0" shrinkToFit="0" wrapText="1"/>
    </xf>
    <xf borderId="0" fillId="0" fontId="2" numFmtId="0" xfId="0" applyAlignment="1" applyFont="1">
      <alignment readingOrder="0" shrinkToFit="0" wrapText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readingOrder="0" shrinkToFit="0" wrapText="1"/>
    </xf>
    <xf borderId="4" fillId="0" fontId="2" numFmtId="4" xfId="0" applyAlignment="1" applyBorder="1" applyFont="1" applyNumberFormat="1">
      <alignment readingOrder="0" shrinkToFit="0" wrapText="1"/>
    </xf>
    <xf borderId="8" fillId="0" fontId="2" numFmtId="0" xfId="0" applyAlignment="1" applyBorder="1" applyFont="1">
      <alignment readingOrder="0" shrinkToFit="0" wrapText="1"/>
    </xf>
    <xf borderId="0" fillId="2" fontId="12" numFmtId="0" xfId="0" applyAlignment="1" applyFont="1">
      <alignment horizontal="left" readingOrder="0" shrinkToFit="0" wrapText="1"/>
    </xf>
    <xf quotePrefix="1" borderId="0" fillId="0" fontId="2" numFmtId="0" xfId="0" applyAlignment="1" applyFont="1">
      <alignment readingOrder="0" shrinkToFit="0" wrapText="1"/>
    </xf>
    <xf borderId="4" fillId="2" fontId="12" numFmtId="4" xfId="0" applyAlignment="1" applyBorder="1" applyFont="1" applyNumberFormat="1">
      <alignment horizontal="right" readingOrder="0"/>
    </xf>
    <xf borderId="0" fillId="2" fontId="12" numFmtId="0" xfId="0" applyAlignment="1" applyFont="1">
      <alignment horizontal="left" readingOrder="0"/>
    </xf>
    <xf borderId="0" fillId="0" fontId="2" numFmtId="4" xfId="0" applyAlignment="1" applyFont="1" applyNumberFormat="1">
      <alignment shrinkToFit="0" wrapText="1"/>
    </xf>
    <xf borderId="3" fillId="0" fontId="2" numFmtId="0" xfId="0" applyAlignment="1" applyBorder="1" applyFont="1">
      <alignment shrinkToFit="0" wrapText="1"/>
    </xf>
    <xf borderId="0" fillId="5" fontId="2" numFmtId="4" xfId="0" applyAlignment="1" applyFont="1" applyNumberFormat="1">
      <alignment readingOrder="0"/>
    </xf>
    <xf borderId="0" fillId="0" fontId="2" numFmtId="0" xfId="0" applyAlignment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0" fillId="2" fontId="2" numFmtId="0" xfId="0" applyAlignment="1" applyFont="1">
      <alignment readingOrder="0"/>
    </xf>
    <xf borderId="4" fillId="0" fontId="2" numFmtId="0" xfId="0" applyAlignment="1" applyBorder="1" applyFont="1">
      <alignment readingOrder="0" shrinkToFit="0" wrapText="0"/>
    </xf>
    <xf borderId="11" fillId="0" fontId="2" numFmtId="0" xfId="0" applyAlignment="1" applyBorder="1" applyFont="1">
      <alignment vertical="bottom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horizontal="right" vertical="bottom"/>
    </xf>
    <xf borderId="0" fillId="0" fontId="2" numFmtId="0" xfId="0" applyAlignment="1" applyFont="1">
      <alignment readingOrder="0" shrinkToFit="0" vertical="bottom" wrapText="0"/>
    </xf>
    <xf borderId="0" fillId="0" fontId="2" numFmtId="4" xfId="0" applyAlignment="1" applyFont="1" applyNumberFormat="1">
      <alignment horizontal="right" readingOrder="0" vertical="bottom"/>
    </xf>
    <xf borderId="0" fillId="0" fontId="12" numFmtId="4" xfId="0" applyAlignment="1" applyFont="1" applyNumberFormat="1">
      <alignment readingOrder="0"/>
    </xf>
    <xf borderId="0" fillId="5" fontId="12" numFmtId="0" xfId="0" applyAlignment="1" applyFont="1">
      <alignment horizontal="left" readingOrder="0" vertical="bottom"/>
    </xf>
    <xf borderId="0" fillId="6" fontId="2" numFmtId="0" xfId="0" applyAlignment="1" applyFill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readingOrder="0"/>
    </xf>
    <xf borderId="12" fillId="0" fontId="2" numFmtId="4" xfId="0" applyAlignment="1" applyBorder="1" applyFont="1" applyNumberFormat="1">
      <alignment readingOrder="0"/>
    </xf>
    <xf borderId="13" fillId="0" fontId="2" numFmtId="0" xfId="0" applyAlignment="1" applyBorder="1" applyFont="1">
      <alignment readingOrder="0"/>
    </xf>
    <xf borderId="12" fillId="0" fontId="2" numFmtId="0" xfId="0" applyAlignment="1" applyBorder="1" applyFont="1">
      <alignment horizontal="center"/>
    </xf>
    <xf borderId="4" fillId="0" fontId="12" numFmtId="0" xfId="0" applyAlignment="1" applyBorder="1" applyFont="1">
      <alignment horizontal="left" readingOrder="0" vertical="bottom"/>
    </xf>
    <xf borderId="0" fillId="0" fontId="2" numFmtId="0" xfId="0" applyAlignment="1" applyFont="1">
      <alignment horizontal="left" readingOrder="0"/>
    </xf>
    <xf borderId="0" fillId="0" fontId="2" numFmtId="4" xfId="0" applyAlignment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14" fillId="0" fontId="2" numFmtId="4" xfId="0" applyAlignment="1" applyBorder="1" applyFont="1" applyNumberFormat="1">
      <alignment readingOrder="0"/>
    </xf>
    <xf borderId="15" fillId="0" fontId="2" numFmtId="0" xfId="0" applyAlignment="1" applyBorder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.57"/>
    <col customWidth="1" min="3" max="3" width="11.14"/>
    <col customWidth="1" min="4" max="4" width="11.71"/>
    <col customWidth="1" min="5" max="5" width="9.57"/>
    <col customWidth="1" min="6" max="6" width="4.14"/>
    <col customWidth="1" min="7" max="7" width="17.57"/>
    <col customWidth="1" min="8" max="8" width="44.14"/>
    <col customWidth="1" min="9" max="9" width="4.0"/>
  </cols>
  <sheetData>
    <row r="1">
      <c r="A1" s="1" t="s">
        <v>0</v>
      </c>
      <c r="B1" s="2"/>
      <c r="C1" s="3" t="s">
        <v>1</v>
      </c>
      <c r="D1" s="2"/>
      <c r="E1" s="3" t="s">
        <v>2</v>
      </c>
      <c r="F1" s="2"/>
      <c r="G1" s="4" t="s">
        <v>3</v>
      </c>
      <c r="H1" s="4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5" t="s">
        <v>5</v>
      </c>
      <c r="B2" s="2"/>
      <c r="C2" s="6" t="s">
        <v>6</v>
      </c>
      <c r="D2" s="2"/>
      <c r="E2" s="7" t="s">
        <v>7</v>
      </c>
      <c r="F2" s="2"/>
      <c r="G2" s="8" t="s">
        <v>8</v>
      </c>
      <c r="H2" s="9" t="s">
        <v>8</v>
      </c>
      <c r="I2" s="2"/>
      <c r="J2" s="10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5" t="s">
        <v>10</v>
      </c>
      <c r="B3" s="2"/>
      <c r="C3" s="6" t="s">
        <v>11</v>
      </c>
      <c r="D3" s="2"/>
      <c r="E3" s="7" t="s">
        <v>12</v>
      </c>
      <c r="F3" s="2"/>
      <c r="G3" s="8" t="s">
        <v>13</v>
      </c>
      <c r="H3" s="9" t="s">
        <v>14</v>
      </c>
      <c r="I3" s="2"/>
      <c r="J3" s="10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" t="s">
        <v>16</v>
      </c>
      <c r="B4" s="2"/>
      <c r="C4" s="6" t="s">
        <v>17</v>
      </c>
      <c r="D4" s="2"/>
      <c r="E4" s="7" t="s">
        <v>18</v>
      </c>
      <c r="F4" s="2"/>
      <c r="G4" s="8" t="s">
        <v>19</v>
      </c>
      <c r="H4" s="9" t="s">
        <v>20</v>
      </c>
      <c r="I4" s="2"/>
      <c r="J4" s="10" t="s">
        <v>21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"/>
      <c r="B5" s="2"/>
      <c r="C5" s="6" t="s">
        <v>22</v>
      </c>
      <c r="D5" s="12"/>
      <c r="E5" s="7" t="s">
        <v>23</v>
      </c>
      <c r="F5" s="2"/>
      <c r="G5" s="8" t="s">
        <v>24</v>
      </c>
      <c r="H5" s="9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"/>
      <c r="B6" s="2"/>
      <c r="C6" s="6" t="s">
        <v>26</v>
      </c>
      <c r="D6" s="2"/>
      <c r="E6" s="7"/>
      <c r="F6" s="2"/>
      <c r="G6" s="8" t="s">
        <v>27</v>
      </c>
      <c r="H6" s="9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6" t="s">
        <v>29</v>
      </c>
      <c r="D7" s="2"/>
      <c r="E7" s="12"/>
      <c r="F7" s="2"/>
      <c r="G7" s="8" t="s">
        <v>30</v>
      </c>
      <c r="H7" s="9" t="s">
        <v>31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6" t="s">
        <v>32</v>
      </c>
      <c r="D8" s="2"/>
      <c r="E8" s="12"/>
      <c r="F8" s="2"/>
      <c r="G8" s="8" t="s">
        <v>33</v>
      </c>
      <c r="H8" s="9" t="s">
        <v>34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6" t="s">
        <v>35</v>
      </c>
      <c r="D9" s="2"/>
      <c r="E9" s="12"/>
      <c r="F9" s="2"/>
      <c r="G9" s="8" t="s">
        <v>36</v>
      </c>
      <c r="H9" s="9" t="s">
        <v>37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6" t="s">
        <v>38</v>
      </c>
      <c r="D10" s="2"/>
      <c r="E10" s="12"/>
      <c r="F10" s="2"/>
      <c r="G10" s="8" t="s">
        <v>39</v>
      </c>
      <c r="H10" s="9" t="s">
        <v>40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6" t="s">
        <v>41</v>
      </c>
      <c r="D11" s="2"/>
      <c r="E11" s="12"/>
      <c r="F11" s="2"/>
      <c r="G11" s="8" t="s">
        <v>42</v>
      </c>
      <c r="H11" s="9" t="s">
        <v>43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6" t="s">
        <v>44</v>
      </c>
      <c r="D12" s="2"/>
      <c r="E12" s="12"/>
      <c r="F12" s="2"/>
      <c r="G12" s="8" t="s">
        <v>45</v>
      </c>
      <c r="H12" s="9" t="s">
        <v>46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6" t="s">
        <v>47</v>
      </c>
      <c r="D13" s="2"/>
      <c r="E13" s="12"/>
      <c r="F13" s="2"/>
      <c r="G13" s="8" t="s">
        <v>48</v>
      </c>
      <c r="H13" s="9" t="s">
        <v>49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6" t="s">
        <v>50</v>
      </c>
      <c r="D14" s="2"/>
      <c r="E14" s="12"/>
      <c r="F14" s="2"/>
      <c r="G14" s="8" t="s">
        <v>51</v>
      </c>
      <c r="H14" s="9" t="s">
        <v>52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6" t="s">
        <v>53</v>
      </c>
      <c r="D15" s="2"/>
      <c r="E15" s="12"/>
      <c r="F15" s="2"/>
      <c r="G15" s="8" t="s">
        <v>54</v>
      </c>
      <c r="H15" s="9" t="s">
        <v>55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6" t="s">
        <v>56</v>
      </c>
      <c r="D16" s="2"/>
      <c r="E16" s="12"/>
      <c r="F16" s="2"/>
      <c r="G16" s="8" t="s">
        <v>57</v>
      </c>
      <c r="H16" s="9" t="s">
        <v>58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6" t="s">
        <v>59</v>
      </c>
      <c r="D17" s="2"/>
      <c r="E17" s="12"/>
      <c r="F17" s="2"/>
      <c r="G17" s="8" t="s">
        <v>60</v>
      </c>
      <c r="H17" s="9" t="s">
        <v>61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6" t="s">
        <v>62</v>
      </c>
      <c r="D18" s="2"/>
      <c r="E18" s="12"/>
      <c r="F18" s="2"/>
      <c r="G18" s="8" t="s">
        <v>63</v>
      </c>
      <c r="H18" s="9" t="s">
        <v>64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6" t="s">
        <v>65</v>
      </c>
      <c r="D19" s="2"/>
      <c r="E19" s="12"/>
      <c r="F19" s="2"/>
      <c r="G19" s="8" t="s">
        <v>66</v>
      </c>
      <c r="H19" s="9" t="s">
        <v>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6" t="s">
        <v>68</v>
      </c>
      <c r="D20" s="2"/>
      <c r="E20" s="12"/>
      <c r="F20" s="2"/>
      <c r="G20" s="8" t="s">
        <v>69</v>
      </c>
      <c r="H20" s="9" t="s">
        <v>70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6" t="s">
        <v>71</v>
      </c>
      <c r="D21" s="2"/>
      <c r="E21" s="12"/>
      <c r="F21" s="2"/>
      <c r="G21" s="8" t="s">
        <v>72</v>
      </c>
      <c r="H21" s="9" t="s">
        <v>73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6" t="s">
        <v>74</v>
      </c>
      <c r="D22" s="2"/>
      <c r="E22" s="12"/>
      <c r="F22" s="2"/>
      <c r="G22" s="8" t="s">
        <v>75</v>
      </c>
      <c r="H22" s="9" t="s">
        <v>76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6" t="s">
        <v>77</v>
      </c>
      <c r="D23" s="2"/>
      <c r="E23" s="12"/>
      <c r="F23" s="2"/>
      <c r="G23" s="8" t="s">
        <v>78</v>
      </c>
      <c r="H23" s="9" t="s">
        <v>78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6" t="s">
        <v>79</v>
      </c>
      <c r="D24" s="2"/>
      <c r="E24" s="12"/>
      <c r="F24" s="2"/>
      <c r="G24" s="8" t="s">
        <v>80</v>
      </c>
      <c r="H24" s="9" t="s">
        <v>81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6" t="s">
        <v>82</v>
      </c>
      <c r="D25" s="2"/>
      <c r="E25" s="12"/>
      <c r="F25" s="2"/>
      <c r="G25" s="8" t="s">
        <v>83</v>
      </c>
      <c r="H25" s="9" t="s">
        <v>84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6" t="s">
        <v>85</v>
      </c>
      <c r="D26" s="2"/>
      <c r="E26" s="12"/>
      <c r="F26" s="2"/>
      <c r="G26" s="8" t="s">
        <v>86</v>
      </c>
      <c r="H26" s="13" t="s">
        <v>87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6" t="s">
        <v>88</v>
      </c>
      <c r="D27" s="2"/>
      <c r="E27" s="12"/>
      <c r="F27" s="2"/>
      <c r="G27" s="8" t="s">
        <v>89</v>
      </c>
      <c r="H27" s="13" t="s">
        <v>90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6" t="s">
        <v>91</v>
      </c>
      <c r="D28" s="2"/>
      <c r="E28" s="12"/>
      <c r="F28" s="2"/>
      <c r="G28" s="8" t="s">
        <v>92</v>
      </c>
      <c r="H28" s="13" t="s">
        <v>93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6" t="s">
        <v>94</v>
      </c>
      <c r="D29" s="2"/>
      <c r="E29" s="12"/>
      <c r="F29" s="2"/>
      <c r="G29" s="8" t="s">
        <v>95</v>
      </c>
      <c r="H29" s="13" t="s">
        <v>96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6" t="s">
        <v>97</v>
      </c>
      <c r="D30" s="2"/>
      <c r="E30" s="12"/>
      <c r="F30" s="2"/>
      <c r="G30" s="8" t="s">
        <v>98</v>
      </c>
      <c r="H30" s="9" t="s">
        <v>99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6" t="s">
        <v>100</v>
      </c>
      <c r="D31" s="2"/>
      <c r="E31" s="12"/>
      <c r="F31" s="2"/>
      <c r="G31" s="8" t="s">
        <v>101</v>
      </c>
      <c r="H31" s="9" t="s">
        <v>102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6" t="s">
        <v>103</v>
      </c>
      <c r="D32" s="2"/>
      <c r="E32" s="12"/>
      <c r="F32" s="2"/>
      <c r="G32" s="8" t="s">
        <v>104</v>
      </c>
      <c r="H32" s="9" t="s">
        <v>105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6" t="s">
        <v>106</v>
      </c>
      <c r="D33" s="2"/>
      <c r="E33" s="12"/>
      <c r="F33" s="2"/>
      <c r="G33" s="8" t="s">
        <v>107</v>
      </c>
      <c r="H33" s="9" t="s">
        <v>108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6" t="s">
        <v>109</v>
      </c>
      <c r="D34" s="2"/>
      <c r="E34" s="12"/>
      <c r="F34" s="2"/>
      <c r="G34" s="8" t="s">
        <v>110</v>
      </c>
      <c r="H34" s="9" t="s">
        <v>111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6" t="s">
        <v>112</v>
      </c>
      <c r="D35" s="2"/>
      <c r="E35" s="12"/>
      <c r="F35" s="2"/>
      <c r="G35" s="8" t="s">
        <v>113</v>
      </c>
      <c r="H35" s="9" t="s">
        <v>114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6" t="s">
        <v>115</v>
      </c>
      <c r="D36" s="2"/>
      <c r="E36" s="12"/>
      <c r="F36" s="2"/>
      <c r="G36" s="8" t="s">
        <v>116</v>
      </c>
      <c r="H36" s="9" t="s">
        <v>117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6" t="s">
        <v>118</v>
      </c>
      <c r="D37" s="2"/>
      <c r="E37" s="12"/>
      <c r="F37" s="2"/>
      <c r="G37" s="8" t="s">
        <v>119</v>
      </c>
      <c r="H37" s="9" t="s">
        <v>120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6" t="s">
        <v>121</v>
      </c>
      <c r="D38" s="2"/>
      <c r="E38" s="12"/>
      <c r="F38" s="2"/>
      <c r="G38" s="8" t="s">
        <v>122</v>
      </c>
      <c r="H38" s="9" t="s">
        <v>123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6" t="s">
        <v>124</v>
      </c>
      <c r="D39" s="2"/>
      <c r="E39" s="12"/>
      <c r="F39" s="2"/>
      <c r="G39" s="8" t="s">
        <v>125</v>
      </c>
      <c r="H39" s="9" t="s">
        <v>126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6" t="s">
        <v>127</v>
      </c>
      <c r="D40" s="2"/>
      <c r="E40" s="12"/>
      <c r="F40" s="2"/>
      <c r="G40" s="8" t="s">
        <v>128</v>
      </c>
      <c r="H40" s="9" t="s">
        <v>129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6" t="s">
        <v>130</v>
      </c>
      <c r="D41" s="2"/>
      <c r="E41" s="12"/>
      <c r="F41" s="2"/>
      <c r="G41" s="8" t="s">
        <v>131</v>
      </c>
      <c r="H41" s="9" t="s">
        <v>132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6" t="s">
        <v>133</v>
      </c>
      <c r="D42" s="2"/>
      <c r="E42" s="12"/>
      <c r="F42" s="2"/>
      <c r="G42" s="8" t="s">
        <v>134</v>
      </c>
      <c r="H42" s="9" t="s">
        <v>135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6" t="s">
        <v>136</v>
      </c>
      <c r="D43" s="2"/>
      <c r="E43" s="12"/>
      <c r="F43" s="2"/>
      <c r="G43" s="8"/>
      <c r="H43" s="14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6" t="s">
        <v>137</v>
      </c>
      <c r="D44" s="2"/>
      <c r="E44" s="12"/>
      <c r="F44" s="2"/>
      <c r="G44" s="15"/>
      <c r="H44" s="1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6" t="s">
        <v>138</v>
      </c>
      <c r="D45" s="2"/>
      <c r="E45" s="12"/>
      <c r="F45" s="2"/>
      <c r="G45" s="15"/>
      <c r="H45" s="1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6" t="s">
        <v>139</v>
      </c>
      <c r="D46" s="2"/>
      <c r="E46" s="12"/>
      <c r="F46" s="2"/>
      <c r="G46" s="15"/>
      <c r="H46" s="14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6" t="s">
        <v>140</v>
      </c>
      <c r="D47" s="2"/>
      <c r="E47" s="12"/>
      <c r="F47" s="2"/>
      <c r="G47" s="15"/>
      <c r="H47" s="14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6" t="s">
        <v>141</v>
      </c>
      <c r="D48" s="2"/>
      <c r="E48" s="12"/>
      <c r="F48" s="2"/>
      <c r="G48" s="15"/>
      <c r="H48" s="14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6" t="s">
        <v>142</v>
      </c>
      <c r="D49" s="2"/>
      <c r="E49" s="12"/>
      <c r="F49" s="2"/>
      <c r="G49" s="15"/>
      <c r="H49" s="1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6" t="s">
        <v>143</v>
      </c>
      <c r="D50" s="2"/>
      <c r="E50" s="12"/>
      <c r="F50" s="2"/>
      <c r="G50" s="15"/>
      <c r="H50" s="14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6" t="s">
        <v>144</v>
      </c>
      <c r="D51" s="2"/>
      <c r="E51" s="12"/>
      <c r="F51" s="2"/>
      <c r="G51" s="15"/>
      <c r="H51" s="14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6" t="s">
        <v>145</v>
      </c>
      <c r="D52" s="2"/>
      <c r="E52" s="12"/>
      <c r="F52" s="2"/>
      <c r="G52" s="1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6" t="s">
        <v>146</v>
      </c>
      <c r="D53" s="2"/>
      <c r="E53" s="12"/>
      <c r="F53" s="2"/>
      <c r="G53" s="1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6" t="s">
        <v>147</v>
      </c>
      <c r="D54" s="2"/>
      <c r="E54" s="12"/>
      <c r="F54" s="2"/>
      <c r="G54" s="1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6" t="s">
        <v>148</v>
      </c>
      <c r="D55" s="2"/>
      <c r="E55" s="12"/>
      <c r="F55" s="2"/>
      <c r="G55" s="1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6" t="s">
        <v>149</v>
      </c>
      <c r="D56" s="2"/>
      <c r="E56" s="12"/>
      <c r="F56" s="2"/>
      <c r="G56" s="1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6" t="s">
        <v>150</v>
      </c>
      <c r="D57" s="2"/>
      <c r="E57" s="12"/>
      <c r="F57" s="2"/>
      <c r="G57" s="1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6" t="s">
        <v>151</v>
      </c>
      <c r="D58" s="2"/>
      <c r="E58" s="12"/>
      <c r="F58" s="2"/>
      <c r="G58" s="1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6" t="s">
        <v>152</v>
      </c>
      <c r="D59" s="2"/>
      <c r="E59" s="12"/>
      <c r="F59" s="2"/>
      <c r="G59" s="1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6" t="s">
        <v>153</v>
      </c>
      <c r="D60" s="2"/>
      <c r="E60" s="12"/>
      <c r="F60" s="2"/>
      <c r="G60" s="1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6" t="s">
        <v>154</v>
      </c>
      <c r="D61" s="2"/>
      <c r="E61" s="12"/>
      <c r="F61" s="2"/>
      <c r="G61" s="1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6" t="s">
        <v>155</v>
      </c>
      <c r="D62" s="2"/>
      <c r="E62" s="12"/>
      <c r="F62" s="2"/>
      <c r="G62" s="1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6" t="s">
        <v>156</v>
      </c>
      <c r="D63" s="2"/>
      <c r="E63" s="12"/>
      <c r="F63" s="2"/>
      <c r="G63" s="1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6" t="s">
        <v>157</v>
      </c>
      <c r="D64" s="2"/>
      <c r="E64" s="12"/>
      <c r="F64" s="2"/>
      <c r="G64" s="1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6" t="s">
        <v>158</v>
      </c>
      <c r="D65" s="2"/>
      <c r="E65" s="12"/>
      <c r="F65" s="2"/>
      <c r="G65" s="1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6" t="s">
        <v>159</v>
      </c>
      <c r="D66" s="2"/>
      <c r="E66" s="12"/>
      <c r="F66" s="2"/>
      <c r="G66" s="1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6" t="s">
        <v>160</v>
      </c>
      <c r="D67" s="2"/>
      <c r="E67" s="12"/>
      <c r="F67" s="2"/>
      <c r="G67" s="1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6" t="s">
        <v>161</v>
      </c>
      <c r="D68" s="2"/>
      <c r="E68" s="12"/>
      <c r="F68" s="2"/>
      <c r="G68" s="1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6" t="s">
        <v>162</v>
      </c>
      <c r="D69" s="2"/>
      <c r="E69" s="12"/>
      <c r="F69" s="2"/>
      <c r="G69" s="1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6" t="s">
        <v>163</v>
      </c>
      <c r="D70" s="2"/>
      <c r="E70" s="12"/>
      <c r="F70" s="2"/>
      <c r="G70" s="1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6" t="s">
        <v>164</v>
      </c>
      <c r="D71" s="2"/>
      <c r="E71" s="12"/>
      <c r="F71" s="2"/>
      <c r="G71" s="1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6" t="s">
        <v>165</v>
      </c>
      <c r="D72" s="2"/>
      <c r="E72" s="12"/>
      <c r="F72" s="2"/>
      <c r="G72" s="1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6" t="s">
        <v>166</v>
      </c>
      <c r="D73" s="2"/>
      <c r="E73" s="12"/>
      <c r="F73" s="2"/>
      <c r="G73" s="1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6" t="s">
        <v>167</v>
      </c>
      <c r="D74" s="2"/>
      <c r="E74" s="12"/>
      <c r="F74" s="2"/>
      <c r="G74" s="1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6" t="s">
        <v>168</v>
      </c>
      <c r="D75" s="2"/>
      <c r="E75" s="12"/>
      <c r="F75" s="2"/>
      <c r="G75" s="1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6" t="s">
        <v>169</v>
      </c>
      <c r="D76" s="2"/>
      <c r="E76" s="12"/>
      <c r="F76" s="2"/>
      <c r="G76" s="1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6" t="s">
        <v>170</v>
      </c>
      <c r="D77" s="2"/>
      <c r="E77" s="12"/>
      <c r="F77" s="2"/>
      <c r="G77" s="1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6" t="s">
        <v>171</v>
      </c>
      <c r="D78" s="2"/>
      <c r="E78" s="12"/>
      <c r="F78" s="2"/>
      <c r="G78" s="1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6" t="s">
        <v>172</v>
      </c>
      <c r="D79" s="2"/>
      <c r="E79" s="12"/>
      <c r="F79" s="2"/>
      <c r="G79" s="1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6" t="s">
        <v>173</v>
      </c>
      <c r="D80" s="2"/>
      <c r="E80" s="12"/>
      <c r="F80" s="2"/>
      <c r="G80" s="1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6" t="s">
        <v>174</v>
      </c>
      <c r="D81" s="2"/>
      <c r="E81" s="12"/>
      <c r="F81" s="2"/>
      <c r="G81" s="1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6" t="s">
        <v>175</v>
      </c>
      <c r="D82" s="2"/>
      <c r="E82" s="12"/>
      <c r="F82" s="2"/>
      <c r="G82" s="1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6" t="s">
        <v>176</v>
      </c>
      <c r="D83" s="2"/>
      <c r="E83" s="12"/>
      <c r="F83" s="2"/>
      <c r="G83" s="1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6" t="s">
        <v>177</v>
      </c>
      <c r="D84" s="2"/>
      <c r="E84" s="12"/>
      <c r="F84" s="2"/>
      <c r="G84" s="1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6" t="s">
        <v>178</v>
      </c>
      <c r="D85" s="2"/>
      <c r="E85" s="12"/>
      <c r="F85" s="2"/>
      <c r="G85" s="1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6" t="s">
        <v>179</v>
      </c>
      <c r="D86" s="2"/>
      <c r="E86" s="12"/>
      <c r="F86" s="2"/>
      <c r="G86" s="1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6" t="s">
        <v>180</v>
      </c>
      <c r="D87" s="2"/>
      <c r="E87" s="12"/>
      <c r="F87" s="2"/>
      <c r="G87" s="1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6" t="s">
        <v>181</v>
      </c>
      <c r="D88" s="2"/>
      <c r="E88" s="12"/>
      <c r="F88" s="2"/>
      <c r="G88" s="1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6" t="s">
        <v>182</v>
      </c>
      <c r="D89" s="2"/>
      <c r="E89" s="12"/>
      <c r="F89" s="2"/>
      <c r="G89" s="1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6" t="s">
        <v>183</v>
      </c>
      <c r="D90" s="2"/>
      <c r="E90" s="12"/>
      <c r="F90" s="2"/>
      <c r="G90" s="1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6" t="s">
        <v>184</v>
      </c>
      <c r="D91" s="2"/>
      <c r="E91" s="12"/>
      <c r="F91" s="2"/>
      <c r="G91" s="1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6" t="s">
        <v>185</v>
      </c>
      <c r="D92" s="2"/>
      <c r="E92" s="12"/>
      <c r="F92" s="2"/>
      <c r="G92" s="1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6" t="s">
        <v>186</v>
      </c>
      <c r="D93" s="2"/>
      <c r="E93" s="12"/>
      <c r="F93" s="2"/>
      <c r="G93" s="1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6" t="s">
        <v>187</v>
      </c>
      <c r="D94" s="2"/>
      <c r="E94" s="12"/>
      <c r="F94" s="2"/>
      <c r="G94" s="1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6" t="s">
        <v>188</v>
      </c>
      <c r="D95" s="2"/>
      <c r="E95" s="12"/>
      <c r="F95" s="2"/>
      <c r="G95" s="1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6" t="s">
        <v>189</v>
      </c>
      <c r="D96" s="2"/>
      <c r="E96" s="12"/>
      <c r="F96" s="2"/>
      <c r="G96" s="1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6" t="s">
        <v>190</v>
      </c>
      <c r="D97" s="2"/>
      <c r="E97" s="12"/>
      <c r="F97" s="2"/>
      <c r="G97" s="1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6" t="s">
        <v>191</v>
      </c>
      <c r="D98" s="2"/>
      <c r="E98" s="12"/>
      <c r="F98" s="2"/>
      <c r="G98" s="1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6" t="s">
        <v>192</v>
      </c>
      <c r="D99" s="2"/>
      <c r="E99" s="12"/>
      <c r="F99" s="2"/>
      <c r="G99" s="1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6" t="s">
        <v>193</v>
      </c>
      <c r="D100" s="2"/>
      <c r="E100" s="12"/>
      <c r="F100" s="2"/>
      <c r="G100" s="1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6" t="s">
        <v>194</v>
      </c>
      <c r="D101" s="2"/>
      <c r="E101" s="12"/>
      <c r="F101" s="2"/>
      <c r="G101" s="1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6" t="s">
        <v>195</v>
      </c>
      <c r="D102" s="2"/>
      <c r="E102" s="12"/>
      <c r="F102" s="2"/>
      <c r="G102" s="1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6" t="s">
        <v>196</v>
      </c>
      <c r="D103" s="2"/>
      <c r="E103" s="12"/>
      <c r="F103" s="2"/>
      <c r="G103" s="1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6" t="s">
        <v>197</v>
      </c>
      <c r="D104" s="2"/>
      <c r="E104" s="12"/>
      <c r="F104" s="2"/>
      <c r="G104" s="1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6" t="s">
        <v>198</v>
      </c>
      <c r="D105" s="2"/>
      <c r="E105" s="12"/>
      <c r="F105" s="2"/>
      <c r="G105" s="1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6" t="s">
        <v>199</v>
      </c>
      <c r="D106" s="2"/>
      <c r="E106" s="12"/>
      <c r="F106" s="2"/>
      <c r="G106" s="1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6" t="s">
        <v>200</v>
      </c>
      <c r="D107" s="2"/>
      <c r="E107" s="12"/>
      <c r="F107" s="2"/>
      <c r="G107" s="1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6" t="s">
        <v>201</v>
      </c>
      <c r="D108" s="2"/>
      <c r="E108" s="12"/>
      <c r="F108" s="2"/>
      <c r="G108" s="1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6" t="s">
        <v>202</v>
      </c>
      <c r="D109" s="2"/>
      <c r="E109" s="12"/>
      <c r="F109" s="2"/>
      <c r="G109" s="1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6" t="s">
        <v>203</v>
      </c>
      <c r="D110" s="2"/>
      <c r="E110" s="12"/>
      <c r="F110" s="2"/>
      <c r="G110" s="1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6" t="s">
        <v>204</v>
      </c>
      <c r="D111" s="2"/>
      <c r="E111" s="12"/>
      <c r="F111" s="2"/>
      <c r="G111" s="1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6" t="s">
        <v>205</v>
      </c>
      <c r="D112" s="2"/>
      <c r="E112" s="12"/>
      <c r="F112" s="2"/>
      <c r="G112" s="1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6" t="s">
        <v>206</v>
      </c>
      <c r="D113" s="2"/>
      <c r="E113" s="12"/>
      <c r="F113" s="2"/>
      <c r="G113" s="1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6" t="s">
        <v>207</v>
      </c>
      <c r="D114" s="2"/>
      <c r="E114" s="12"/>
      <c r="F114" s="2"/>
      <c r="G114" s="1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6" t="s">
        <v>208</v>
      </c>
      <c r="D115" s="2"/>
      <c r="E115" s="12"/>
      <c r="F115" s="2"/>
      <c r="G115" s="1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6" t="s">
        <v>209</v>
      </c>
      <c r="D116" s="2"/>
      <c r="E116" s="12"/>
      <c r="F116" s="2"/>
      <c r="G116" s="1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6" t="s">
        <v>210</v>
      </c>
      <c r="D117" s="2"/>
      <c r="E117" s="12"/>
      <c r="F117" s="2"/>
      <c r="G117" s="1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6" t="s">
        <v>211</v>
      </c>
      <c r="D118" s="2"/>
      <c r="E118" s="12"/>
      <c r="F118" s="2"/>
      <c r="G118" s="1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6" t="s">
        <v>212</v>
      </c>
      <c r="D119" s="2"/>
      <c r="E119" s="12"/>
      <c r="F119" s="2"/>
      <c r="G119" s="1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6" t="s">
        <v>213</v>
      </c>
      <c r="D120" s="2"/>
      <c r="E120" s="12"/>
      <c r="F120" s="2"/>
      <c r="G120" s="1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6" t="s">
        <v>214</v>
      </c>
      <c r="D121" s="2"/>
      <c r="E121" s="12"/>
      <c r="F121" s="2"/>
      <c r="G121" s="1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6" t="s">
        <v>215</v>
      </c>
      <c r="D122" s="2"/>
      <c r="E122" s="12"/>
      <c r="F122" s="2"/>
      <c r="G122" s="1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6" t="s">
        <v>216</v>
      </c>
      <c r="D123" s="2"/>
      <c r="E123" s="12"/>
      <c r="F123" s="2"/>
      <c r="G123" s="1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6" t="s">
        <v>217</v>
      </c>
      <c r="D124" s="2"/>
      <c r="E124" s="12"/>
      <c r="F124" s="2"/>
      <c r="G124" s="1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6" t="s">
        <v>218</v>
      </c>
      <c r="D125" s="2"/>
      <c r="E125" s="12"/>
      <c r="F125" s="2"/>
      <c r="G125" s="1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6" t="s">
        <v>219</v>
      </c>
      <c r="D126" s="2"/>
      <c r="E126" s="12"/>
      <c r="F126" s="2"/>
      <c r="G126" s="1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6" t="s">
        <v>220</v>
      </c>
      <c r="D127" s="2"/>
      <c r="E127" s="12"/>
      <c r="F127" s="2"/>
      <c r="G127" s="1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6" t="s">
        <v>221</v>
      </c>
      <c r="D128" s="2"/>
      <c r="E128" s="12"/>
      <c r="F128" s="2"/>
      <c r="G128" s="1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6" t="s">
        <v>222</v>
      </c>
      <c r="D129" s="2"/>
      <c r="E129" s="12"/>
      <c r="F129" s="2"/>
      <c r="G129" s="1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6" t="s">
        <v>223</v>
      </c>
      <c r="D130" s="2"/>
      <c r="E130" s="12"/>
      <c r="F130" s="2"/>
      <c r="G130" s="1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6" t="s">
        <v>224</v>
      </c>
      <c r="D131" s="2"/>
      <c r="E131" s="12"/>
      <c r="F131" s="2"/>
      <c r="G131" s="1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6" t="s">
        <v>225</v>
      </c>
      <c r="D132" s="2"/>
      <c r="E132" s="12"/>
      <c r="F132" s="2"/>
      <c r="G132" s="1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6" t="s">
        <v>226</v>
      </c>
      <c r="D133" s="2"/>
      <c r="E133" s="12"/>
      <c r="F133" s="2"/>
      <c r="G133" s="1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6" t="s">
        <v>227</v>
      </c>
      <c r="D134" s="2"/>
      <c r="E134" s="12"/>
      <c r="F134" s="2"/>
      <c r="G134" s="1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6" t="s">
        <v>228</v>
      </c>
      <c r="D135" s="2"/>
      <c r="E135" s="12"/>
      <c r="F135" s="2"/>
      <c r="G135" s="1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6" t="s">
        <v>229</v>
      </c>
      <c r="D136" s="2"/>
      <c r="E136" s="12"/>
      <c r="F136" s="2"/>
      <c r="G136" s="1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6" t="s">
        <v>230</v>
      </c>
      <c r="D137" s="2"/>
      <c r="E137" s="12"/>
      <c r="F137" s="2"/>
      <c r="G137" s="1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6" t="s">
        <v>231</v>
      </c>
      <c r="D138" s="2"/>
      <c r="E138" s="12"/>
      <c r="F138" s="2"/>
      <c r="G138" s="1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6" t="s">
        <v>232</v>
      </c>
      <c r="D139" s="2"/>
      <c r="E139" s="12"/>
      <c r="F139" s="2"/>
      <c r="G139" s="1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6" t="s">
        <v>233</v>
      </c>
      <c r="D140" s="2"/>
      <c r="E140" s="12"/>
      <c r="F140" s="2"/>
      <c r="G140" s="1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6" t="s">
        <v>234</v>
      </c>
      <c r="D141" s="2"/>
      <c r="E141" s="12"/>
      <c r="F141" s="2"/>
      <c r="G141" s="1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6" t="s">
        <v>235</v>
      </c>
      <c r="D142" s="2"/>
      <c r="E142" s="12"/>
      <c r="F142" s="2"/>
      <c r="G142" s="1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6" t="s">
        <v>236</v>
      </c>
      <c r="D143" s="2"/>
      <c r="E143" s="12"/>
      <c r="F143" s="2"/>
      <c r="G143" s="1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6" t="s">
        <v>237</v>
      </c>
      <c r="D144" s="2"/>
      <c r="E144" s="12"/>
      <c r="F144" s="2"/>
      <c r="G144" s="1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6" t="s">
        <v>238</v>
      </c>
      <c r="D145" s="2"/>
      <c r="E145" s="12"/>
      <c r="F145" s="2"/>
      <c r="G145" s="1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6" t="s">
        <v>239</v>
      </c>
      <c r="D146" s="2"/>
      <c r="E146" s="12"/>
      <c r="F146" s="2"/>
      <c r="G146" s="1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6" t="s">
        <v>240</v>
      </c>
      <c r="D147" s="2"/>
      <c r="E147" s="12"/>
      <c r="F147" s="2"/>
      <c r="G147" s="1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6" t="s">
        <v>241</v>
      </c>
      <c r="D148" s="2"/>
      <c r="E148" s="12"/>
      <c r="F148" s="2"/>
      <c r="G148" s="1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6" t="s">
        <v>242</v>
      </c>
      <c r="D149" s="2"/>
      <c r="E149" s="12"/>
      <c r="F149" s="2"/>
      <c r="G149" s="1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6" t="s">
        <v>243</v>
      </c>
      <c r="D150" s="2"/>
      <c r="E150" s="12"/>
      <c r="F150" s="2"/>
      <c r="G150" s="1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6" t="s">
        <v>244</v>
      </c>
      <c r="D151" s="2"/>
      <c r="E151" s="12"/>
      <c r="F151" s="2"/>
      <c r="G151" s="1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6" t="s">
        <v>245</v>
      </c>
      <c r="D152" s="2"/>
      <c r="E152" s="12"/>
      <c r="F152" s="2"/>
      <c r="G152" s="1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6" t="s">
        <v>246</v>
      </c>
      <c r="D153" s="2"/>
      <c r="E153" s="12"/>
      <c r="F153" s="2"/>
      <c r="G153" s="1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6" t="s">
        <v>247</v>
      </c>
      <c r="D154" s="2"/>
      <c r="E154" s="12"/>
      <c r="F154" s="2"/>
      <c r="G154" s="1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6" t="s">
        <v>248</v>
      </c>
      <c r="D155" s="2"/>
      <c r="E155" s="12"/>
      <c r="F155" s="2"/>
      <c r="G155" s="1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6" t="s">
        <v>249</v>
      </c>
      <c r="D156" s="2"/>
      <c r="E156" s="12"/>
      <c r="F156" s="2"/>
      <c r="G156" s="1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6" t="s">
        <v>250</v>
      </c>
      <c r="D157" s="2"/>
      <c r="E157" s="12"/>
      <c r="F157" s="2"/>
      <c r="G157" s="1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6" t="s">
        <v>251</v>
      </c>
      <c r="D158" s="2"/>
      <c r="E158" s="12"/>
      <c r="F158" s="2"/>
      <c r="G158" s="1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6" t="s">
        <v>252</v>
      </c>
      <c r="D159" s="2"/>
      <c r="E159" s="12"/>
      <c r="F159" s="2"/>
      <c r="G159" s="1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6" t="s">
        <v>253</v>
      </c>
      <c r="D160" s="2"/>
      <c r="E160" s="12"/>
      <c r="F160" s="2"/>
      <c r="G160" s="1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6" t="s">
        <v>254</v>
      </c>
      <c r="D161" s="2"/>
      <c r="E161" s="12"/>
      <c r="F161" s="2"/>
      <c r="G161" s="1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6" t="s">
        <v>255</v>
      </c>
      <c r="D162" s="2"/>
      <c r="E162" s="12"/>
      <c r="F162" s="2"/>
      <c r="G162" s="1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6" t="s">
        <v>256</v>
      </c>
      <c r="D163" s="2"/>
      <c r="E163" s="12"/>
      <c r="F163" s="2"/>
      <c r="G163" s="1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6" t="s">
        <v>257</v>
      </c>
      <c r="D164" s="2"/>
      <c r="E164" s="12"/>
      <c r="F164" s="2"/>
      <c r="G164" s="1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6" t="s">
        <v>258</v>
      </c>
      <c r="D165" s="2"/>
      <c r="E165" s="12"/>
      <c r="F165" s="2"/>
      <c r="G165" s="1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6" t="s">
        <v>259</v>
      </c>
      <c r="D166" s="2"/>
      <c r="E166" s="12"/>
      <c r="F166" s="2"/>
      <c r="G166" s="1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6" t="s">
        <v>260</v>
      </c>
      <c r="D167" s="2"/>
      <c r="E167" s="12"/>
      <c r="F167" s="2"/>
      <c r="G167" s="1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6" t="s">
        <v>261</v>
      </c>
      <c r="D168" s="2"/>
      <c r="E168" s="12"/>
      <c r="F168" s="2"/>
      <c r="G168" s="1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6" t="s">
        <v>262</v>
      </c>
      <c r="D169" s="2"/>
      <c r="E169" s="12"/>
      <c r="F169" s="2"/>
      <c r="G169" s="1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6" t="s">
        <v>261</v>
      </c>
      <c r="D170" s="2"/>
      <c r="E170" s="12"/>
      <c r="F170" s="2"/>
      <c r="G170" s="1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6" t="s">
        <v>262</v>
      </c>
      <c r="D171" s="2"/>
      <c r="E171" s="12"/>
      <c r="F171" s="2"/>
      <c r="G171" s="1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12"/>
      <c r="D172" s="2"/>
      <c r="E172" s="12"/>
      <c r="F172" s="2"/>
      <c r="G172" s="1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12"/>
      <c r="D173" s="2"/>
      <c r="E173" s="12"/>
      <c r="F173" s="2"/>
      <c r="G173" s="1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12"/>
      <c r="D174" s="2"/>
      <c r="E174" s="12"/>
      <c r="F174" s="2"/>
      <c r="G174" s="1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12"/>
      <c r="D175" s="2"/>
      <c r="E175" s="12"/>
      <c r="F175" s="2"/>
      <c r="G175" s="1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12"/>
      <c r="D176" s="2"/>
      <c r="E176" s="12"/>
      <c r="F176" s="2"/>
      <c r="G176" s="1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12"/>
      <c r="D177" s="2"/>
      <c r="E177" s="12"/>
      <c r="F177" s="2"/>
      <c r="G177" s="1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12"/>
      <c r="D178" s="2"/>
      <c r="E178" s="12"/>
      <c r="F178" s="2"/>
      <c r="G178" s="1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12"/>
      <c r="D179" s="2"/>
      <c r="E179" s="12"/>
      <c r="F179" s="2"/>
      <c r="G179" s="1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12"/>
      <c r="D180" s="2"/>
      <c r="E180" s="12"/>
      <c r="F180" s="2"/>
      <c r="G180" s="1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12"/>
      <c r="D181" s="2"/>
      <c r="E181" s="12"/>
      <c r="F181" s="2"/>
      <c r="G181" s="1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12"/>
      <c r="D182" s="2"/>
      <c r="E182" s="12"/>
      <c r="F182" s="2"/>
      <c r="G182" s="1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12"/>
      <c r="D183" s="2"/>
      <c r="E183" s="12"/>
      <c r="F183" s="2"/>
      <c r="G183" s="1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12"/>
      <c r="D184" s="2"/>
      <c r="E184" s="12"/>
      <c r="F184" s="2"/>
      <c r="G184" s="1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12"/>
      <c r="D185" s="2"/>
      <c r="E185" s="12"/>
      <c r="F185" s="2"/>
      <c r="G185" s="1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12"/>
      <c r="D186" s="2"/>
      <c r="E186" s="12"/>
      <c r="F186" s="2"/>
      <c r="G186" s="1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12"/>
      <c r="D187" s="2"/>
      <c r="E187" s="12"/>
      <c r="F187" s="2"/>
      <c r="G187" s="1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12"/>
      <c r="D188" s="2"/>
      <c r="E188" s="12"/>
      <c r="F188" s="2"/>
      <c r="G188" s="1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12"/>
      <c r="D189" s="2"/>
      <c r="E189" s="12"/>
      <c r="F189" s="2"/>
      <c r="G189" s="1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12"/>
      <c r="D190" s="2"/>
      <c r="E190" s="12"/>
      <c r="F190" s="2"/>
      <c r="G190" s="1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12"/>
      <c r="D191" s="2"/>
      <c r="E191" s="12"/>
      <c r="F191" s="2"/>
      <c r="G191" s="1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12"/>
      <c r="D192" s="2"/>
      <c r="E192" s="12"/>
      <c r="F192" s="2"/>
      <c r="G192" s="1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12"/>
      <c r="D193" s="2"/>
      <c r="E193" s="12"/>
      <c r="F193" s="2"/>
      <c r="G193" s="1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12"/>
      <c r="D194" s="2"/>
      <c r="E194" s="12"/>
      <c r="F194" s="2"/>
      <c r="G194" s="1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12"/>
      <c r="D195" s="2"/>
      <c r="E195" s="12"/>
      <c r="F195" s="2"/>
      <c r="G195" s="1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12"/>
      <c r="D196" s="2"/>
      <c r="E196" s="12"/>
      <c r="F196" s="2"/>
      <c r="G196" s="1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12"/>
      <c r="D197" s="2"/>
      <c r="E197" s="12"/>
      <c r="F197" s="2"/>
      <c r="G197" s="1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12"/>
      <c r="D198" s="2"/>
      <c r="E198" s="12"/>
      <c r="F198" s="2"/>
      <c r="G198" s="1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12"/>
      <c r="D199" s="2"/>
      <c r="E199" s="12"/>
      <c r="F199" s="2"/>
      <c r="G199" s="1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12"/>
      <c r="D200" s="2"/>
      <c r="E200" s="12"/>
      <c r="F200" s="2"/>
      <c r="G200" s="1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12"/>
      <c r="D201" s="2"/>
      <c r="E201" s="12"/>
      <c r="F201" s="2"/>
      <c r="G201" s="1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12"/>
      <c r="D202" s="2"/>
      <c r="E202" s="12"/>
      <c r="F202" s="2"/>
      <c r="G202" s="1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12"/>
      <c r="D203" s="2"/>
      <c r="E203" s="12"/>
      <c r="F203" s="2"/>
      <c r="G203" s="1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12"/>
      <c r="D204" s="2"/>
      <c r="E204" s="12"/>
      <c r="F204" s="2"/>
      <c r="G204" s="1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12"/>
      <c r="D205" s="2"/>
      <c r="E205" s="12"/>
      <c r="F205" s="2"/>
      <c r="G205" s="1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12"/>
      <c r="D206" s="2"/>
      <c r="E206" s="12"/>
      <c r="F206" s="2"/>
      <c r="G206" s="1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12"/>
      <c r="D207" s="2"/>
      <c r="E207" s="12"/>
      <c r="F207" s="2"/>
      <c r="G207" s="1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12"/>
      <c r="D208" s="2"/>
      <c r="E208" s="12"/>
      <c r="F208" s="2"/>
      <c r="G208" s="1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12"/>
      <c r="D209" s="2"/>
      <c r="E209" s="12"/>
      <c r="F209" s="2"/>
      <c r="G209" s="1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12"/>
      <c r="D210" s="2"/>
      <c r="E210" s="12"/>
      <c r="F210" s="2"/>
      <c r="G210" s="1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12"/>
      <c r="D211" s="2"/>
      <c r="E211" s="12"/>
      <c r="F211" s="2"/>
      <c r="G211" s="1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12"/>
      <c r="D212" s="2"/>
      <c r="E212" s="12"/>
      <c r="F212" s="2"/>
      <c r="G212" s="1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12"/>
      <c r="D213" s="2"/>
      <c r="E213" s="12"/>
      <c r="F213" s="2"/>
      <c r="G213" s="1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12"/>
      <c r="D214" s="2"/>
      <c r="E214" s="12"/>
      <c r="F214" s="2"/>
      <c r="G214" s="1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12"/>
      <c r="D215" s="2"/>
      <c r="E215" s="12"/>
      <c r="F215" s="2"/>
      <c r="G215" s="1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12"/>
      <c r="D216" s="2"/>
      <c r="E216" s="12"/>
      <c r="F216" s="2"/>
      <c r="G216" s="1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12"/>
      <c r="D217" s="2"/>
      <c r="E217" s="12"/>
      <c r="F217" s="2"/>
      <c r="G217" s="1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12"/>
      <c r="D218" s="2"/>
      <c r="E218" s="12"/>
      <c r="F218" s="2"/>
      <c r="G218" s="1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12"/>
      <c r="D219" s="2"/>
      <c r="E219" s="12"/>
      <c r="F219" s="2"/>
      <c r="G219" s="1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12"/>
      <c r="D220" s="2"/>
      <c r="E220" s="12"/>
      <c r="F220" s="2"/>
      <c r="G220" s="1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12"/>
      <c r="D221" s="2"/>
      <c r="E221" s="12"/>
      <c r="F221" s="2"/>
      <c r="G221" s="1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12"/>
      <c r="D222" s="2"/>
      <c r="E222" s="12"/>
      <c r="F222" s="2"/>
      <c r="G222" s="1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12"/>
      <c r="D223" s="2"/>
      <c r="E223" s="12"/>
      <c r="F223" s="2"/>
      <c r="G223" s="1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12"/>
      <c r="D224" s="2"/>
      <c r="E224" s="12"/>
      <c r="F224" s="2"/>
      <c r="G224" s="1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12"/>
      <c r="D225" s="2"/>
      <c r="E225" s="12"/>
      <c r="F225" s="2"/>
      <c r="G225" s="1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12"/>
      <c r="D226" s="2"/>
      <c r="E226" s="12"/>
      <c r="F226" s="2"/>
      <c r="G226" s="1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12"/>
      <c r="D227" s="2"/>
      <c r="E227" s="12"/>
      <c r="F227" s="2"/>
      <c r="G227" s="1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12"/>
      <c r="D228" s="2"/>
      <c r="E228" s="12"/>
      <c r="F228" s="2"/>
      <c r="G228" s="1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12"/>
      <c r="D229" s="2"/>
      <c r="E229" s="12"/>
      <c r="F229" s="2"/>
      <c r="G229" s="1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12"/>
      <c r="D230" s="2"/>
      <c r="E230" s="12"/>
      <c r="F230" s="2"/>
      <c r="G230" s="1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12"/>
      <c r="D231" s="2"/>
      <c r="E231" s="12"/>
      <c r="F231" s="2"/>
      <c r="G231" s="1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12"/>
      <c r="D232" s="2"/>
      <c r="E232" s="12"/>
      <c r="F232" s="2"/>
      <c r="G232" s="1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12"/>
      <c r="D233" s="2"/>
      <c r="E233" s="12"/>
      <c r="F233" s="2"/>
      <c r="G233" s="1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12"/>
      <c r="D234" s="2"/>
      <c r="E234" s="12"/>
      <c r="F234" s="2"/>
      <c r="G234" s="1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12"/>
      <c r="D235" s="2"/>
      <c r="E235" s="12"/>
      <c r="F235" s="2"/>
      <c r="G235" s="1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12"/>
      <c r="D236" s="2"/>
      <c r="E236" s="12"/>
      <c r="F236" s="2"/>
      <c r="G236" s="1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12"/>
      <c r="D237" s="2"/>
      <c r="E237" s="12"/>
      <c r="F237" s="2"/>
      <c r="G237" s="1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12"/>
      <c r="D238" s="2"/>
      <c r="E238" s="12"/>
      <c r="F238" s="2"/>
      <c r="G238" s="1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12"/>
      <c r="D239" s="2"/>
      <c r="E239" s="12"/>
      <c r="F239" s="2"/>
      <c r="G239" s="1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12"/>
      <c r="D240" s="2"/>
      <c r="E240" s="12"/>
      <c r="F240" s="2"/>
      <c r="G240" s="1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12"/>
      <c r="D241" s="2"/>
      <c r="E241" s="12"/>
      <c r="F241" s="2"/>
      <c r="G241" s="1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12"/>
      <c r="D242" s="2"/>
      <c r="E242" s="12"/>
      <c r="F242" s="2"/>
      <c r="G242" s="1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12"/>
      <c r="D243" s="2"/>
      <c r="E243" s="12"/>
      <c r="F243" s="2"/>
      <c r="G243" s="1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12"/>
      <c r="D244" s="2"/>
      <c r="E244" s="12"/>
      <c r="F244" s="2"/>
      <c r="G244" s="1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12"/>
      <c r="D245" s="2"/>
      <c r="E245" s="12"/>
      <c r="F245" s="2"/>
      <c r="G245" s="1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12"/>
      <c r="D246" s="2"/>
      <c r="E246" s="12"/>
      <c r="F246" s="2"/>
      <c r="G246" s="1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12"/>
      <c r="D247" s="2"/>
      <c r="E247" s="12"/>
      <c r="F247" s="2"/>
      <c r="G247" s="1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12"/>
      <c r="D248" s="2"/>
      <c r="E248" s="12"/>
      <c r="F248" s="2"/>
      <c r="G248" s="1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12"/>
      <c r="D249" s="2"/>
      <c r="E249" s="12"/>
      <c r="F249" s="2"/>
      <c r="G249" s="1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12"/>
      <c r="D250" s="2"/>
      <c r="E250" s="12"/>
      <c r="F250" s="2"/>
      <c r="G250" s="1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12"/>
      <c r="D251" s="2"/>
      <c r="E251" s="12"/>
      <c r="F251" s="2"/>
      <c r="G251" s="1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12"/>
      <c r="D252" s="2"/>
      <c r="E252" s="12"/>
      <c r="F252" s="2"/>
      <c r="G252" s="1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12"/>
      <c r="D253" s="2"/>
      <c r="E253" s="12"/>
      <c r="F253" s="2"/>
      <c r="G253" s="1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12"/>
      <c r="D254" s="2"/>
      <c r="E254" s="12"/>
      <c r="F254" s="2"/>
      <c r="G254" s="1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12"/>
      <c r="D255" s="2"/>
      <c r="E255" s="12"/>
      <c r="F255" s="2"/>
      <c r="G255" s="1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12"/>
      <c r="D256" s="2"/>
      <c r="E256" s="12"/>
      <c r="F256" s="2"/>
      <c r="G256" s="1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12"/>
      <c r="D257" s="2"/>
      <c r="E257" s="12"/>
      <c r="F257" s="2"/>
      <c r="G257" s="1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12"/>
      <c r="D258" s="2"/>
      <c r="E258" s="12"/>
      <c r="F258" s="2"/>
      <c r="G258" s="1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12"/>
      <c r="D259" s="2"/>
      <c r="E259" s="12"/>
      <c r="F259" s="2"/>
      <c r="G259" s="1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12"/>
      <c r="D260" s="2"/>
      <c r="E260" s="12"/>
      <c r="F260" s="2"/>
      <c r="G260" s="1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12"/>
      <c r="D261" s="2"/>
      <c r="E261" s="12"/>
      <c r="F261" s="2"/>
      <c r="G261" s="1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12"/>
      <c r="D262" s="2"/>
      <c r="E262" s="12"/>
      <c r="F262" s="2"/>
      <c r="G262" s="1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12"/>
      <c r="D263" s="2"/>
      <c r="E263" s="12"/>
      <c r="F263" s="2"/>
      <c r="G263" s="1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12"/>
      <c r="D264" s="2"/>
      <c r="E264" s="12"/>
      <c r="F264" s="2"/>
      <c r="G264" s="1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12"/>
      <c r="D265" s="2"/>
      <c r="E265" s="12"/>
      <c r="F265" s="2"/>
      <c r="G265" s="1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12"/>
      <c r="D266" s="2"/>
      <c r="E266" s="12"/>
      <c r="F266" s="2"/>
      <c r="G266" s="1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12"/>
      <c r="D267" s="2"/>
      <c r="E267" s="12"/>
      <c r="F267" s="2"/>
      <c r="G267" s="1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12"/>
      <c r="D268" s="2"/>
      <c r="E268" s="12"/>
      <c r="F268" s="2"/>
      <c r="G268" s="1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12"/>
      <c r="D269" s="2"/>
      <c r="E269" s="12"/>
      <c r="F269" s="2"/>
      <c r="G269" s="1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12"/>
      <c r="D270" s="2"/>
      <c r="E270" s="12"/>
      <c r="F270" s="2"/>
      <c r="G270" s="1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12"/>
      <c r="D271" s="2"/>
      <c r="E271" s="12"/>
      <c r="F271" s="2"/>
      <c r="G271" s="1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12"/>
      <c r="D272" s="2"/>
      <c r="E272" s="12"/>
      <c r="F272" s="2"/>
      <c r="G272" s="1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12"/>
      <c r="D273" s="2"/>
      <c r="E273" s="12"/>
      <c r="F273" s="2"/>
      <c r="G273" s="1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12"/>
      <c r="D274" s="2"/>
      <c r="E274" s="12"/>
      <c r="F274" s="2"/>
      <c r="G274" s="1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12"/>
      <c r="D275" s="2"/>
      <c r="E275" s="12"/>
      <c r="F275" s="2"/>
      <c r="G275" s="1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12"/>
      <c r="D276" s="2"/>
      <c r="E276" s="12"/>
      <c r="F276" s="2"/>
      <c r="G276" s="1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12"/>
      <c r="D277" s="2"/>
      <c r="E277" s="12"/>
      <c r="F277" s="2"/>
      <c r="G277" s="1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12"/>
      <c r="D278" s="2"/>
      <c r="E278" s="12"/>
      <c r="F278" s="2"/>
      <c r="G278" s="1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12"/>
      <c r="D279" s="2"/>
      <c r="E279" s="12"/>
      <c r="F279" s="2"/>
      <c r="G279" s="1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12"/>
      <c r="D280" s="2"/>
      <c r="E280" s="12"/>
      <c r="F280" s="2"/>
      <c r="G280" s="1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12"/>
      <c r="D281" s="2"/>
      <c r="E281" s="12"/>
      <c r="F281" s="2"/>
      <c r="G281" s="1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12"/>
      <c r="D282" s="2"/>
      <c r="E282" s="12"/>
      <c r="F282" s="2"/>
      <c r="G282" s="1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12"/>
      <c r="D283" s="2"/>
      <c r="E283" s="12"/>
      <c r="F283" s="2"/>
      <c r="G283" s="1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12"/>
      <c r="D284" s="2"/>
      <c r="E284" s="12"/>
      <c r="F284" s="2"/>
      <c r="G284" s="1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12"/>
      <c r="D285" s="2"/>
      <c r="E285" s="12"/>
      <c r="F285" s="2"/>
      <c r="G285" s="1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12"/>
      <c r="D286" s="2"/>
      <c r="E286" s="12"/>
      <c r="F286" s="2"/>
      <c r="G286" s="1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12"/>
      <c r="D287" s="2"/>
      <c r="E287" s="12"/>
      <c r="F287" s="2"/>
      <c r="G287" s="1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12"/>
      <c r="D288" s="2"/>
      <c r="E288" s="12"/>
      <c r="F288" s="2"/>
      <c r="G288" s="1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12"/>
      <c r="D289" s="2"/>
      <c r="E289" s="12"/>
      <c r="F289" s="2"/>
      <c r="G289" s="1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12"/>
      <c r="D290" s="2"/>
      <c r="E290" s="12"/>
      <c r="F290" s="2"/>
      <c r="G290" s="1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12"/>
      <c r="D291" s="2"/>
      <c r="E291" s="12"/>
      <c r="F291" s="2"/>
      <c r="G291" s="1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12"/>
      <c r="D292" s="2"/>
      <c r="E292" s="12"/>
      <c r="F292" s="2"/>
      <c r="G292" s="1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12"/>
      <c r="D293" s="2"/>
      <c r="E293" s="12"/>
      <c r="F293" s="2"/>
      <c r="G293" s="1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12"/>
      <c r="D294" s="2"/>
      <c r="E294" s="12"/>
      <c r="F294" s="2"/>
      <c r="G294" s="1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12"/>
      <c r="D295" s="2"/>
      <c r="E295" s="12"/>
      <c r="F295" s="2"/>
      <c r="G295" s="1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12"/>
      <c r="D296" s="2"/>
      <c r="E296" s="12"/>
      <c r="F296" s="2"/>
      <c r="G296" s="1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12"/>
      <c r="D297" s="2"/>
      <c r="E297" s="12"/>
      <c r="F297" s="2"/>
      <c r="G297" s="1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12"/>
      <c r="D298" s="2"/>
      <c r="E298" s="12"/>
      <c r="F298" s="2"/>
      <c r="G298" s="1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12"/>
      <c r="D299" s="2"/>
      <c r="E299" s="12"/>
      <c r="F299" s="2"/>
      <c r="G299" s="1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12"/>
      <c r="D300" s="2"/>
      <c r="E300" s="12"/>
      <c r="F300" s="2"/>
      <c r="G300" s="1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12"/>
      <c r="D301" s="2"/>
      <c r="E301" s="12"/>
      <c r="F301" s="2"/>
      <c r="G301" s="1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12"/>
      <c r="D302" s="2"/>
      <c r="E302" s="12"/>
      <c r="F302" s="2"/>
      <c r="G302" s="1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12"/>
      <c r="D303" s="2"/>
      <c r="E303" s="12"/>
      <c r="F303" s="2"/>
      <c r="G303" s="1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12"/>
      <c r="D304" s="2"/>
      <c r="E304" s="12"/>
      <c r="F304" s="2"/>
      <c r="G304" s="1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12"/>
      <c r="D305" s="2"/>
      <c r="E305" s="12"/>
      <c r="F305" s="2"/>
      <c r="G305" s="1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12"/>
      <c r="D306" s="2"/>
      <c r="E306" s="12"/>
      <c r="F306" s="2"/>
      <c r="G306" s="1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12"/>
      <c r="D307" s="2"/>
      <c r="E307" s="12"/>
      <c r="F307" s="2"/>
      <c r="G307" s="1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12"/>
      <c r="D308" s="2"/>
      <c r="E308" s="12"/>
      <c r="F308" s="2"/>
      <c r="G308" s="1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12"/>
      <c r="D309" s="2"/>
      <c r="E309" s="12"/>
      <c r="F309" s="2"/>
      <c r="G309" s="1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12"/>
      <c r="D310" s="2"/>
      <c r="E310" s="12"/>
      <c r="F310" s="2"/>
      <c r="G310" s="1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12"/>
      <c r="D311" s="2"/>
      <c r="E311" s="12"/>
      <c r="F311" s="2"/>
      <c r="G311" s="1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12"/>
      <c r="D312" s="2"/>
      <c r="E312" s="12"/>
      <c r="F312" s="2"/>
      <c r="G312" s="1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12"/>
      <c r="D313" s="2"/>
      <c r="E313" s="12"/>
      <c r="F313" s="2"/>
      <c r="G313" s="1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12"/>
      <c r="D314" s="2"/>
      <c r="E314" s="12"/>
      <c r="F314" s="2"/>
      <c r="G314" s="1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12"/>
      <c r="D315" s="2"/>
      <c r="E315" s="12"/>
      <c r="F315" s="2"/>
      <c r="G315" s="1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12"/>
      <c r="D316" s="2"/>
      <c r="E316" s="12"/>
      <c r="F316" s="2"/>
      <c r="G316" s="1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12"/>
      <c r="D317" s="2"/>
      <c r="E317" s="12"/>
      <c r="F317" s="2"/>
      <c r="G317" s="1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12"/>
      <c r="D318" s="2"/>
      <c r="E318" s="12"/>
      <c r="F318" s="2"/>
      <c r="G318" s="1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12"/>
      <c r="D319" s="2"/>
      <c r="E319" s="12"/>
      <c r="F319" s="2"/>
      <c r="G319" s="1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12"/>
      <c r="D320" s="2"/>
      <c r="E320" s="12"/>
      <c r="F320" s="2"/>
      <c r="G320" s="1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12"/>
      <c r="D321" s="2"/>
      <c r="E321" s="12"/>
      <c r="F321" s="2"/>
      <c r="G321" s="1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12"/>
      <c r="D322" s="2"/>
      <c r="E322" s="12"/>
      <c r="F322" s="2"/>
      <c r="G322" s="1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12"/>
      <c r="D323" s="2"/>
      <c r="E323" s="12"/>
      <c r="F323" s="2"/>
      <c r="G323" s="1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12"/>
      <c r="D324" s="2"/>
      <c r="E324" s="12"/>
      <c r="F324" s="2"/>
      <c r="G324" s="1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12"/>
      <c r="D325" s="2"/>
      <c r="E325" s="12"/>
      <c r="F325" s="2"/>
      <c r="G325" s="1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12"/>
      <c r="D326" s="2"/>
      <c r="E326" s="12"/>
      <c r="F326" s="2"/>
      <c r="G326" s="1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12"/>
      <c r="D327" s="2"/>
      <c r="E327" s="12"/>
      <c r="F327" s="2"/>
      <c r="G327" s="1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12"/>
      <c r="D328" s="2"/>
      <c r="E328" s="12"/>
      <c r="F328" s="2"/>
      <c r="G328" s="1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12"/>
      <c r="D329" s="2"/>
      <c r="E329" s="12"/>
      <c r="F329" s="2"/>
      <c r="G329" s="1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12"/>
      <c r="D330" s="2"/>
      <c r="E330" s="12"/>
      <c r="F330" s="2"/>
      <c r="G330" s="1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12"/>
      <c r="D331" s="2"/>
      <c r="E331" s="12"/>
      <c r="F331" s="2"/>
      <c r="G331" s="1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12"/>
      <c r="D332" s="2"/>
      <c r="E332" s="12"/>
      <c r="F332" s="2"/>
      <c r="G332" s="1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12"/>
      <c r="D333" s="2"/>
      <c r="E333" s="12"/>
      <c r="F333" s="2"/>
      <c r="G333" s="1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12"/>
      <c r="D334" s="2"/>
      <c r="E334" s="12"/>
      <c r="F334" s="2"/>
      <c r="G334" s="1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12"/>
      <c r="D335" s="2"/>
      <c r="E335" s="12"/>
      <c r="F335" s="2"/>
      <c r="G335" s="1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12"/>
      <c r="D336" s="2"/>
      <c r="E336" s="12"/>
      <c r="F336" s="2"/>
      <c r="G336" s="1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12"/>
      <c r="D337" s="2"/>
      <c r="E337" s="12"/>
      <c r="F337" s="2"/>
      <c r="G337" s="1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12"/>
      <c r="D338" s="2"/>
      <c r="E338" s="12"/>
      <c r="F338" s="2"/>
      <c r="G338" s="1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12"/>
      <c r="D339" s="2"/>
      <c r="E339" s="12"/>
      <c r="F339" s="2"/>
      <c r="G339" s="1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12"/>
      <c r="D340" s="2"/>
      <c r="E340" s="12"/>
      <c r="F340" s="2"/>
      <c r="G340" s="1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12"/>
      <c r="D341" s="2"/>
      <c r="E341" s="12"/>
      <c r="F341" s="2"/>
      <c r="G341" s="1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12"/>
      <c r="D342" s="2"/>
      <c r="E342" s="12"/>
      <c r="F342" s="2"/>
      <c r="G342" s="1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12"/>
      <c r="D343" s="2"/>
      <c r="E343" s="12"/>
      <c r="F343" s="2"/>
      <c r="G343" s="1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12"/>
      <c r="D344" s="2"/>
      <c r="E344" s="12"/>
      <c r="F344" s="2"/>
      <c r="G344" s="1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12"/>
      <c r="D345" s="2"/>
      <c r="E345" s="12"/>
      <c r="F345" s="2"/>
      <c r="G345" s="1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12"/>
      <c r="D346" s="2"/>
      <c r="E346" s="12"/>
      <c r="F346" s="2"/>
      <c r="G346" s="1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12"/>
      <c r="D347" s="2"/>
      <c r="E347" s="12"/>
      <c r="F347" s="2"/>
      <c r="G347" s="1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12"/>
      <c r="D348" s="2"/>
      <c r="E348" s="12"/>
      <c r="F348" s="2"/>
      <c r="G348" s="1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12"/>
      <c r="D349" s="2"/>
      <c r="E349" s="12"/>
      <c r="F349" s="2"/>
      <c r="G349" s="1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12"/>
      <c r="D350" s="2"/>
      <c r="E350" s="12"/>
      <c r="F350" s="2"/>
      <c r="G350" s="1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12"/>
      <c r="D351" s="2"/>
      <c r="E351" s="12"/>
      <c r="F351" s="2"/>
      <c r="G351" s="1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12"/>
      <c r="D352" s="2"/>
      <c r="E352" s="12"/>
      <c r="F352" s="2"/>
      <c r="G352" s="1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12"/>
      <c r="D353" s="2"/>
      <c r="E353" s="12"/>
      <c r="F353" s="2"/>
      <c r="G353" s="1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12"/>
      <c r="D354" s="2"/>
      <c r="E354" s="12"/>
      <c r="F354" s="2"/>
      <c r="G354" s="1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12"/>
      <c r="D355" s="2"/>
      <c r="E355" s="12"/>
      <c r="F355" s="2"/>
      <c r="G355" s="1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12"/>
      <c r="D356" s="2"/>
      <c r="E356" s="12"/>
      <c r="F356" s="2"/>
      <c r="G356" s="1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12"/>
      <c r="D357" s="2"/>
      <c r="E357" s="12"/>
      <c r="F357" s="2"/>
      <c r="G357" s="1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12"/>
      <c r="D358" s="2"/>
      <c r="E358" s="12"/>
      <c r="F358" s="2"/>
      <c r="G358" s="1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12"/>
      <c r="D359" s="2"/>
      <c r="E359" s="12"/>
      <c r="F359" s="2"/>
      <c r="G359" s="1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12"/>
      <c r="D360" s="2"/>
      <c r="E360" s="12"/>
      <c r="F360" s="2"/>
      <c r="G360" s="1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12"/>
      <c r="D361" s="2"/>
      <c r="E361" s="12"/>
      <c r="F361" s="2"/>
      <c r="G361" s="1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12"/>
      <c r="D362" s="2"/>
      <c r="E362" s="12"/>
      <c r="F362" s="2"/>
      <c r="G362" s="1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12"/>
      <c r="D363" s="2"/>
      <c r="E363" s="12"/>
      <c r="F363" s="2"/>
      <c r="G363" s="1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12"/>
      <c r="D364" s="2"/>
      <c r="E364" s="12"/>
      <c r="F364" s="2"/>
      <c r="G364" s="1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12"/>
      <c r="D365" s="2"/>
      <c r="E365" s="12"/>
      <c r="F365" s="2"/>
      <c r="G365" s="1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12"/>
      <c r="D366" s="2"/>
      <c r="E366" s="12"/>
      <c r="F366" s="2"/>
      <c r="G366" s="1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12"/>
      <c r="D367" s="2"/>
      <c r="E367" s="12"/>
      <c r="F367" s="2"/>
      <c r="G367" s="1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12"/>
      <c r="D368" s="2"/>
      <c r="E368" s="12"/>
      <c r="F368" s="2"/>
      <c r="G368" s="1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12"/>
      <c r="D369" s="2"/>
      <c r="E369" s="12"/>
      <c r="F369" s="2"/>
      <c r="G369" s="1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12"/>
      <c r="D370" s="2"/>
      <c r="E370" s="12"/>
      <c r="F370" s="2"/>
      <c r="G370" s="1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12"/>
      <c r="D371" s="2"/>
      <c r="E371" s="12"/>
      <c r="F371" s="2"/>
      <c r="G371" s="1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12"/>
      <c r="D372" s="2"/>
      <c r="E372" s="12"/>
      <c r="F372" s="2"/>
      <c r="G372" s="1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12"/>
      <c r="D373" s="2"/>
      <c r="E373" s="12"/>
      <c r="F373" s="2"/>
      <c r="G373" s="1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12"/>
      <c r="D374" s="2"/>
      <c r="E374" s="12"/>
      <c r="F374" s="2"/>
      <c r="G374" s="1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12"/>
      <c r="D375" s="2"/>
      <c r="E375" s="12"/>
      <c r="F375" s="2"/>
      <c r="G375" s="1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12"/>
      <c r="D376" s="2"/>
      <c r="E376" s="12"/>
      <c r="F376" s="2"/>
      <c r="G376" s="1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12"/>
      <c r="D377" s="2"/>
      <c r="E377" s="12"/>
      <c r="F377" s="2"/>
      <c r="G377" s="1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12"/>
      <c r="D378" s="2"/>
      <c r="E378" s="12"/>
      <c r="F378" s="2"/>
      <c r="G378" s="1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12"/>
      <c r="D379" s="2"/>
      <c r="E379" s="12"/>
      <c r="F379" s="2"/>
      <c r="G379" s="1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12"/>
      <c r="D380" s="2"/>
      <c r="E380" s="12"/>
      <c r="F380" s="2"/>
      <c r="G380" s="1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12"/>
      <c r="D381" s="2"/>
      <c r="E381" s="12"/>
      <c r="F381" s="2"/>
      <c r="G381" s="1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12"/>
      <c r="D382" s="2"/>
      <c r="E382" s="12"/>
      <c r="F382" s="2"/>
      <c r="G382" s="1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12"/>
      <c r="D383" s="2"/>
      <c r="E383" s="12"/>
      <c r="F383" s="2"/>
      <c r="G383" s="1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12"/>
      <c r="D384" s="2"/>
      <c r="E384" s="12"/>
      <c r="F384" s="2"/>
      <c r="G384" s="1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12"/>
      <c r="D385" s="2"/>
      <c r="E385" s="12"/>
      <c r="F385" s="2"/>
      <c r="G385" s="1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12"/>
      <c r="D386" s="2"/>
      <c r="E386" s="12"/>
      <c r="F386" s="2"/>
      <c r="G386" s="1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12"/>
      <c r="D387" s="2"/>
      <c r="E387" s="12"/>
      <c r="F387" s="2"/>
      <c r="G387" s="1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12"/>
      <c r="D388" s="2"/>
      <c r="E388" s="12"/>
      <c r="F388" s="2"/>
      <c r="G388" s="1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12"/>
      <c r="D389" s="2"/>
      <c r="E389" s="12"/>
      <c r="F389" s="2"/>
      <c r="G389" s="1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12"/>
      <c r="D390" s="2"/>
      <c r="E390" s="12"/>
      <c r="F390" s="2"/>
      <c r="G390" s="1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12"/>
      <c r="D391" s="2"/>
      <c r="E391" s="12"/>
      <c r="F391" s="2"/>
      <c r="G391" s="1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12"/>
      <c r="D392" s="2"/>
      <c r="E392" s="12"/>
      <c r="F392" s="2"/>
      <c r="G392" s="1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12"/>
      <c r="D393" s="2"/>
      <c r="E393" s="12"/>
      <c r="F393" s="2"/>
      <c r="G393" s="1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12"/>
      <c r="D394" s="2"/>
      <c r="E394" s="12"/>
      <c r="F394" s="2"/>
      <c r="G394" s="1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12"/>
      <c r="D395" s="2"/>
      <c r="E395" s="12"/>
      <c r="F395" s="2"/>
      <c r="G395" s="1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12"/>
      <c r="D396" s="2"/>
      <c r="E396" s="12"/>
      <c r="F396" s="2"/>
      <c r="G396" s="1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12"/>
      <c r="D397" s="2"/>
      <c r="E397" s="12"/>
      <c r="F397" s="2"/>
      <c r="G397" s="1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12"/>
      <c r="D398" s="2"/>
      <c r="E398" s="12"/>
      <c r="F398" s="2"/>
      <c r="G398" s="1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12"/>
      <c r="D399" s="2"/>
      <c r="E399" s="12"/>
      <c r="F399" s="2"/>
      <c r="G399" s="1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12"/>
      <c r="D400" s="2"/>
      <c r="E400" s="12"/>
      <c r="F400" s="2"/>
      <c r="G400" s="1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12"/>
      <c r="D401" s="2"/>
      <c r="E401" s="12"/>
      <c r="F401" s="2"/>
      <c r="G401" s="1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12"/>
      <c r="D402" s="2"/>
      <c r="E402" s="12"/>
      <c r="F402" s="2"/>
      <c r="G402" s="1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12"/>
      <c r="D403" s="2"/>
      <c r="E403" s="12"/>
      <c r="F403" s="2"/>
      <c r="G403" s="1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12"/>
      <c r="D404" s="2"/>
      <c r="E404" s="12"/>
      <c r="F404" s="2"/>
      <c r="G404" s="1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12"/>
      <c r="D405" s="2"/>
      <c r="E405" s="12"/>
      <c r="F405" s="2"/>
      <c r="G405" s="1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12"/>
      <c r="D406" s="2"/>
      <c r="E406" s="12"/>
      <c r="F406" s="2"/>
      <c r="G406" s="1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12"/>
      <c r="D407" s="2"/>
      <c r="E407" s="12"/>
      <c r="F407" s="2"/>
      <c r="G407" s="1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12"/>
      <c r="D408" s="2"/>
      <c r="E408" s="12"/>
      <c r="F408" s="2"/>
      <c r="G408" s="1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12"/>
      <c r="D409" s="2"/>
      <c r="E409" s="12"/>
      <c r="F409" s="2"/>
      <c r="G409" s="1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12"/>
      <c r="D410" s="2"/>
      <c r="E410" s="12"/>
      <c r="F410" s="2"/>
      <c r="G410" s="1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12"/>
      <c r="D411" s="2"/>
      <c r="E411" s="12"/>
      <c r="F411" s="2"/>
      <c r="G411" s="1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12"/>
      <c r="D412" s="2"/>
      <c r="E412" s="12"/>
      <c r="F412" s="2"/>
      <c r="G412" s="1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12"/>
      <c r="D413" s="2"/>
      <c r="E413" s="12"/>
      <c r="F413" s="2"/>
      <c r="G413" s="1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12"/>
      <c r="D414" s="2"/>
      <c r="E414" s="12"/>
      <c r="F414" s="2"/>
      <c r="G414" s="1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12"/>
      <c r="D415" s="2"/>
      <c r="E415" s="12"/>
      <c r="F415" s="2"/>
      <c r="G415" s="1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12"/>
      <c r="D416" s="2"/>
      <c r="E416" s="12"/>
      <c r="F416" s="2"/>
      <c r="G416" s="1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12"/>
      <c r="D417" s="2"/>
      <c r="E417" s="12"/>
      <c r="F417" s="2"/>
      <c r="G417" s="1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12"/>
      <c r="D418" s="2"/>
      <c r="E418" s="12"/>
      <c r="F418" s="2"/>
      <c r="G418" s="1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12"/>
      <c r="D419" s="2"/>
      <c r="E419" s="12"/>
      <c r="F419" s="2"/>
      <c r="G419" s="1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12"/>
      <c r="D420" s="2"/>
      <c r="E420" s="12"/>
      <c r="F420" s="2"/>
      <c r="G420" s="1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12"/>
      <c r="D421" s="2"/>
      <c r="E421" s="12"/>
      <c r="F421" s="2"/>
      <c r="G421" s="1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12"/>
      <c r="D422" s="2"/>
      <c r="E422" s="12"/>
      <c r="F422" s="2"/>
      <c r="G422" s="1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12"/>
      <c r="D423" s="2"/>
      <c r="E423" s="12"/>
      <c r="F423" s="2"/>
      <c r="G423" s="1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12"/>
      <c r="D424" s="2"/>
      <c r="E424" s="12"/>
      <c r="F424" s="2"/>
      <c r="G424" s="1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12"/>
      <c r="D425" s="2"/>
      <c r="E425" s="12"/>
      <c r="F425" s="2"/>
      <c r="G425" s="1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12"/>
      <c r="D426" s="2"/>
      <c r="E426" s="12"/>
      <c r="F426" s="2"/>
      <c r="G426" s="1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12"/>
      <c r="D427" s="2"/>
      <c r="E427" s="12"/>
      <c r="F427" s="2"/>
      <c r="G427" s="1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12"/>
      <c r="D428" s="2"/>
      <c r="E428" s="12"/>
      <c r="F428" s="2"/>
      <c r="G428" s="1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12"/>
      <c r="D429" s="2"/>
      <c r="E429" s="12"/>
      <c r="F429" s="2"/>
      <c r="G429" s="1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12"/>
      <c r="D430" s="2"/>
      <c r="E430" s="12"/>
      <c r="F430" s="2"/>
      <c r="G430" s="1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12"/>
      <c r="D431" s="2"/>
      <c r="E431" s="12"/>
      <c r="F431" s="2"/>
      <c r="G431" s="1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12"/>
      <c r="D432" s="2"/>
      <c r="E432" s="12"/>
      <c r="F432" s="2"/>
      <c r="G432" s="1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12"/>
      <c r="D433" s="2"/>
      <c r="E433" s="12"/>
      <c r="F433" s="2"/>
      <c r="G433" s="1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12"/>
      <c r="D434" s="2"/>
      <c r="E434" s="12"/>
      <c r="F434" s="2"/>
      <c r="G434" s="1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12"/>
      <c r="D435" s="2"/>
      <c r="E435" s="12"/>
      <c r="F435" s="2"/>
      <c r="G435" s="1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12"/>
      <c r="D436" s="2"/>
      <c r="E436" s="12"/>
      <c r="F436" s="2"/>
      <c r="G436" s="1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12"/>
      <c r="D437" s="2"/>
      <c r="E437" s="12"/>
      <c r="F437" s="2"/>
      <c r="G437" s="1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12"/>
      <c r="D438" s="2"/>
      <c r="E438" s="12"/>
      <c r="F438" s="2"/>
      <c r="G438" s="1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12"/>
      <c r="D439" s="2"/>
      <c r="E439" s="12"/>
      <c r="F439" s="2"/>
      <c r="G439" s="1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12"/>
      <c r="D440" s="2"/>
      <c r="E440" s="12"/>
      <c r="F440" s="2"/>
      <c r="G440" s="1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12"/>
      <c r="D441" s="2"/>
      <c r="E441" s="12"/>
      <c r="F441" s="2"/>
      <c r="G441" s="1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12"/>
      <c r="D442" s="2"/>
      <c r="E442" s="12"/>
      <c r="F442" s="2"/>
      <c r="G442" s="1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12"/>
      <c r="D443" s="2"/>
      <c r="E443" s="12"/>
      <c r="F443" s="2"/>
      <c r="G443" s="1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12"/>
      <c r="D444" s="2"/>
      <c r="E444" s="12"/>
      <c r="F444" s="2"/>
      <c r="G444" s="1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12"/>
      <c r="D445" s="2"/>
      <c r="E445" s="12"/>
      <c r="F445" s="2"/>
      <c r="G445" s="1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12"/>
      <c r="D446" s="2"/>
      <c r="E446" s="12"/>
      <c r="F446" s="2"/>
      <c r="G446" s="1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12"/>
      <c r="D447" s="2"/>
      <c r="E447" s="12"/>
      <c r="F447" s="2"/>
      <c r="G447" s="1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12"/>
      <c r="D448" s="2"/>
      <c r="E448" s="12"/>
      <c r="F448" s="2"/>
      <c r="G448" s="1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12"/>
      <c r="D449" s="2"/>
      <c r="E449" s="12"/>
      <c r="F449" s="2"/>
      <c r="G449" s="1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12"/>
      <c r="D450" s="2"/>
      <c r="E450" s="12"/>
      <c r="F450" s="2"/>
      <c r="G450" s="1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12"/>
      <c r="D451" s="2"/>
      <c r="E451" s="12"/>
      <c r="F451" s="2"/>
      <c r="G451" s="1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12"/>
      <c r="D452" s="2"/>
      <c r="E452" s="12"/>
      <c r="F452" s="2"/>
      <c r="G452" s="1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12"/>
      <c r="D453" s="2"/>
      <c r="E453" s="12"/>
      <c r="F453" s="2"/>
      <c r="G453" s="1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12"/>
      <c r="D454" s="2"/>
      <c r="E454" s="12"/>
      <c r="F454" s="2"/>
      <c r="G454" s="1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12"/>
      <c r="D455" s="2"/>
      <c r="E455" s="12"/>
      <c r="F455" s="2"/>
      <c r="G455" s="1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12"/>
      <c r="D456" s="2"/>
      <c r="E456" s="12"/>
      <c r="F456" s="2"/>
      <c r="G456" s="1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12"/>
      <c r="D457" s="2"/>
      <c r="E457" s="12"/>
      <c r="F457" s="2"/>
      <c r="G457" s="1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12"/>
      <c r="D458" s="2"/>
      <c r="E458" s="12"/>
      <c r="F458" s="2"/>
      <c r="G458" s="1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12"/>
      <c r="D459" s="2"/>
      <c r="E459" s="12"/>
      <c r="F459" s="2"/>
      <c r="G459" s="1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12"/>
      <c r="D460" s="2"/>
      <c r="E460" s="12"/>
      <c r="F460" s="2"/>
      <c r="G460" s="1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12"/>
      <c r="D461" s="2"/>
      <c r="E461" s="12"/>
      <c r="F461" s="2"/>
      <c r="G461" s="1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12"/>
      <c r="D462" s="2"/>
      <c r="E462" s="12"/>
      <c r="F462" s="2"/>
      <c r="G462" s="1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12"/>
      <c r="D463" s="2"/>
      <c r="E463" s="12"/>
      <c r="F463" s="2"/>
      <c r="G463" s="1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12"/>
      <c r="D464" s="2"/>
      <c r="E464" s="12"/>
      <c r="F464" s="2"/>
      <c r="G464" s="1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12"/>
      <c r="D465" s="2"/>
      <c r="E465" s="12"/>
      <c r="F465" s="2"/>
      <c r="G465" s="1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12"/>
      <c r="D466" s="2"/>
      <c r="E466" s="12"/>
      <c r="F466" s="2"/>
      <c r="G466" s="1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12"/>
      <c r="D467" s="2"/>
      <c r="E467" s="12"/>
      <c r="F467" s="2"/>
      <c r="G467" s="1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12"/>
      <c r="D468" s="2"/>
      <c r="E468" s="12"/>
      <c r="F468" s="2"/>
      <c r="G468" s="1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12"/>
      <c r="D469" s="2"/>
      <c r="E469" s="12"/>
      <c r="F469" s="2"/>
      <c r="G469" s="1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12"/>
      <c r="D470" s="2"/>
      <c r="E470" s="12"/>
      <c r="F470" s="2"/>
      <c r="G470" s="1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12"/>
      <c r="D471" s="2"/>
      <c r="E471" s="12"/>
      <c r="F471" s="2"/>
      <c r="G471" s="1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12"/>
      <c r="D472" s="2"/>
      <c r="E472" s="12"/>
      <c r="F472" s="2"/>
      <c r="G472" s="1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12"/>
      <c r="D473" s="2"/>
      <c r="E473" s="12"/>
      <c r="F473" s="2"/>
      <c r="G473" s="1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12"/>
      <c r="D474" s="2"/>
      <c r="E474" s="12"/>
      <c r="F474" s="2"/>
      <c r="G474" s="1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12"/>
      <c r="D475" s="2"/>
      <c r="E475" s="12"/>
      <c r="F475" s="2"/>
      <c r="G475" s="1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12"/>
      <c r="D476" s="2"/>
      <c r="E476" s="12"/>
      <c r="F476" s="2"/>
      <c r="G476" s="1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12"/>
      <c r="D477" s="2"/>
      <c r="E477" s="12"/>
      <c r="F477" s="2"/>
      <c r="G477" s="1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12"/>
      <c r="D478" s="2"/>
      <c r="E478" s="12"/>
      <c r="F478" s="2"/>
      <c r="G478" s="1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12"/>
      <c r="D479" s="2"/>
      <c r="E479" s="12"/>
      <c r="F479" s="2"/>
      <c r="G479" s="1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12"/>
      <c r="D480" s="2"/>
      <c r="E480" s="12"/>
      <c r="F480" s="2"/>
      <c r="G480" s="1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12"/>
      <c r="D481" s="2"/>
      <c r="E481" s="12"/>
      <c r="F481" s="2"/>
      <c r="G481" s="1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12"/>
      <c r="D482" s="2"/>
      <c r="E482" s="12"/>
      <c r="F482" s="2"/>
      <c r="G482" s="1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12"/>
      <c r="D483" s="2"/>
      <c r="E483" s="12"/>
      <c r="F483" s="2"/>
      <c r="G483" s="1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12"/>
      <c r="D484" s="2"/>
      <c r="E484" s="12"/>
      <c r="F484" s="2"/>
      <c r="G484" s="1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12"/>
      <c r="D485" s="2"/>
      <c r="E485" s="12"/>
      <c r="F485" s="2"/>
      <c r="G485" s="1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12"/>
      <c r="D486" s="2"/>
      <c r="E486" s="12"/>
      <c r="F486" s="2"/>
      <c r="G486" s="1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12"/>
      <c r="D487" s="2"/>
      <c r="E487" s="12"/>
      <c r="F487" s="2"/>
      <c r="G487" s="1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12"/>
      <c r="D488" s="2"/>
      <c r="E488" s="12"/>
      <c r="F488" s="2"/>
      <c r="G488" s="1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12"/>
      <c r="D489" s="2"/>
      <c r="E489" s="12"/>
      <c r="F489" s="2"/>
      <c r="G489" s="1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12"/>
      <c r="D490" s="2"/>
      <c r="E490" s="12"/>
      <c r="F490" s="2"/>
      <c r="G490" s="1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12"/>
      <c r="D491" s="2"/>
      <c r="E491" s="12"/>
      <c r="F491" s="2"/>
      <c r="G491" s="1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12"/>
      <c r="D492" s="2"/>
      <c r="E492" s="12"/>
      <c r="F492" s="2"/>
      <c r="G492" s="1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12"/>
      <c r="D493" s="2"/>
      <c r="E493" s="12"/>
      <c r="F493" s="2"/>
      <c r="G493" s="1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12"/>
      <c r="D494" s="2"/>
      <c r="E494" s="12"/>
      <c r="F494" s="2"/>
      <c r="G494" s="1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12"/>
      <c r="D495" s="2"/>
      <c r="E495" s="12"/>
      <c r="F495" s="2"/>
      <c r="G495" s="1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12"/>
      <c r="D496" s="2"/>
      <c r="E496" s="12"/>
      <c r="F496" s="2"/>
      <c r="G496" s="1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12"/>
      <c r="D497" s="2"/>
      <c r="E497" s="12"/>
      <c r="F497" s="2"/>
      <c r="G497" s="1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12"/>
      <c r="D498" s="2"/>
      <c r="E498" s="12"/>
      <c r="F498" s="2"/>
      <c r="G498" s="1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12"/>
      <c r="D499" s="2"/>
      <c r="E499" s="12"/>
      <c r="F499" s="2"/>
      <c r="G499" s="1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12"/>
      <c r="D500" s="2"/>
      <c r="E500" s="12"/>
      <c r="F500" s="2"/>
      <c r="G500" s="1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12"/>
      <c r="D501" s="2"/>
      <c r="E501" s="12"/>
      <c r="F501" s="2"/>
      <c r="G501" s="1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12"/>
      <c r="D502" s="2"/>
      <c r="E502" s="12"/>
      <c r="F502" s="2"/>
      <c r="G502" s="1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12"/>
      <c r="D503" s="2"/>
      <c r="E503" s="12"/>
      <c r="F503" s="2"/>
      <c r="G503" s="1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12"/>
      <c r="D504" s="2"/>
      <c r="E504" s="12"/>
      <c r="F504" s="2"/>
      <c r="G504" s="1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12"/>
      <c r="D505" s="2"/>
      <c r="E505" s="12"/>
      <c r="F505" s="2"/>
      <c r="G505" s="1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12"/>
      <c r="D506" s="2"/>
      <c r="E506" s="12"/>
      <c r="F506" s="2"/>
      <c r="G506" s="1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12"/>
      <c r="D507" s="2"/>
      <c r="E507" s="12"/>
      <c r="F507" s="2"/>
      <c r="G507" s="1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12"/>
      <c r="D508" s="2"/>
      <c r="E508" s="12"/>
      <c r="F508" s="2"/>
      <c r="G508" s="1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12"/>
      <c r="D509" s="2"/>
      <c r="E509" s="12"/>
      <c r="F509" s="2"/>
      <c r="G509" s="1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12"/>
      <c r="D510" s="2"/>
      <c r="E510" s="12"/>
      <c r="F510" s="2"/>
      <c r="G510" s="1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12"/>
      <c r="D511" s="2"/>
      <c r="E511" s="12"/>
      <c r="F511" s="2"/>
      <c r="G511" s="1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12"/>
      <c r="D512" s="2"/>
      <c r="E512" s="12"/>
      <c r="F512" s="2"/>
      <c r="G512" s="1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12"/>
      <c r="D513" s="2"/>
      <c r="E513" s="12"/>
      <c r="F513" s="2"/>
      <c r="G513" s="1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12"/>
      <c r="D514" s="2"/>
      <c r="E514" s="12"/>
      <c r="F514" s="2"/>
      <c r="G514" s="1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12"/>
      <c r="D515" s="2"/>
      <c r="E515" s="12"/>
      <c r="F515" s="2"/>
      <c r="G515" s="1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12"/>
      <c r="D516" s="2"/>
      <c r="E516" s="12"/>
      <c r="F516" s="2"/>
      <c r="G516" s="1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12"/>
      <c r="D517" s="2"/>
      <c r="E517" s="12"/>
      <c r="F517" s="2"/>
      <c r="G517" s="1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12"/>
      <c r="D518" s="2"/>
      <c r="E518" s="12"/>
      <c r="F518" s="2"/>
      <c r="G518" s="1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12"/>
      <c r="D519" s="2"/>
      <c r="E519" s="12"/>
      <c r="F519" s="2"/>
      <c r="G519" s="1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12"/>
      <c r="D520" s="2"/>
      <c r="E520" s="12"/>
      <c r="F520" s="2"/>
      <c r="G520" s="1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12"/>
      <c r="D521" s="2"/>
      <c r="E521" s="12"/>
      <c r="F521" s="2"/>
      <c r="G521" s="1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12"/>
      <c r="D522" s="2"/>
      <c r="E522" s="12"/>
      <c r="F522" s="2"/>
      <c r="G522" s="1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12"/>
      <c r="D523" s="2"/>
      <c r="E523" s="12"/>
      <c r="F523" s="2"/>
      <c r="G523" s="1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12"/>
      <c r="D524" s="2"/>
      <c r="E524" s="12"/>
      <c r="F524" s="2"/>
      <c r="G524" s="1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12"/>
      <c r="D525" s="2"/>
      <c r="E525" s="12"/>
      <c r="F525" s="2"/>
      <c r="G525" s="1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12"/>
      <c r="D526" s="2"/>
      <c r="E526" s="12"/>
      <c r="F526" s="2"/>
      <c r="G526" s="1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12"/>
      <c r="D527" s="2"/>
      <c r="E527" s="12"/>
      <c r="F527" s="2"/>
      <c r="G527" s="1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12"/>
      <c r="D528" s="2"/>
      <c r="E528" s="12"/>
      <c r="F528" s="2"/>
      <c r="G528" s="1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12"/>
      <c r="D529" s="2"/>
      <c r="E529" s="12"/>
      <c r="F529" s="2"/>
      <c r="G529" s="1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12"/>
      <c r="D530" s="2"/>
      <c r="E530" s="12"/>
      <c r="F530" s="2"/>
      <c r="G530" s="1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12"/>
      <c r="D531" s="2"/>
      <c r="E531" s="12"/>
      <c r="F531" s="2"/>
      <c r="G531" s="1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12"/>
      <c r="D532" s="2"/>
      <c r="E532" s="12"/>
      <c r="F532" s="2"/>
      <c r="G532" s="1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12"/>
      <c r="D533" s="2"/>
      <c r="E533" s="12"/>
      <c r="F533" s="2"/>
      <c r="G533" s="1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12"/>
      <c r="D534" s="2"/>
      <c r="E534" s="12"/>
      <c r="F534" s="2"/>
      <c r="G534" s="1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12"/>
      <c r="D535" s="2"/>
      <c r="E535" s="12"/>
      <c r="F535" s="2"/>
      <c r="G535" s="1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12"/>
      <c r="D536" s="2"/>
      <c r="E536" s="12"/>
      <c r="F536" s="2"/>
      <c r="G536" s="1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12"/>
      <c r="D537" s="2"/>
      <c r="E537" s="12"/>
      <c r="F537" s="2"/>
      <c r="G537" s="1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12"/>
      <c r="D538" s="2"/>
      <c r="E538" s="12"/>
      <c r="F538" s="2"/>
      <c r="G538" s="1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12"/>
      <c r="D539" s="2"/>
      <c r="E539" s="12"/>
      <c r="F539" s="2"/>
      <c r="G539" s="1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12"/>
      <c r="D540" s="2"/>
      <c r="E540" s="12"/>
      <c r="F540" s="2"/>
      <c r="G540" s="1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12"/>
      <c r="D541" s="2"/>
      <c r="E541" s="12"/>
      <c r="F541" s="2"/>
      <c r="G541" s="1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12"/>
      <c r="D542" s="2"/>
      <c r="E542" s="12"/>
      <c r="F542" s="2"/>
      <c r="G542" s="1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12"/>
      <c r="D543" s="2"/>
      <c r="E543" s="12"/>
      <c r="F543" s="2"/>
      <c r="G543" s="1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12"/>
      <c r="D544" s="2"/>
      <c r="E544" s="12"/>
      <c r="F544" s="2"/>
      <c r="G544" s="1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12"/>
      <c r="D545" s="2"/>
      <c r="E545" s="12"/>
      <c r="F545" s="2"/>
      <c r="G545" s="1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12"/>
      <c r="D546" s="2"/>
      <c r="E546" s="12"/>
      <c r="F546" s="2"/>
      <c r="G546" s="1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12"/>
      <c r="D547" s="2"/>
      <c r="E547" s="12"/>
      <c r="F547" s="2"/>
      <c r="G547" s="1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12"/>
      <c r="D548" s="2"/>
      <c r="E548" s="12"/>
      <c r="F548" s="2"/>
      <c r="G548" s="1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12"/>
      <c r="D549" s="2"/>
      <c r="E549" s="12"/>
      <c r="F549" s="2"/>
      <c r="G549" s="1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12"/>
      <c r="D550" s="2"/>
      <c r="E550" s="12"/>
      <c r="F550" s="2"/>
      <c r="G550" s="1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12"/>
      <c r="D551" s="2"/>
      <c r="E551" s="12"/>
      <c r="F551" s="2"/>
      <c r="G551" s="1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12"/>
      <c r="D552" s="2"/>
      <c r="E552" s="12"/>
      <c r="F552" s="2"/>
      <c r="G552" s="1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12"/>
      <c r="D553" s="2"/>
      <c r="E553" s="12"/>
      <c r="F553" s="2"/>
      <c r="G553" s="1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12"/>
      <c r="D554" s="2"/>
      <c r="E554" s="12"/>
      <c r="F554" s="2"/>
      <c r="G554" s="1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12"/>
      <c r="D555" s="2"/>
      <c r="E555" s="12"/>
      <c r="F555" s="2"/>
      <c r="G555" s="1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12"/>
      <c r="D556" s="2"/>
      <c r="E556" s="12"/>
      <c r="F556" s="2"/>
      <c r="G556" s="1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12"/>
      <c r="D557" s="2"/>
      <c r="E557" s="12"/>
      <c r="F557" s="2"/>
      <c r="G557" s="1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12"/>
      <c r="D558" s="2"/>
      <c r="E558" s="12"/>
      <c r="F558" s="2"/>
      <c r="G558" s="1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12"/>
      <c r="D559" s="2"/>
      <c r="E559" s="12"/>
      <c r="F559" s="2"/>
      <c r="G559" s="1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12"/>
      <c r="D560" s="2"/>
      <c r="E560" s="12"/>
      <c r="F560" s="2"/>
      <c r="G560" s="1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12"/>
      <c r="D561" s="2"/>
      <c r="E561" s="12"/>
      <c r="F561" s="2"/>
      <c r="G561" s="1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12"/>
      <c r="D562" s="2"/>
      <c r="E562" s="12"/>
      <c r="F562" s="2"/>
      <c r="G562" s="1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12"/>
      <c r="D563" s="2"/>
      <c r="E563" s="12"/>
      <c r="F563" s="2"/>
      <c r="G563" s="1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12"/>
      <c r="D564" s="2"/>
      <c r="E564" s="12"/>
      <c r="F564" s="2"/>
      <c r="G564" s="1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12"/>
      <c r="D565" s="2"/>
      <c r="E565" s="12"/>
      <c r="F565" s="2"/>
      <c r="G565" s="1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12"/>
      <c r="D566" s="2"/>
      <c r="E566" s="12"/>
      <c r="F566" s="2"/>
      <c r="G566" s="1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12"/>
      <c r="D567" s="2"/>
      <c r="E567" s="12"/>
      <c r="F567" s="2"/>
      <c r="G567" s="1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12"/>
      <c r="D568" s="2"/>
      <c r="E568" s="12"/>
      <c r="F568" s="2"/>
      <c r="G568" s="1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12"/>
      <c r="D569" s="2"/>
      <c r="E569" s="12"/>
      <c r="F569" s="2"/>
      <c r="G569" s="1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12"/>
      <c r="D570" s="2"/>
      <c r="E570" s="12"/>
      <c r="F570" s="2"/>
      <c r="G570" s="1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12"/>
      <c r="D571" s="2"/>
      <c r="E571" s="12"/>
      <c r="F571" s="2"/>
      <c r="G571" s="1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12"/>
      <c r="D572" s="2"/>
      <c r="E572" s="12"/>
      <c r="F572" s="2"/>
      <c r="G572" s="1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12"/>
      <c r="D573" s="2"/>
      <c r="E573" s="12"/>
      <c r="F573" s="2"/>
      <c r="G573" s="1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12"/>
      <c r="D574" s="2"/>
      <c r="E574" s="12"/>
      <c r="F574" s="2"/>
      <c r="G574" s="1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12"/>
      <c r="D575" s="2"/>
      <c r="E575" s="12"/>
      <c r="F575" s="2"/>
      <c r="G575" s="1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12"/>
      <c r="D576" s="2"/>
      <c r="E576" s="12"/>
      <c r="F576" s="2"/>
      <c r="G576" s="1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12"/>
      <c r="D577" s="2"/>
      <c r="E577" s="12"/>
      <c r="F577" s="2"/>
      <c r="G577" s="1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12"/>
      <c r="D578" s="2"/>
      <c r="E578" s="12"/>
      <c r="F578" s="2"/>
      <c r="G578" s="1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12"/>
      <c r="D579" s="2"/>
      <c r="E579" s="12"/>
      <c r="F579" s="2"/>
      <c r="G579" s="1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12"/>
      <c r="D580" s="2"/>
      <c r="E580" s="12"/>
      <c r="F580" s="2"/>
      <c r="G580" s="1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12"/>
      <c r="D581" s="2"/>
      <c r="E581" s="12"/>
      <c r="F581" s="2"/>
      <c r="G581" s="1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12"/>
      <c r="D582" s="2"/>
      <c r="E582" s="12"/>
      <c r="F582" s="2"/>
      <c r="G582" s="1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12"/>
      <c r="D583" s="2"/>
      <c r="E583" s="12"/>
      <c r="F583" s="2"/>
      <c r="G583" s="1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12"/>
      <c r="D584" s="2"/>
      <c r="E584" s="12"/>
      <c r="F584" s="2"/>
      <c r="G584" s="1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12"/>
      <c r="D585" s="2"/>
      <c r="E585" s="12"/>
      <c r="F585" s="2"/>
      <c r="G585" s="1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12"/>
      <c r="D586" s="2"/>
      <c r="E586" s="12"/>
      <c r="F586" s="2"/>
      <c r="G586" s="1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12"/>
      <c r="D587" s="2"/>
      <c r="E587" s="12"/>
      <c r="F587" s="2"/>
      <c r="G587" s="1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12"/>
      <c r="D588" s="2"/>
      <c r="E588" s="12"/>
      <c r="F588" s="2"/>
      <c r="G588" s="1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12"/>
      <c r="D589" s="2"/>
      <c r="E589" s="12"/>
      <c r="F589" s="2"/>
      <c r="G589" s="1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12"/>
      <c r="D590" s="2"/>
      <c r="E590" s="12"/>
      <c r="F590" s="2"/>
      <c r="G590" s="1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12"/>
      <c r="D591" s="2"/>
      <c r="E591" s="12"/>
      <c r="F591" s="2"/>
      <c r="G591" s="1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12"/>
      <c r="D592" s="2"/>
      <c r="E592" s="12"/>
      <c r="F592" s="2"/>
      <c r="G592" s="1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12"/>
      <c r="D593" s="2"/>
      <c r="E593" s="12"/>
      <c r="F593" s="2"/>
      <c r="G593" s="1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12"/>
      <c r="D594" s="2"/>
      <c r="E594" s="12"/>
      <c r="F594" s="2"/>
      <c r="G594" s="1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12"/>
      <c r="D595" s="2"/>
      <c r="E595" s="12"/>
      <c r="F595" s="2"/>
      <c r="G595" s="1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12"/>
      <c r="D596" s="2"/>
      <c r="E596" s="12"/>
      <c r="F596" s="2"/>
      <c r="G596" s="1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12"/>
      <c r="D597" s="2"/>
      <c r="E597" s="12"/>
      <c r="F597" s="2"/>
      <c r="G597" s="1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12"/>
      <c r="D598" s="2"/>
      <c r="E598" s="12"/>
      <c r="F598" s="2"/>
      <c r="G598" s="1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12"/>
      <c r="D599" s="2"/>
      <c r="E599" s="12"/>
      <c r="F599" s="2"/>
      <c r="G599" s="1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12"/>
      <c r="D600" s="2"/>
      <c r="E600" s="12"/>
      <c r="F600" s="2"/>
      <c r="G600" s="1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12"/>
      <c r="D601" s="2"/>
      <c r="E601" s="12"/>
      <c r="F601" s="2"/>
      <c r="G601" s="1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12"/>
      <c r="D602" s="2"/>
      <c r="E602" s="12"/>
      <c r="F602" s="2"/>
      <c r="G602" s="1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12"/>
      <c r="D603" s="2"/>
      <c r="E603" s="12"/>
      <c r="F603" s="2"/>
      <c r="G603" s="1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12"/>
      <c r="D604" s="2"/>
      <c r="E604" s="12"/>
      <c r="F604" s="2"/>
      <c r="G604" s="1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12"/>
      <c r="D605" s="2"/>
      <c r="E605" s="12"/>
      <c r="F605" s="2"/>
      <c r="G605" s="1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12"/>
      <c r="D606" s="2"/>
      <c r="E606" s="12"/>
      <c r="F606" s="2"/>
      <c r="G606" s="1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12"/>
      <c r="D607" s="2"/>
      <c r="E607" s="12"/>
      <c r="F607" s="2"/>
      <c r="G607" s="1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12"/>
      <c r="D608" s="2"/>
      <c r="E608" s="12"/>
      <c r="F608" s="2"/>
      <c r="G608" s="1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12"/>
      <c r="D609" s="2"/>
      <c r="E609" s="12"/>
      <c r="F609" s="2"/>
      <c r="G609" s="1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12"/>
      <c r="D610" s="2"/>
      <c r="E610" s="12"/>
      <c r="F610" s="2"/>
      <c r="G610" s="1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12"/>
      <c r="D611" s="2"/>
      <c r="E611" s="12"/>
      <c r="F611" s="2"/>
      <c r="G611" s="1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12"/>
      <c r="D612" s="2"/>
      <c r="E612" s="12"/>
      <c r="F612" s="2"/>
      <c r="G612" s="1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12"/>
      <c r="D613" s="2"/>
      <c r="E613" s="12"/>
      <c r="F613" s="2"/>
      <c r="G613" s="1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12"/>
      <c r="D614" s="2"/>
      <c r="E614" s="12"/>
      <c r="F614" s="2"/>
      <c r="G614" s="1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12"/>
      <c r="D615" s="2"/>
      <c r="E615" s="12"/>
      <c r="F615" s="2"/>
      <c r="G615" s="1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12"/>
      <c r="D616" s="2"/>
      <c r="E616" s="12"/>
      <c r="F616" s="2"/>
      <c r="G616" s="1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12"/>
      <c r="D617" s="2"/>
      <c r="E617" s="12"/>
      <c r="F617" s="2"/>
      <c r="G617" s="1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12"/>
      <c r="D618" s="2"/>
      <c r="E618" s="12"/>
      <c r="F618" s="2"/>
      <c r="G618" s="1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12"/>
      <c r="D619" s="2"/>
      <c r="E619" s="12"/>
      <c r="F619" s="2"/>
      <c r="G619" s="1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12"/>
      <c r="D620" s="2"/>
      <c r="E620" s="12"/>
      <c r="F620" s="2"/>
      <c r="G620" s="1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12"/>
      <c r="D621" s="2"/>
      <c r="E621" s="12"/>
      <c r="F621" s="2"/>
      <c r="G621" s="1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12"/>
      <c r="D622" s="2"/>
      <c r="E622" s="12"/>
      <c r="F622" s="2"/>
      <c r="G622" s="1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12"/>
      <c r="D623" s="2"/>
      <c r="E623" s="12"/>
      <c r="F623" s="2"/>
      <c r="G623" s="1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12"/>
      <c r="D624" s="2"/>
      <c r="E624" s="12"/>
      <c r="F624" s="2"/>
      <c r="G624" s="1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12"/>
      <c r="D625" s="2"/>
      <c r="E625" s="12"/>
      <c r="F625" s="2"/>
      <c r="G625" s="1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12"/>
      <c r="D626" s="2"/>
      <c r="E626" s="12"/>
      <c r="F626" s="2"/>
      <c r="G626" s="1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12"/>
      <c r="D627" s="2"/>
      <c r="E627" s="12"/>
      <c r="F627" s="2"/>
      <c r="G627" s="1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12"/>
      <c r="D628" s="2"/>
      <c r="E628" s="12"/>
      <c r="F628" s="2"/>
      <c r="G628" s="1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12"/>
      <c r="D629" s="2"/>
      <c r="E629" s="12"/>
      <c r="F629" s="2"/>
      <c r="G629" s="1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12"/>
      <c r="D630" s="2"/>
      <c r="E630" s="12"/>
      <c r="F630" s="2"/>
      <c r="G630" s="1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12"/>
      <c r="D631" s="2"/>
      <c r="E631" s="12"/>
      <c r="F631" s="2"/>
      <c r="G631" s="1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12"/>
      <c r="D632" s="2"/>
      <c r="E632" s="12"/>
      <c r="F632" s="2"/>
      <c r="G632" s="1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12"/>
      <c r="D633" s="2"/>
      <c r="E633" s="12"/>
      <c r="F633" s="2"/>
      <c r="G633" s="1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12"/>
      <c r="D634" s="2"/>
      <c r="E634" s="12"/>
      <c r="F634" s="2"/>
      <c r="G634" s="1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12"/>
      <c r="D635" s="2"/>
      <c r="E635" s="12"/>
      <c r="F635" s="2"/>
      <c r="G635" s="1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12"/>
      <c r="D636" s="2"/>
      <c r="E636" s="12"/>
      <c r="F636" s="2"/>
      <c r="G636" s="1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12"/>
      <c r="D637" s="2"/>
      <c r="E637" s="12"/>
      <c r="F637" s="2"/>
      <c r="G637" s="1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12"/>
      <c r="D638" s="2"/>
      <c r="E638" s="12"/>
      <c r="F638" s="2"/>
      <c r="G638" s="1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12"/>
      <c r="D639" s="2"/>
      <c r="E639" s="12"/>
      <c r="F639" s="2"/>
      <c r="G639" s="1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12"/>
      <c r="D640" s="2"/>
      <c r="E640" s="12"/>
      <c r="F640" s="2"/>
      <c r="G640" s="1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12"/>
      <c r="D641" s="2"/>
      <c r="E641" s="12"/>
      <c r="F641" s="2"/>
      <c r="G641" s="1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12"/>
      <c r="D642" s="2"/>
      <c r="E642" s="12"/>
      <c r="F642" s="2"/>
      <c r="G642" s="1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12"/>
      <c r="D643" s="2"/>
      <c r="E643" s="12"/>
      <c r="F643" s="2"/>
      <c r="G643" s="1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12"/>
      <c r="D644" s="2"/>
      <c r="E644" s="12"/>
      <c r="F644" s="2"/>
      <c r="G644" s="1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12"/>
      <c r="D645" s="2"/>
      <c r="E645" s="12"/>
      <c r="F645" s="2"/>
      <c r="G645" s="1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12"/>
      <c r="D646" s="2"/>
      <c r="E646" s="12"/>
      <c r="F646" s="2"/>
      <c r="G646" s="1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12"/>
      <c r="D647" s="2"/>
      <c r="E647" s="12"/>
      <c r="F647" s="2"/>
      <c r="G647" s="1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12"/>
      <c r="D648" s="2"/>
      <c r="E648" s="12"/>
      <c r="F648" s="2"/>
      <c r="G648" s="1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12"/>
      <c r="D649" s="2"/>
      <c r="E649" s="12"/>
      <c r="F649" s="2"/>
      <c r="G649" s="1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12"/>
      <c r="D650" s="2"/>
      <c r="E650" s="12"/>
      <c r="F650" s="2"/>
      <c r="G650" s="1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12"/>
      <c r="D651" s="2"/>
      <c r="E651" s="12"/>
      <c r="F651" s="2"/>
      <c r="G651" s="1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12"/>
      <c r="D652" s="2"/>
      <c r="E652" s="12"/>
      <c r="F652" s="2"/>
      <c r="G652" s="1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12"/>
      <c r="D653" s="2"/>
      <c r="E653" s="12"/>
      <c r="F653" s="2"/>
      <c r="G653" s="1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12"/>
      <c r="D654" s="2"/>
      <c r="E654" s="12"/>
      <c r="F654" s="2"/>
      <c r="G654" s="1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12"/>
      <c r="D655" s="2"/>
      <c r="E655" s="12"/>
      <c r="F655" s="2"/>
      <c r="G655" s="1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12"/>
      <c r="D656" s="2"/>
      <c r="E656" s="12"/>
      <c r="F656" s="2"/>
      <c r="G656" s="1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12"/>
      <c r="D657" s="2"/>
      <c r="E657" s="12"/>
      <c r="F657" s="2"/>
      <c r="G657" s="1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12"/>
      <c r="D658" s="2"/>
      <c r="E658" s="12"/>
      <c r="F658" s="2"/>
      <c r="G658" s="1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12"/>
      <c r="D659" s="2"/>
      <c r="E659" s="12"/>
      <c r="F659" s="2"/>
      <c r="G659" s="1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12"/>
      <c r="D660" s="2"/>
      <c r="E660" s="12"/>
      <c r="F660" s="2"/>
      <c r="G660" s="1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12"/>
      <c r="D661" s="2"/>
      <c r="E661" s="12"/>
      <c r="F661" s="2"/>
      <c r="G661" s="1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12"/>
      <c r="D662" s="2"/>
      <c r="E662" s="12"/>
      <c r="F662" s="2"/>
      <c r="G662" s="1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12"/>
      <c r="D663" s="2"/>
      <c r="E663" s="12"/>
      <c r="F663" s="2"/>
      <c r="G663" s="1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12"/>
      <c r="D664" s="2"/>
      <c r="E664" s="12"/>
      <c r="F664" s="2"/>
      <c r="G664" s="1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12"/>
      <c r="D665" s="2"/>
      <c r="E665" s="12"/>
      <c r="F665" s="2"/>
      <c r="G665" s="1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12"/>
      <c r="D666" s="2"/>
      <c r="E666" s="12"/>
      <c r="F666" s="2"/>
      <c r="G666" s="1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12"/>
      <c r="D667" s="2"/>
      <c r="E667" s="12"/>
      <c r="F667" s="2"/>
      <c r="G667" s="1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12"/>
      <c r="D668" s="2"/>
      <c r="E668" s="12"/>
      <c r="F668" s="2"/>
      <c r="G668" s="1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12"/>
      <c r="D669" s="2"/>
      <c r="E669" s="12"/>
      <c r="F669" s="2"/>
      <c r="G669" s="1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12"/>
      <c r="D670" s="2"/>
      <c r="E670" s="12"/>
      <c r="F670" s="2"/>
      <c r="G670" s="1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12"/>
      <c r="D671" s="2"/>
      <c r="E671" s="12"/>
      <c r="F671" s="2"/>
      <c r="G671" s="1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12"/>
      <c r="D672" s="2"/>
      <c r="E672" s="12"/>
      <c r="F672" s="2"/>
      <c r="G672" s="1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12"/>
      <c r="D673" s="2"/>
      <c r="E673" s="12"/>
      <c r="F673" s="2"/>
      <c r="G673" s="1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12"/>
      <c r="D674" s="2"/>
      <c r="E674" s="12"/>
      <c r="F674" s="2"/>
      <c r="G674" s="1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12"/>
      <c r="D675" s="2"/>
      <c r="E675" s="12"/>
      <c r="F675" s="2"/>
      <c r="G675" s="1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12"/>
      <c r="D676" s="2"/>
      <c r="E676" s="12"/>
      <c r="F676" s="2"/>
      <c r="G676" s="1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12"/>
      <c r="D677" s="2"/>
      <c r="E677" s="12"/>
      <c r="F677" s="2"/>
      <c r="G677" s="1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12"/>
      <c r="D678" s="2"/>
      <c r="E678" s="12"/>
      <c r="F678" s="2"/>
      <c r="G678" s="1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12"/>
      <c r="D679" s="2"/>
      <c r="E679" s="12"/>
      <c r="F679" s="2"/>
      <c r="G679" s="1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12"/>
      <c r="D680" s="2"/>
      <c r="E680" s="12"/>
      <c r="F680" s="2"/>
      <c r="G680" s="1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12"/>
      <c r="D681" s="2"/>
      <c r="E681" s="12"/>
      <c r="F681" s="2"/>
      <c r="G681" s="1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12"/>
      <c r="D682" s="2"/>
      <c r="E682" s="12"/>
      <c r="F682" s="2"/>
      <c r="G682" s="1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12"/>
      <c r="D683" s="2"/>
      <c r="E683" s="12"/>
      <c r="F683" s="2"/>
      <c r="G683" s="1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12"/>
      <c r="D684" s="2"/>
      <c r="E684" s="12"/>
      <c r="F684" s="2"/>
      <c r="G684" s="1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12"/>
      <c r="D685" s="2"/>
      <c r="E685" s="12"/>
      <c r="F685" s="2"/>
      <c r="G685" s="1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12"/>
      <c r="D686" s="2"/>
      <c r="E686" s="12"/>
      <c r="F686" s="2"/>
      <c r="G686" s="1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12"/>
      <c r="D687" s="2"/>
      <c r="E687" s="12"/>
      <c r="F687" s="2"/>
      <c r="G687" s="1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12"/>
      <c r="D688" s="2"/>
      <c r="E688" s="12"/>
      <c r="F688" s="2"/>
      <c r="G688" s="1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12"/>
      <c r="D689" s="2"/>
      <c r="E689" s="12"/>
      <c r="F689" s="2"/>
      <c r="G689" s="1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12"/>
      <c r="D690" s="2"/>
      <c r="E690" s="12"/>
      <c r="F690" s="2"/>
      <c r="G690" s="1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12"/>
      <c r="D691" s="2"/>
      <c r="E691" s="12"/>
      <c r="F691" s="2"/>
      <c r="G691" s="1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12"/>
      <c r="D692" s="2"/>
      <c r="E692" s="12"/>
      <c r="F692" s="2"/>
      <c r="G692" s="1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12"/>
      <c r="D693" s="2"/>
      <c r="E693" s="12"/>
      <c r="F693" s="2"/>
      <c r="G693" s="1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12"/>
      <c r="D694" s="2"/>
      <c r="E694" s="12"/>
      <c r="F694" s="2"/>
      <c r="G694" s="1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12"/>
      <c r="D695" s="2"/>
      <c r="E695" s="12"/>
      <c r="F695" s="2"/>
      <c r="G695" s="1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12"/>
      <c r="D696" s="2"/>
      <c r="E696" s="12"/>
      <c r="F696" s="2"/>
      <c r="G696" s="1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12"/>
      <c r="D697" s="2"/>
      <c r="E697" s="12"/>
      <c r="F697" s="2"/>
      <c r="G697" s="1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12"/>
      <c r="D698" s="2"/>
      <c r="E698" s="12"/>
      <c r="F698" s="2"/>
      <c r="G698" s="1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12"/>
      <c r="D699" s="2"/>
      <c r="E699" s="12"/>
      <c r="F699" s="2"/>
      <c r="G699" s="1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12"/>
      <c r="D700" s="2"/>
      <c r="E700" s="12"/>
      <c r="F700" s="2"/>
      <c r="G700" s="1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12"/>
      <c r="D701" s="2"/>
      <c r="E701" s="12"/>
      <c r="F701" s="2"/>
      <c r="G701" s="1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12"/>
      <c r="D702" s="2"/>
      <c r="E702" s="12"/>
      <c r="F702" s="2"/>
      <c r="G702" s="1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12"/>
      <c r="D703" s="2"/>
      <c r="E703" s="12"/>
      <c r="F703" s="2"/>
      <c r="G703" s="1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12"/>
      <c r="D704" s="2"/>
      <c r="E704" s="12"/>
      <c r="F704" s="2"/>
      <c r="G704" s="1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12"/>
      <c r="D705" s="2"/>
      <c r="E705" s="12"/>
      <c r="F705" s="2"/>
      <c r="G705" s="1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12"/>
      <c r="D706" s="2"/>
      <c r="E706" s="12"/>
      <c r="F706" s="2"/>
      <c r="G706" s="1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12"/>
      <c r="D707" s="2"/>
      <c r="E707" s="12"/>
      <c r="F707" s="2"/>
      <c r="G707" s="1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12"/>
      <c r="D708" s="2"/>
      <c r="E708" s="12"/>
      <c r="F708" s="2"/>
      <c r="G708" s="1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12"/>
      <c r="D709" s="2"/>
      <c r="E709" s="12"/>
      <c r="F709" s="2"/>
      <c r="G709" s="1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12"/>
      <c r="D710" s="2"/>
      <c r="E710" s="12"/>
      <c r="F710" s="2"/>
      <c r="G710" s="1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12"/>
      <c r="D711" s="2"/>
      <c r="E711" s="12"/>
      <c r="F711" s="2"/>
      <c r="G711" s="1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12"/>
      <c r="D712" s="2"/>
      <c r="E712" s="12"/>
      <c r="F712" s="2"/>
      <c r="G712" s="1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12"/>
      <c r="D713" s="2"/>
      <c r="E713" s="12"/>
      <c r="F713" s="2"/>
      <c r="G713" s="1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12"/>
      <c r="D714" s="2"/>
      <c r="E714" s="12"/>
      <c r="F714" s="2"/>
      <c r="G714" s="1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12"/>
      <c r="D715" s="2"/>
      <c r="E715" s="12"/>
      <c r="F715" s="2"/>
      <c r="G715" s="1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12"/>
      <c r="D716" s="2"/>
      <c r="E716" s="12"/>
      <c r="F716" s="2"/>
      <c r="G716" s="1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12"/>
      <c r="D717" s="2"/>
      <c r="E717" s="12"/>
      <c r="F717" s="2"/>
      <c r="G717" s="1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12"/>
      <c r="D718" s="2"/>
      <c r="E718" s="12"/>
      <c r="F718" s="2"/>
      <c r="G718" s="1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12"/>
      <c r="D719" s="2"/>
      <c r="E719" s="12"/>
      <c r="F719" s="2"/>
      <c r="G719" s="1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12"/>
      <c r="D720" s="2"/>
      <c r="E720" s="12"/>
      <c r="F720" s="2"/>
      <c r="G720" s="1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12"/>
      <c r="D721" s="2"/>
      <c r="E721" s="12"/>
      <c r="F721" s="2"/>
      <c r="G721" s="1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12"/>
      <c r="D722" s="2"/>
      <c r="E722" s="12"/>
      <c r="F722" s="2"/>
      <c r="G722" s="1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12"/>
      <c r="D723" s="2"/>
      <c r="E723" s="12"/>
      <c r="F723" s="2"/>
      <c r="G723" s="1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12"/>
      <c r="D724" s="2"/>
      <c r="E724" s="12"/>
      <c r="F724" s="2"/>
      <c r="G724" s="1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12"/>
      <c r="D725" s="2"/>
      <c r="E725" s="12"/>
      <c r="F725" s="2"/>
      <c r="G725" s="1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12"/>
      <c r="D726" s="2"/>
      <c r="E726" s="12"/>
      <c r="F726" s="2"/>
      <c r="G726" s="1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12"/>
      <c r="D727" s="2"/>
      <c r="E727" s="12"/>
      <c r="F727" s="2"/>
      <c r="G727" s="1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12"/>
      <c r="D728" s="2"/>
      <c r="E728" s="12"/>
      <c r="F728" s="2"/>
      <c r="G728" s="1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12"/>
      <c r="D729" s="2"/>
      <c r="E729" s="12"/>
      <c r="F729" s="2"/>
      <c r="G729" s="1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12"/>
      <c r="D730" s="2"/>
      <c r="E730" s="12"/>
      <c r="F730" s="2"/>
      <c r="G730" s="1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12"/>
      <c r="D731" s="2"/>
      <c r="E731" s="12"/>
      <c r="F731" s="2"/>
      <c r="G731" s="1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12"/>
      <c r="D732" s="2"/>
      <c r="E732" s="12"/>
      <c r="F732" s="2"/>
      <c r="G732" s="1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12"/>
      <c r="D733" s="2"/>
      <c r="E733" s="12"/>
      <c r="F733" s="2"/>
      <c r="G733" s="1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12"/>
      <c r="D734" s="2"/>
      <c r="E734" s="12"/>
      <c r="F734" s="2"/>
      <c r="G734" s="1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12"/>
      <c r="D735" s="2"/>
      <c r="E735" s="12"/>
      <c r="F735" s="2"/>
      <c r="G735" s="1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12"/>
      <c r="D736" s="2"/>
      <c r="E736" s="12"/>
      <c r="F736" s="2"/>
      <c r="G736" s="1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12"/>
      <c r="D737" s="2"/>
      <c r="E737" s="12"/>
      <c r="F737" s="2"/>
      <c r="G737" s="1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12"/>
      <c r="D738" s="2"/>
      <c r="E738" s="12"/>
      <c r="F738" s="2"/>
      <c r="G738" s="1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12"/>
      <c r="D739" s="2"/>
      <c r="E739" s="12"/>
      <c r="F739" s="2"/>
      <c r="G739" s="1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12"/>
      <c r="D740" s="2"/>
      <c r="E740" s="12"/>
      <c r="F740" s="2"/>
      <c r="G740" s="1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12"/>
      <c r="D741" s="2"/>
      <c r="E741" s="12"/>
      <c r="F741" s="2"/>
      <c r="G741" s="1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12"/>
      <c r="D742" s="2"/>
      <c r="E742" s="12"/>
      <c r="F742" s="2"/>
      <c r="G742" s="1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12"/>
      <c r="D743" s="2"/>
      <c r="E743" s="12"/>
      <c r="F743" s="2"/>
      <c r="G743" s="1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12"/>
      <c r="D744" s="2"/>
      <c r="E744" s="12"/>
      <c r="F744" s="2"/>
      <c r="G744" s="1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12"/>
      <c r="D745" s="2"/>
      <c r="E745" s="12"/>
      <c r="F745" s="2"/>
      <c r="G745" s="1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12"/>
      <c r="D746" s="2"/>
      <c r="E746" s="12"/>
      <c r="F746" s="2"/>
      <c r="G746" s="1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12"/>
      <c r="D747" s="2"/>
      <c r="E747" s="12"/>
      <c r="F747" s="2"/>
      <c r="G747" s="1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12"/>
      <c r="D748" s="2"/>
      <c r="E748" s="12"/>
      <c r="F748" s="2"/>
      <c r="G748" s="1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12"/>
      <c r="D749" s="2"/>
      <c r="E749" s="12"/>
      <c r="F749" s="2"/>
      <c r="G749" s="1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12"/>
      <c r="D750" s="2"/>
      <c r="E750" s="12"/>
      <c r="F750" s="2"/>
      <c r="G750" s="1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12"/>
      <c r="D751" s="2"/>
      <c r="E751" s="12"/>
      <c r="F751" s="2"/>
      <c r="G751" s="1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12"/>
      <c r="D752" s="2"/>
      <c r="E752" s="12"/>
      <c r="F752" s="2"/>
      <c r="G752" s="1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12"/>
      <c r="D753" s="2"/>
      <c r="E753" s="12"/>
      <c r="F753" s="2"/>
      <c r="G753" s="1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12"/>
      <c r="D754" s="2"/>
      <c r="E754" s="12"/>
      <c r="F754" s="2"/>
      <c r="G754" s="1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12"/>
      <c r="D755" s="2"/>
      <c r="E755" s="12"/>
      <c r="F755" s="2"/>
      <c r="G755" s="1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12"/>
      <c r="D756" s="2"/>
      <c r="E756" s="12"/>
      <c r="F756" s="2"/>
      <c r="G756" s="1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12"/>
      <c r="D757" s="2"/>
      <c r="E757" s="12"/>
      <c r="F757" s="2"/>
      <c r="G757" s="1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12"/>
      <c r="D758" s="2"/>
      <c r="E758" s="12"/>
      <c r="F758" s="2"/>
      <c r="G758" s="1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12"/>
      <c r="D759" s="2"/>
      <c r="E759" s="12"/>
      <c r="F759" s="2"/>
      <c r="G759" s="1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12"/>
      <c r="D760" s="2"/>
      <c r="E760" s="12"/>
      <c r="F760" s="2"/>
      <c r="G760" s="1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12"/>
      <c r="D761" s="2"/>
      <c r="E761" s="12"/>
      <c r="F761" s="2"/>
      <c r="G761" s="1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12"/>
      <c r="D762" s="2"/>
      <c r="E762" s="12"/>
      <c r="F762" s="2"/>
      <c r="G762" s="1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12"/>
      <c r="D763" s="2"/>
      <c r="E763" s="12"/>
      <c r="F763" s="2"/>
      <c r="G763" s="1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12"/>
      <c r="D764" s="2"/>
      <c r="E764" s="12"/>
      <c r="F764" s="2"/>
      <c r="G764" s="1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12"/>
      <c r="D765" s="2"/>
      <c r="E765" s="12"/>
      <c r="F765" s="2"/>
      <c r="G765" s="1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12"/>
      <c r="D766" s="2"/>
      <c r="E766" s="12"/>
      <c r="F766" s="2"/>
      <c r="G766" s="1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12"/>
      <c r="D767" s="2"/>
      <c r="E767" s="12"/>
      <c r="F767" s="2"/>
      <c r="G767" s="1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12"/>
      <c r="D768" s="2"/>
      <c r="E768" s="12"/>
      <c r="F768" s="2"/>
      <c r="G768" s="1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12"/>
      <c r="D769" s="2"/>
      <c r="E769" s="12"/>
      <c r="F769" s="2"/>
      <c r="G769" s="1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12"/>
      <c r="D770" s="2"/>
      <c r="E770" s="12"/>
      <c r="F770" s="2"/>
      <c r="G770" s="1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12"/>
      <c r="D771" s="2"/>
      <c r="E771" s="12"/>
      <c r="F771" s="2"/>
      <c r="G771" s="1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12"/>
      <c r="D772" s="2"/>
      <c r="E772" s="12"/>
      <c r="F772" s="2"/>
      <c r="G772" s="1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12"/>
      <c r="D773" s="2"/>
      <c r="E773" s="12"/>
      <c r="F773" s="2"/>
      <c r="G773" s="1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12"/>
      <c r="D774" s="2"/>
      <c r="E774" s="12"/>
      <c r="F774" s="2"/>
      <c r="G774" s="1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12"/>
      <c r="D775" s="2"/>
      <c r="E775" s="12"/>
      <c r="F775" s="2"/>
      <c r="G775" s="1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12"/>
      <c r="D776" s="2"/>
      <c r="E776" s="12"/>
      <c r="F776" s="2"/>
      <c r="G776" s="1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12"/>
      <c r="D777" s="2"/>
      <c r="E777" s="12"/>
      <c r="F777" s="2"/>
      <c r="G777" s="1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12"/>
      <c r="D778" s="2"/>
      <c r="E778" s="12"/>
      <c r="F778" s="2"/>
      <c r="G778" s="1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12"/>
      <c r="D779" s="2"/>
      <c r="E779" s="12"/>
      <c r="F779" s="2"/>
      <c r="G779" s="1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12"/>
      <c r="D780" s="2"/>
      <c r="E780" s="12"/>
      <c r="F780" s="2"/>
      <c r="G780" s="1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12"/>
      <c r="D781" s="2"/>
      <c r="E781" s="12"/>
      <c r="F781" s="2"/>
      <c r="G781" s="1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12"/>
      <c r="D782" s="2"/>
      <c r="E782" s="12"/>
      <c r="F782" s="2"/>
      <c r="G782" s="1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12"/>
      <c r="D783" s="2"/>
      <c r="E783" s="12"/>
      <c r="F783" s="2"/>
      <c r="G783" s="1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12"/>
      <c r="D784" s="2"/>
      <c r="E784" s="12"/>
      <c r="F784" s="2"/>
      <c r="G784" s="1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12"/>
      <c r="D785" s="2"/>
      <c r="E785" s="12"/>
      <c r="F785" s="2"/>
      <c r="G785" s="1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12"/>
      <c r="D786" s="2"/>
      <c r="E786" s="12"/>
      <c r="F786" s="2"/>
      <c r="G786" s="1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12"/>
      <c r="D787" s="2"/>
      <c r="E787" s="12"/>
      <c r="F787" s="2"/>
      <c r="G787" s="1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12"/>
      <c r="D788" s="2"/>
      <c r="E788" s="12"/>
      <c r="F788" s="2"/>
      <c r="G788" s="1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12"/>
      <c r="D789" s="2"/>
      <c r="E789" s="12"/>
      <c r="F789" s="2"/>
      <c r="G789" s="1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12"/>
      <c r="D790" s="2"/>
      <c r="E790" s="12"/>
      <c r="F790" s="2"/>
      <c r="G790" s="1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12"/>
      <c r="D791" s="2"/>
      <c r="E791" s="12"/>
      <c r="F791" s="2"/>
      <c r="G791" s="1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12"/>
      <c r="D792" s="2"/>
      <c r="E792" s="12"/>
      <c r="F792" s="2"/>
      <c r="G792" s="1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12"/>
      <c r="D793" s="2"/>
      <c r="E793" s="12"/>
      <c r="F793" s="2"/>
      <c r="G793" s="1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12"/>
      <c r="D794" s="2"/>
      <c r="E794" s="12"/>
      <c r="F794" s="2"/>
      <c r="G794" s="1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12"/>
      <c r="D795" s="2"/>
      <c r="E795" s="12"/>
      <c r="F795" s="2"/>
      <c r="G795" s="1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12"/>
      <c r="D796" s="2"/>
      <c r="E796" s="12"/>
      <c r="F796" s="2"/>
      <c r="G796" s="1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12"/>
      <c r="D797" s="2"/>
      <c r="E797" s="12"/>
      <c r="F797" s="2"/>
      <c r="G797" s="1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12"/>
      <c r="D798" s="2"/>
      <c r="E798" s="12"/>
      <c r="F798" s="2"/>
      <c r="G798" s="1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12"/>
      <c r="D799" s="2"/>
      <c r="E799" s="12"/>
      <c r="F799" s="2"/>
      <c r="G799" s="1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12"/>
      <c r="D800" s="2"/>
      <c r="E800" s="12"/>
      <c r="F800" s="2"/>
      <c r="G800" s="1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12"/>
      <c r="D801" s="2"/>
      <c r="E801" s="12"/>
      <c r="F801" s="2"/>
      <c r="G801" s="1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12"/>
      <c r="D802" s="2"/>
      <c r="E802" s="12"/>
      <c r="F802" s="2"/>
      <c r="G802" s="1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12"/>
      <c r="D803" s="2"/>
      <c r="E803" s="12"/>
      <c r="F803" s="2"/>
      <c r="G803" s="1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12"/>
      <c r="D804" s="2"/>
      <c r="E804" s="12"/>
      <c r="F804" s="2"/>
      <c r="G804" s="1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12"/>
      <c r="D805" s="2"/>
      <c r="E805" s="12"/>
      <c r="F805" s="2"/>
      <c r="G805" s="1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12"/>
      <c r="D806" s="2"/>
      <c r="E806" s="12"/>
      <c r="F806" s="2"/>
      <c r="G806" s="1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12"/>
      <c r="D807" s="2"/>
      <c r="E807" s="12"/>
      <c r="F807" s="2"/>
      <c r="G807" s="1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12"/>
      <c r="D808" s="2"/>
      <c r="E808" s="12"/>
      <c r="F808" s="2"/>
      <c r="G808" s="1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12"/>
      <c r="D809" s="2"/>
      <c r="E809" s="12"/>
      <c r="F809" s="2"/>
      <c r="G809" s="1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12"/>
      <c r="D810" s="2"/>
      <c r="E810" s="12"/>
      <c r="F810" s="2"/>
      <c r="G810" s="1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12"/>
      <c r="D811" s="2"/>
      <c r="E811" s="12"/>
      <c r="F811" s="2"/>
      <c r="G811" s="1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12"/>
      <c r="D812" s="2"/>
      <c r="E812" s="12"/>
      <c r="F812" s="2"/>
      <c r="G812" s="1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12"/>
      <c r="D813" s="2"/>
      <c r="E813" s="12"/>
      <c r="F813" s="2"/>
      <c r="G813" s="1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12"/>
      <c r="D814" s="2"/>
      <c r="E814" s="12"/>
      <c r="F814" s="2"/>
      <c r="G814" s="1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12"/>
      <c r="D815" s="2"/>
      <c r="E815" s="12"/>
      <c r="F815" s="2"/>
      <c r="G815" s="1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12"/>
      <c r="D816" s="2"/>
      <c r="E816" s="12"/>
      <c r="F816" s="2"/>
      <c r="G816" s="1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12"/>
      <c r="D817" s="2"/>
      <c r="E817" s="12"/>
      <c r="F817" s="2"/>
      <c r="G817" s="1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12"/>
      <c r="D818" s="2"/>
      <c r="E818" s="12"/>
      <c r="F818" s="2"/>
      <c r="G818" s="1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12"/>
      <c r="D819" s="2"/>
      <c r="E819" s="12"/>
      <c r="F819" s="2"/>
      <c r="G819" s="1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12"/>
      <c r="D820" s="2"/>
      <c r="E820" s="12"/>
      <c r="F820" s="2"/>
      <c r="G820" s="1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12"/>
      <c r="D821" s="2"/>
      <c r="E821" s="12"/>
      <c r="F821" s="2"/>
      <c r="G821" s="1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12"/>
      <c r="D822" s="2"/>
      <c r="E822" s="12"/>
      <c r="F822" s="2"/>
      <c r="G822" s="1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12"/>
      <c r="D823" s="2"/>
      <c r="E823" s="12"/>
      <c r="F823" s="2"/>
      <c r="G823" s="1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12"/>
      <c r="D824" s="2"/>
      <c r="E824" s="12"/>
      <c r="F824" s="2"/>
      <c r="G824" s="1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12"/>
      <c r="D825" s="2"/>
      <c r="E825" s="12"/>
      <c r="F825" s="2"/>
      <c r="G825" s="1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12"/>
      <c r="D826" s="2"/>
      <c r="E826" s="12"/>
      <c r="F826" s="2"/>
      <c r="G826" s="1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12"/>
      <c r="D827" s="2"/>
      <c r="E827" s="12"/>
      <c r="F827" s="2"/>
      <c r="G827" s="1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12"/>
      <c r="D828" s="2"/>
      <c r="E828" s="12"/>
      <c r="F828" s="2"/>
      <c r="G828" s="1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12"/>
      <c r="D829" s="2"/>
      <c r="E829" s="12"/>
      <c r="F829" s="2"/>
      <c r="G829" s="1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12"/>
      <c r="D830" s="2"/>
      <c r="E830" s="12"/>
      <c r="F830" s="2"/>
      <c r="G830" s="1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12"/>
      <c r="D831" s="2"/>
      <c r="E831" s="12"/>
      <c r="F831" s="2"/>
      <c r="G831" s="1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12"/>
      <c r="D832" s="2"/>
      <c r="E832" s="12"/>
      <c r="F832" s="2"/>
      <c r="G832" s="1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12"/>
      <c r="D833" s="2"/>
      <c r="E833" s="12"/>
      <c r="F833" s="2"/>
      <c r="G833" s="1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12"/>
      <c r="D834" s="2"/>
      <c r="E834" s="12"/>
      <c r="F834" s="2"/>
      <c r="G834" s="1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12"/>
      <c r="D835" s="2"/>
      <c r="E835" s="12"/>
      <c r="F835" s="2"/>
      <c r="G835" s="1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12"/>
      <c r="D836" s="2"/>
      <c r="E836" s="12"/>
      <c r="F836" s="2"/>
      <c r="G836" s="1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12"/>
      <c r="D837" s="2"/>
      <c r="E837" s="12"/>
      <c r="F837" s="2"/>
      <c r="G837" s="1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12"/>
      <c r="D838" s="2"/>
      <c r="E838" s="12"/>
      <c r="F838" s="2"/>
      <c r="G838" s="1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12"/>
      <c r="D839" s="2"/>
      <c r="E839" s="12"/>
      <c r="F839" s="2"/>
      <c r="G839" s="1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12"/>
      <c r="D840" s="2"/>
      <c r="E840" s="12"/>
      <c r="F840" s="2"/>
      <c r="G840" s="1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12"/>
      <c r="D841" s="2"/>
      <c r="E841" s="12"/>
      <c r="F841" s="2"/>
      <c r="G841" s="1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12"/>
      <c r="D842" s="2"/>
      <c r="E842" s="12"/>
      <c r="F842" s="2"/>
      <c r="G842" s="1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12"/>
      <c r="D843" s="2"/>
      <c r="E843" s="12"/>
      <c r="F843" s="2"/>
      <c r="G843" s="1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12"/>
      <c r="D844" s="2"/>
      <c r="E844" s="12"/>
      <c r="F844" s="2"/>
      <c r="G844" s="1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12"/>
      <c r="D845" s="2"/>
      <c r="E845" s="12"/>
      <c r="F845" s="2"/>
      <c r="G845" s="1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12"/>
      <c r="D846" s="2"/>
      <c r="E846" s="12"/>
      <c r="F846" s="2"/>
      <c r="G846" s="1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12"/>
      <c r="D847" s="2"/>
      <c r="E847" s="12"/>
      <c r="F847" s="2"/>
      <c r="G847" s="1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12"/>
      <c r="D848" s="2"/>
      <c r="E848" s="12"/>
      <c r="F848" s="2"/>
      <c r="G848" s="1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12"/>
      <c r="D849" s="2"/>
      <c r="E849" s="12"/>
      <c r="F849" s="2"/>
      <c r="G849" s="1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12"/>
      <c r="D850" s="2"/>
      <c r="E850" s="12"/>
      <c r="F850" s="2"/>
      <c r="G850" s="1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12"/>
      <c r="D851" s="2"/>
      <c r="E851" s="12"/>
      <c r="F851" s="2"/>
      <c r="G851" s="1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12"/>
      <c r="D852" s="2"/>
      <c r="E852" s="12"/>
      <c r="F852" s="2"/>
      <c r="G852" s="1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12"/>
      <c r="D853" s="2"/>
      <c r="E853" s="12"/>
      <c r="F853" s="2"/>
      <c r="G853" s="1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12"/>
      <c r="D854" s="2"/>
      <c r="E854" s="12"/>
      <c r="F854" s="2"/>
      <c r="G854" s="1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12"/>
      <c r="D855" s="2"/>
      <c r="E855" s="12"/>
      <c r="F855" s="2"/>
      <c r="G855" s="1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12"/>
      <c r="D856" s="2"/>
      <c r="E856" s="12"/>
      <c r="F856" s="2"/>
      <c r="G856" s="1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12"/>
      <c r="D857" s="2"/>
      <c r="E857" s="12"/>
      <c r="F857" s="2"/>
      <c r="G857" s="1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12"/>
      <c r="D858" s="2"/>
      <c r="E858" s="12"/>
      <c r="F858" s="2"/>
      <c r="G858" s="1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12"/>
      <c r="D859" s="2"/>
      <c r="E859" s="12"/>
      <c r="F859" s="2"/>
      <c r="G859" s="1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12"/>
      <c r="D860" s="2"/>
      <c r="E860" s="12"/>
      <c r="F860" s="2"/>
      <c r="G860" s="1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12"/>
      <c r="D861" s="2"/>
      <c r="E861" s="12"/>
      <c r="F861" s="2"/>
      <c r="G861" s="1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12"/>
      <c r="D862" s="2"/>
      <c r="E862" s="12"/>
      <c r="F862" s="2"/>
      <c r="G862" s="1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12"/>
      <c r="D863" s="2"/>
      <c r="E863" s="12"/>
      <c r="F863" s="2"/>
      <c r="G863" s="1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12"/>
      <c r="D864" s="2"/>
      <c r="E864" s="12"/>
      <c r="F864" s="2"/>
      <c r="G864" s="1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12"/>
      <c r="D865" s="2"/>
      <c r="E865" s="12"/>
      <c r="F865" s="2"/>
      <c r="G865" s="1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12"/>
      <c r="D866" s="2"/>
      <c r="E866" s="12"/>
      <c r="F866" s="2"/>
      <c r="G866" s="1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12"/>
      <c r="D867" s="2"/>
      <c r="E867" s="12"/>
      <c r="F867" s="2"/>
      <c r="G867" s="1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12"/>
      <c r="D868" s="2"/>
      <c r="E868" s="12"/>
      <c r="F868" s="2"/>
      <c r="G868" s="1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12"/>
      <c r="D869" s="2"/>
      <c r="E869" s="12"/>
      <c r="F869" s="2"/>
      <c r="G869" s="1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12"/>
      <c r="D870" s="2"/>
      <c r="E870" s="12"/>
      <c r="F870" s="2"/>
      <c r="G870" s="1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12"/>
      <c r="D871" s="2"/>
      <c r="E871" s="12"/>
      <c r="F871" s="2"/>
      <c r="G871" s="1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12"/>
      <c r="D872" s="2"/>
      <c r="E872" s="12"/>
      <c r="F872" s="2"/>
      <c r="G872" s="1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12"/>
      <c r="D873" s="2"/>
      <c r="E873" s="12"/>
      <c r="F873" s="2"/>
      <c r="G873" s="1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12"/>
      <c r="D874" s="2"/>
      <c r="E874" s="12"/>
      <c r="F874" s="2"/>
      <c r="G874" s="1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12"/>
      <c r="D875" s="2"/>
      <c r="E875" s="12"/>
      <c r="F875" s="2"/>
      <c r="G875" s="1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12"/>
      <c r="D876" s="2"/>
      <c r="E876" s="12"/>
      <c r="F876" s="2"/>
      <c r="G876" s="1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12"/>
      <c r="D877" s="2"/>
      <c r="E877" s="12"/>
      <c r="F877" s="2"/>
      <c r="G877" s="1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12"/>
      <c r="D878" s="2"/>
      <c r="E878" s="12"/>
      <c r="F878" s="2"/>
      <c r="G878" s="1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12"/>
      <c r="D879" s="2"/>
      <c r="E879" s="12"/>
      <c r="F879" s="2"/>
      <c r="G879" s="1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12"/>
      <c r="D880" s="2"/>
      <c r="E880" s="12"/>
      <c r="F880" s="2"/>
      <c r="G880" s="1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12"/>
      <c r="D881" s="2"/>
      <c r="E881" s="12"/>
      <c r="F881" s="2"/>
      <c r="G881" s="1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12"/>
      <c r="D882" s="2"/>
      <c r="E882" s="12"/>
      <c r="F882" s="2"/>
      <c r="G882" s="1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12"/>
      <c r="D883" s="2"/>
      <c r="E883" s="12"/>
      <c r="F883" s="2"/>
      <c r="G883" s="1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12"/>
      <c r="D884" s="2"/>
      <c r="E884" s="12"/>
      <c r="F884" s="2"/>
      <c r="G884" s="1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12"/>
      <c r="D885" s="2"/>
      <c r="E885" s="12"/>
      <c r="F885" s="2"/>
      <c r="G885" s="1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12"/>
      <c r="D886" s="2"/>
      <c r="E886" s="12"/>
      <c r="F886" s="2"/>
      <c r="G886" s="1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12"/>
      <c r="D887" s="2"/>
      <c r="E887" s="12"/>
      <c r="F887" s="2"/>
      <c r="G887" s="1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12"/>
      <c r="D888" s="2"/>
      <c r="E888" s="12"/>
      <c r="F888" s="2"/>
      <c r="G888" s="1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12"/>
      <c r="D889" s="2"/>
      <c r="E889" s="12"/>
      <c r="F889" s="2"/>
      <c r="G889" s="1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12"/>
      <c r="D890" s="2"/>
      <c r="E890" s="12"/>
      <c r="F890" s="2"/>
      <c r="G890" s="1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12"/>
      <c r="D891" s="2"/>
      <c r="E891" s="12"/>
      <c r="F891" s="2"/>
      <c r="G891" s="1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12"/>
      <c r="D892" s="2"/>
      <c r="E892" s="12"/>
      <c r="F892" s="2"/>
      <c r="G892" s="1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12"/>
      <c r="D893" s="2"/>
      <c r="E893" s="12"/>
      <c r="F893" s="2"/>
      <c r="G893" s="1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12"/>
      <c r="D894" s="2"/>
      <c r="E894" s="12"/>
      <c r="F894" s="2"/>
      <c r="G894" s="1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12"/>
      <c r="D895" s="2"/>
      <c r="E895" s="12"/>
      <c r="F895" s="2"/>
      <c r="G895" s="1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12"/>
      <c r="D896" s="2"/>
      <c r="E896" s="12"/>
      <c r="F896" s="2"/>
      <c r="G896" s="1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12"/>
      <c r="D897" s="2"/>
      <c r="E897" s="12"/>
      <c r="F897" s="2"/>
      <c r="G897" s="1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12"/>
      <c r="D898" s="2"/>
      <c r="E898" s="12"/>
      <c r="F898" s="2"/>
      <c r="G898" s="1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12"/>
      <c r="D899" s="2"/>
      <c r="E899" s="12"/>
      <c r="F899" s="2"/>
      <c r="G899" s="1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12"/>
      <c r="D900" s="2"/>
      <c r="E900" s="12"/>
      <c r="F900" s="2"/>
      <c r="G900" s="1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12"/>
      <c r="D901" s="2"/>
      <c r="E901" s="12"/>
      <c r="F901" s="2"/>
      <c r="G901" s="1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12"/>
      <c r="D902" s="2"/>
      <c r="E902" s="12"/>
      <c r="F902" s="2"/>
      <c r="G902" s="1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12"/>
      <c r="D903" s="2"/>
      <c r="E903" s="12"/>
      <c r="F903" s="2"/>
      <c r="G903" s="1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12"/>
      <c r="D904" s="2"/>
      <c r="E904" s="12"/>
      <c r="F904" s="2"/>
      <c r="G904" s="1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12"/>
      <c r="D905" s="2"/>
      <c r="E905" s="12"/>
      <c r="F905" s="2"/>
      <c r="G905" s="1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12"/>
      <c r="D906" s="2"/>
      <c r="E906" s="12"/>
      <c r="F906" s="2"/>
      <c r="G906" s="1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12"/>
      <c r="D907" s="2"/>
      <c r="E907" s="12"/>
      <c r="F907" s="2"/>
      <c r="G907" s="1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12"/>
      <c r="D908" s="2"/>
      <c r="E908" s="12"/>
      <c r="F908" s="2"/>
      <c r="G908" s="1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12"/>
      <c r="D909" s="2"/>
      <c r="E909" s="12"/>
      <c r="F909" s="2"/>
      <c r="G909" s="1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12"/>
      <c r="D910" s="2"/>
      <c r="E910" s="12"/>
      <c r="F910" s="2"/>
      <c r="G910" s="1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12"/>
      <c r="D911" s="2"/>
      <c r="E911" s="12"/>
      <c r="F911" s="2"/>
      <c r="G911" s="1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12"/>
      <c r="D912" s="2"/>
      <c r="E912" s="12"/>
      <c r="F912" s="2"/>
      <c r="G912" s="1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12"/>
      <c r="D913" s="2"/>
      <c r="E913" s="12"/>
      <c r="F913" s="2"/>
      <c r="G913" s="1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12"/>
      <c r="D914" s="2"/>
      <c r="E914" s="12"/>
      <c r="F914" s="2"/>
      <c r="G914" s="1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12"/>
      <c r="D915" s="2"/>
      <c r="E915" s="12"/>
      <c r="F915" s="2"/>
      <c r="G915" s="1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12"/>
      <c r="D916" s="2"/>
      <c r="E916" s="12"/>
      <c r="F916" s="2"/>
      <c r="G916" s="1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12"/>
      <c r="D917" s="2"/>
      <c r="E917" s="12"/>
      <c r="F917" s="2"/>
      <c r="G917" s="1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12"/>
      <c r="D918" s="2"/>
      <c r="E918" s="12"/>
      <c r="F918" s="2"/>
      <c r="G918" s="1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12"/>
      <c r="D919" s="2"/>
      <c r="E919" s="12"/>
      <c r="F919" s="2"/>
      <c r="G919" s="1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12"/>
      <c r="D920" s="2"/>
      <c r="E920" s="12"/>
      <c r="F920" s="2"/>
      <c r="G920" s="1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12"/>
      <c r="D921" s="2"/>
      <c r="E921" s="12"/>
      <c r="F921" s="2"/>
      <c r="G921" s="1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12"/>
      <c r="D922" s="2"/>
      <c r="E922" s="12"/>
      <c r="F922" s="2"/>
      <c r="G922" s="1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12"/>
      <c r="D923" s="2"/>
      <c r="E923" s="12"/>
      <c r="F923" s="2"/>
      <c r="G923" s="1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12"/>
      <c r="D924" s="2"/>
      <c r="E924" s="12"/>
      <c r="F924" s="2"/>
      <c r="G924" s="1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12"/>
      <c r="D925" s="2"/>
      <c r="E925" s="12"/>
      <c r="F925" s="2"/>
      <c r="G925" s="1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12"/>
      <c r="D926" s="2"/>
      <c r="E926" s="12"/>
      <c r="F926" s="2"/>
      <c r="G926" s="1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12"/>
      <c r="D927" s="2"/>
      <c r="E927" s="12"/>
      <c r="F927" s="2"/>
      <c r="G927" s="1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12"/>
      <c r="D928" s="2"/>
      <c r="E928" s="12"/>
      <c r="F928" s="2"/>
      <c r="G928" s="1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12"/>
      <c r="D929" s="2"/>
      <c r="E929" s="12"/>
      <c r="F929" s="2"/>
      <c r="G929" s="1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12"/>
      <c r="D930" s="2"/>
      <c r="E930" s="12"/>
      <c r="F930" s="2"/>
      <c r="G930" s="1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12"/>
      <c r="D931" s="2"/>
      <c r="E931" s="12"/>
      <c r="F931" s="2"/>
      <c r="G931" s="1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12"/>
      <c r="D932" s="2"/>
      <c r="E932" s="12"/>
      <c r="F932" s="2"/>
      <c r="G932" s="1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12"/>
      <c r="D933" s="2"/>
      <c r="E933" s="12"/>
      <c r="F933" s="2"/>
      <c r="G933" s="1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12"/>
      <c r="D934" s="2"/>
      <c r="E934" s="12"/>
      <c r="F934" s="2"/>
      <c r="G934" s="1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12"/>
      <c r="D935" s="2"/>
      <c r="E935" s="12"/>
      <c r="F935" s="2"/>
      <c r="G935" s="1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12"/>
      <c r="D936" s="2"/>
      <c r="E936" s="12"/>
      <c r="F936" s="2"/>
      <c r="G936" s="1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12"/>
      <c r="D937" s="2"/>
      <c r="E937" s="12"/>
      <c r="F937" s="2"/>
      <c r="G937" s="1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12"/>
      <c r="D938" s="2"/>
      <c r="E938" s="12"/>
      <c r="F938" s="2"/>
      <c r="G938" s="1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12"/>
      <c r="D939" s="2"/>
      <c r="E939" s="12"/>
      <c r="F939" s="2"/>
      <c r="G939" s="1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12"/>
      <c r="D940" s="2"/>
      <c r="E940" s="12"/>
      <c r="F940" s="2"/>
      <c r="G940" s="1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12"/>
      <c r="D941" s="2"/>
      <c r="E941" s="12"/>
      <c r="F941" s="2"/>
      <c r="G941" s="1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12"/>
      <c r="D942" s="2"/>
      <c r="E942" s="12"/>
      <c r="F942" s="2"/>
      <c r="G942" s="1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12"/>
      <c r="D943" s="2"/>
      <c r="E943" s="12"/>
      <c r="F943" s="2"/>
      <c r="G943" s="1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12"/>
      <c r="D944" s="2"/>
      <c r="E944" s="12"/>
      <c r="F944" s="2"/>
      <c r="G944" s="1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12"/>
      <c r="D945" s="2"/>
      <c r="E945" s="12"/>
      <c r="F945" s="2"/>
      <c r="G945" s="1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12"/>
      <c r="D946" s="2"/>
      <c r="E946" s="12"/>
      <c r="F946" s="2"/>
      <c r="G946" s="1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12"/>
      <c r="D947" s="2"/>
      <c r="E947" s="12"/>
      <c r="F947" s="2"/>
      <c r="G947" s="1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12"/>
      <c r="D948" s="2"/>
      <c r="E948" s="12"/>
      <c r="F948" s="2"/>
      <c r="G948" s="1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12"/>
      <c r="D949" s="2"/>
      <c r="E949" s="12"/>
      <c r="F949" s="2"/>
      <c r="G949" s="1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12"/>
      <c r="D950" s="2"/>
      <c r="E950" s="12"/>
      <c r="F950" s="2"/>
      <c r="G950" s="1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12"/>
      <c r="D951" s="2"/>
      <c r="E951" s="12"/>
      <c r="F951" s="2"/>
      <c r="G951" s="1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12"/>
      <c r="D952" s="2"/>
      <c r="E952" s="12"/>
      <c r="F952" s="2"/>
      <c r="G952" s="1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12"/>
      <c r="D953" s="2"/>
      <c r="E953" s="12"/>
      <c r="F953" s="2"/>
      <c r="G953" s="1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12"/>
      <c r="D954" s="2"/>
      <c r="E954" s="12"/>
      <c r="F954" s="2"/>
      <c r="G954" s="1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12"/>
      <c r="D955" s="2"/>
      <c r="E955" s="12"/>
      <c r="F955" s="2"/>
      <c r="G955" s="1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12"/>
      <c r="D956" s="2"/>
      <c r="E956" s="12"/>
      <c r="F956" s="2"/>
      <c r="G956" s="1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12"/>
      <c r="D957" s="2"/>
      <c r="E957" s="12"/>
      <c r="F957" s="2"/>
      <c r="G957" s="1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12"/>
      <c r="D958" s="2"/>
      <c r="E958" s="12"/>
      <c r="F958" s="2"/>
      <c r="G958" s="1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12"/>
      <c r="D959" s="2"/>
      <c r="E959" s="12"/>
      <c r="F959" s="2"/>
      <c r="G959" s="1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12"/>
      <c r="D960" s="2"/>
      <c r="E960" s="12"/>
      <c r="F960" s="2"/>
      <c r="G960" s="1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12"/>
      <c r="D961" s="2"/>
      <c r="E961" s="12"/>
      <c r="F961" s="2"/>
      <c r="G961" s="1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12"/>
      <c r="D962" s="2"/>
      <c r="E962" s="12"/>
      <c r="F962" s="2"/>
      <c r="G962" s="1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12"/>
      <c r="D963" s="2"/>
      <c r="E963" s="12"/>
      <c r="F963" s="2"/>
      <c r="G963" s="1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12"/>
      <c r="D964" s="2"/>
      <c r="E964" s="12"/>
      <c r="F964" s="2"/>
      <c r="G964" s="1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12"/>
      <c r="D965" s="2"/>
      <c r="E965" s="12"/>
      <c r="F965" s="2"/>
      <c r="G965" s="1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12"/>
      <c r="D966" s="2"/>
      <c r="E966" s="12"/>
      <c r="F966" s="2"/>
      <c r="G966" s="1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12"/>
      <c r="D967" s="2"/>
      <c r="E967" s="12"/>
      <c r="F967" s="2"/>
      <c r="G967" s="1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12"/>
      <c r="D968" s="2"/>
      <c r="E968" s="12"/>
      <c r="F968" s="2"/>
      <c r="G968" s="1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12"/>
      <c r="D969" s="2"/>
      <c r="E969" s="12"/>
      <c r="F969" s="2"/>
      <c r="G969" s="1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12"/>
      <c r="D970" s="2"/>
      <c r="E970" s="12"/>
      <c r="F970" s="2"/>
      <c r="G970" s="1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12"/>
      <c r="D971" s="2"/>
      <c r="E971" s="12"/>
      <c r="F971" s="2"/>
      <c r="G971" s="1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12"/>
      <c r="D972" s="2"/>
      <c r="E972" s="12"/>
      <c r="F972" s="2"/>
      <c r="G972" s="1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12"/>
      <c r="D973" s="2"/>
      <c r="E973" s="12"/>
      <c r="F973" s="2"/>
      <c r="G973" s="1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12"/>
      <c r="D974" s="2"/>
      <c r="E974" s="12"/>
      <c r="F974" s="2"/>
      <c r="G974" s="1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12"/>
      <c r="D975" s="2"/>
      <c r="E975" s="12"/>
      <c r="F975" s="2"/>
      <c r="G975" s="1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12"/>
      <c r="D976" s="2"/>
      <c r="E976" s="12"/>
      <c r="F976" s="2"/>
      <c r="G976" s="1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12"/>
      <c r="D977" s="2"/>
      <c r="E977" s="12"/>
      <c r="F977" s="2"/>
      <c r="G977" s="1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12"/>
      <c r="D978" s="2"/>
      <c r="E978" s="12"/>
      <c r="F978" s="2"/>
      <c r="G978" s="1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12"/>
      <c r="D979" s="2"/>
      <c r="E979" s="12"/>
      <c r="F979" s="2"/>
      <c r="G979" s="1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12"/>
      <c r="D980" s="2"/>
      <c r="E980" s="12"/>
      <c r="F980" s="2"/>
      <c r="G980" s="1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12"/>
      <c r="D981" s="2"/>
      <c r="E981" s="12"/>
      <c r="F981" s="2"/>
      <c r="G981" s="1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12"/>
      <c r="D982" s="2"/>
      <c r="E982" s="12"/>
      <c r="F982" s="2"/>
      <c r="G982" s="1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12"/>
      <c r="D983" s="2"/>
      <c r="E983" s="12"/>
      <c r="F983" s="2"/>
      <c r="G983" s="1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12"/>
      <c r="D984" s="2"/>
      <c r="E984" s="12"/>
      <c r="F984" s="2"/>
      <c r="G984" s="1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12"/>
      <c r="D985" s="2"/>
      <c r="E985" s="12"/>
      <c r="F985" s="2"/>
      <c r="G985" s="1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12"/>
      <c r="D986" s="2"/>
      <c r="E986" s="12"/>
      <c r="F986" s="2"/>
      <c r="G986" s="1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12"/>
      <c r="D987" s="2"/>
      <c r="E987" s="12"/>
      <c r="F987" s="2"/>
      <c r="G987" s="1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12"/>
      <c r="D988" s="2"/>
      <c r="E988" s="12"/>
      <c r="F988" s="2"/>
      <c r="G988" s="1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12"/>
      <c r="D989" s="2"/>
      <c r="E989" s="12"/>
      <c r="F989" s="2"/>
      <c r="G989" s="1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12"/>
      <c r="D990" s="2"/>
      <c r="E990" s="12"/>
      <c r="F990" s="2"/>
      <c r="G990" s="1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12"/>
      <c r="D991" s="2"/>
      <c r="E991" s="12"/>
      <c r="F991" s="2"/>
      <c r="G991" s="1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12"/>
      <c r="D992" s="2"/>
      <c r="E992" s="12"/>
      <c r="F992" s="2"/>
      <c r="G992" s="1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12"/>
      <c r="D993" s="2"/>
      <c r="E993" s="12"/>
      <c r="F993" s="2"/>
      <c r="G993" s="1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12"/>
      <c r="D994" s="2"/>
      <c r="E994" s="12"/>
      <c r="F994" s="2"/>
      <c r="G994" s="1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12"/>
      <c r="D995" s="2"/>
      <c r="E995" s="12"/>
      <c r="F995" s="2"/>
      <c r="G995" s="1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12"/>
      <c r="D996" s="2"/>
      <c r="E996" s="12"/>
      <c r="F996" s="2"/>
      <c r="G996" s="1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12"/>
      <c r="D997" s="2"/>
      <c r="E997" s="12"/>
      <c r="F997" s="2"/>
      <c r="G997" s="1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12"/>
      <c r="D998" s="2"/>
      <c r="E998" s="12"/>
      <c r="F998" s="2"/>
      <c r="G998" s="1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12"/>
      <c r="D999" s="2"/>
      <c r="E999" s="12"/>
      <c r="F999" s="2"/>
      <c r="G999" s="1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12"/>
      <c r="D1000" s="2"/>
      <c r="E1000" s="12"/>
      <c r="F1000" s="2"/>
      <c r="G1000" s="1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8.43"/>
    <col customWidth="1" min="3" max="3" width="14.43"/>
    <col customWidth="1" min="4" max="4" width="17.57"/>
    <col customWidth="1" min="5" max="5" width="18.14"/>
    <col customWidth="1" min="6" max="6" width="22.0"/>
    <col customWidth="1" min="7" max="7" width="14.43"/>
    <col customWidth="1" min="8" max="8" width="29.43"/>
    <col customWidth="1" min="9" max="9" width="18.14"/>
  </cols>
  <sheetData>
    <row r="1">
      <c r="A1" s="17" t="s">
        <v>263</v>
      </c>
      <c r="B1" s="18"/>
      <c r="C1" s="18"/>
      <c r="D1" s="18"/>
      <c r="E1" s="18"/>
      <c r="F1" s="18"/>
      <c r="G1" s="19"/>
      <c r="H1" s="17" t="s">
        <v>264</v>
      </c>
      <c r="I1" s="20"/>
      <c r="J1" s="21"/>
      <c r="K1" s="21"/>
      <c r="L1" s="21"/>
      <c r="M1" s="21"/>
      <c r="N1" s="21"/>
      <c r="O1" s="21"/>
      <c r="P1" s="21"/>
      <c r="Q1" s="21"/>
      <c r="R1" s="21"/>
      <c r="S1" s="21"/>
    </row>
    <row r="2">
      <c r="A2" s="22" t="s">
        <v>265</v>
      </c>
      <c r="B2" s="22" t="s">
        <v>266</v>
      </c>
      <c r="C2" s="22" t="s">
        <v>267</v>
      </c>
      <c r="D2" s="22" t="s">
        <v>268</v>
      </c>
      <c r="E2" s="22" t="s">
        <v>269</v>
      </c>
      <c r="F2" s="22" t="s">
        <v>270</v>
      </c>
      <c r="G2" s="23" t="s">
        <v>271</v>
      </c>
      <c r="H2" s="24" t="s">
        <v>272</v>
      </c>
      <c r="I2" s="25" t="s">
        <v>273</v>
      </c>
      <c r="J2" s="26"/>
      <c r="K2" s="26"/>
      <c r="L2" s="26"/>
      <c r="M2" s="26"/>
      <c r="N2" s="26"/>
      <c r="O2" s="26"/>
      <c r="P2" s="26"/>
      <c r="Q2" s="26"/>
      <c r="R2" s="26"/>
      <c r="S2" s="26"/>
    </row>
    <row r="3">
      <c r="A3" s="27" t="s">
        <v>274</v>
      </c>
      <c r="B3" s="28" t="s">
        <v>6</v>
      </c>
      <c r="C3" s="29" t="s">
        <v>275</v>
      </c>
      <c r="D3" s="29" t="s">
        <v>275</v>
      </c>
      <c r="E3" s="28" t="s">
        <v>276</v>
      </c>
      <c r="F3" s="28"/>
      <c r="G3" s="30"/>
      <c r="H3" s="27" t="s">
        <v>277</v>
      </c>
      <c r="I3" s="31">
        <f>countif('Nagar Rd'!G$30:G$1999,"Open")</f>
        <v>0</v>
      </c>
    </row>
    <row r="4">
      <c r="A4" s="27" t="s">
        <v>274</v>
      </c>
      <c r="B4" s="28" t="s">
        <v>11</v>
      </c>
      <c r="C4" s="29" t="s">
        <v>275</v>
      </c>
      <c r="D4" s="29" t="s">
        <v>275</v>
      </c>
      <c r="E4" s="28" t="s">
        <v>276</v>
      </c>
      <c r="F4" s="28"/>
      <c r="G4" s="30"/>
      <c r="H4" s="27" t="s">
        <v>274</v>
      </c>
      <c r="I4" s="31">
        <f>countif(Yerawda!G$4:G$2003,"Open")</f>
        <v>0</v>
      </c>
    </row>
    <row r="5">
      <c r="A5" s="27" t="s">
        <v>274</v>
      </c>
      <c r="B5" s="28" t="s">
        <v>17</v>
      </c>
      <c r="C5" s="29" t="s">
        <v>275</v>
      </c>
      <c r="D5" s="29" t="s">
        <v>275</v>
      </c>
      <c r="E5" s="28" t="s">
        <v>276</v>
      </c>
      <c r="F5" s="28"/>
      <c r="G5" s="30"/>
      <c r="H5" s="27" t="s">
        <v>278</v>
      </c>
      <c r="I5" s="31">
        <f>countif('Dhole-Patil Rd'!G$4:G$2007,"Open")</f>
        <v>0</v>
      </c>
    </row>
    <row r="6">
      <c r="A6" s="27" t="s">
        <v>274</v>
      </c>
      <c r="B6" s="28" t="s">
        <v>22</v>
      </c>
      <c r="C6" s="29" t="s">
        <v>275</v>
      </c>
      <c r="D6" s="29" t="s">
        <v>275</v>
      </c>
      <c r="E6" s="28" t="s">
        <v>276</v>
      </c>
      <c r="F6" s="28"/>
      <c r="G6" s="30"/>
      <c r="H6" s="27" t="s">
        <v>279</v>
      </c>
      <c r="I6" s="31">
        <f>countif(Aundh-Baner!G$4:G$2003,"Open")</f>
        <v>0</v>
      </c>
    </row>
    <row r="7">
      <c r="A7" s="27" t="s">
        <v>274</v>
      </c>
      <c r="B7" s="28" t="s">
        <v>26</v>
      </c>
      <c r="C7" s="29" t="s">
        <v>275</v>
      </c>
      <c r="D7" s="29" t="s">
        <v>275</v>
      </c>
      <c r="E7" s="28" t="s">
        <v>276</v>
      </c>
      <c r="F7" s="32"/>
      <c r="G7" s="33"/>
      <c r="H7" s="27" t="s">
        <v>280</v>
      </c>
      <c r="I7" s="31">
        <f>countif('Ghole Rd'!G$4:G$2003,"Open")</f>
        <v>0</v>
      </c>
    </row>
    <row r="8">
      <c r="A8" s="27" t="s">
        <v>274</v>
      </c>
      <c r="B8" s="28" t="s">
        <v>29</v>
      </c>
      <c r="C8" s="29" t="s">
        <v>275</v>
      </c>
      <c r="D8" s="29" t="s">
        <v>275</v>
      </c>
      <c r="E8" s="28" t="s">
        <v>276</v>
      </c>
      <c r="F8" s="32"/>
      <c r="G8" s="33"/>
      <c r="H8" s="27" t="s">
        <v>281</v>
      </c>
      <c r="I8" s="31">
        <f>countif(Kothrud!G$4:G$2003,"Open")</f>
        <v>0</v>
      </c>
    </row>
    <row r="9">
      <c r="A9" s="27" t="s">
        <v>274</v>
      </c>
      <c r="B9" s="28" t="s">
        <v>32</v>
      </c>
      <c r="C9" s="29" t="s">
        <v>275</v>
      </c>
      <c r="D9" s="29" t="s">
        <v>275</v>
      </c>
      <c r="E9" s="28" t="s">
        <v>276</v>
      </c>
      <c r="F9" s="32"/>
      <c r="G9" s="33"/>
      <c r="H9" s="27" t="s">
        <v>282</v>
      </c>
      <c r="I9" s="31">
        <f>countif(Sahakarnagar!G$12:G$2011,"Open")</f>
        <v>0</v>
      </c>
    </row>
    <row r="10">
      <c r="A10" s="27" t="s">
        <v>274</v>
      </c>
      <c r="B10" s="28" t="s">
        <v>35</v>
      </c>
      <c r="C10" s="29" t="s">
        <v>275</v>
      </c>
      <c r="D10" s="29" t="s">
        <v>275</v>
      </c>
      <c r="E10" s="28" t="s">
        <v>276</v>
      </c>
      <c r="F10" s="32"/>
      <c r="G10" s="33"/>
      <c r="H10" s="27" t="s">
        <v>283</v>
      </c>
      <c r="I10" s="31">
        <f>countif('Sinhgad Rd'!G$5:G$2060,"Open")</f>
        <v>0</v>
      </c>
    </row>
    <row r="11">
      <c r="A11" s="27" t="s">
        <v>277</v>
      </c>
      <c r="B11" s="28" t="s">
        <v>38</v>
      </c>
      <c r="C11" s="28" t="s">
        <v>284</v>
      </c>
      <c r="D11" s="28" t="s">
        <v>284</v>
      </c>
      <c r="E11" s="28" t="s">
        <v>285</v>
      </c>
      <c r="F11" s="28" t="s">
        <v>286</v>
      </c>
      <c r="G11" s="33"/>
      <c r="H11" s="27" t="s">
        <v>287</v>
      </c>
      <c r="I11" s="31">
        <f>countif(Warje!G$4:G$2003,"Open")</f>
        <v>0</v>
      </c>
    </row>
    <row r="12">
      <c r="A12" s="27" t="s">
        <v>277</v>
      </c>
      <c r="B12" s="28" t="s">
        <v>41</v>
      </c>
      <c r="C12" s="28" t="s">
        <v>284</v>
      </c>
      <c r="D12" s="28" t="s">
        <v>284</v>
      </c>
      <c r="E12" s="28" t="s">
        <v>285</v>
      </c>
      <c r="F12" s="28" t="s">
        <v>286</v>
      </c>
      <c r="G12" s="33"/>
      <c r="H12" s="27" t="s">
        <v>288</v>
      </c>
      <c r="I12" s="31">
        <f>countif(Hadapsar!G$4:G$2003,"Open")</f>
        <v>0</v>
      </c>
    </row>
    <row r="13">
      <c r="A13" s="27" t="s">
        <v>277</v>
      </c>
      <c r="B13" s="28" t="s">
        <v>44</v>
      </c>
      <c r="C13" s="28" t="s">
        <v>284</v>
      </c>
      <c r="D13" s="28" t="s">
        <v>284</v>
      </c>
      <c r="E13" s="28" t="s">
        <v>285</v>
      </c>
      <c r="F13" s="28" t="s">
        <v>286</v>
      </c>
      <c r="G13" s="33"/>
      <c r="H13" s="27" t="s">
        <v>289</v>
      </c>
      <c r="I13" s="31">
        <f>countif(Wanawadi!G$4:G$2000,"Open")</f>
        <v>0</v>
      </c>
    </row>
    <row r="14">
      <c r="A14" s="27" t="s">
        <v>277</v>
      </c>
      <c r="B14" s="28" t="s">
        <v>47</v>
      </c>
      <c r="C14" s="28" t="s">
        <v>284</v>
      </c>
      <c r="D14" s="28" t="s">
        <v>284</v>
      </c>
      <c r="E14" s="28" t="s">
        <v>285</v>
      </c>
      <c r="F14" s="28" t="s">
        <v>286</v>
      </c>
      <c r="G14" s="33"/>
      <c r="H14" s="27" t="s">
        <v>290</v>
      </c>
      <c r="I14" s="31">
        <f>countif(Kondhwa!G$4:G$1998,"Open")</f>
        <v>0</v>
      </c>
    </row>
    <row r="15">
      <c r="A15" s="27" t="s">
        <v>277</v>
      </c>
      <c r="B15" s="28" t="s">
        <v>50</v>
      </c>
      <c r="C15" s="28" t="s">
        <v>284</v>
      </c>
      <c r="D15" s="28" t="s">
        <v>284</v>
      </c>
      <c r="E15" s="28" t="s">
        <v>285</v>
      </c>
      <c r="F15" s="28" t="s">
        <v>286</v>
      </c>
      <c r="G15" s="33"/>
      <c r="H15" s="27" t="s">
        <v>291</v>
      </c>
      <c r="I15" s="31">
        <f>countif(Kasba!G$4:G$2003,"Open")</f>
        <v>0</v>
      </c>
    </row>
    <row r="16">
      <c r="A16" s="27" t="s">
        <v>277</v>
      </c>
      <c r="B16" s="28" t="s">
        <v>53</v>
      </c>
      <c r="C16" s="28" t="s">
        <v>284</v>
      </c>
      <c r="D16" s="28" t="s">
        <v>284</v>
      </c>
      <c r="E16" s="28" t="s">
        <v>285</v>
      </c>
      <c r="F16" s="28" t="s">
        <v>286</v>
      </c>
      <c r="G16" s="33"/>
      <c r="H16" s="27" t="s">
        <v>292</v>
      </c>
      <c r="I16" s="31">
        <f>countif('Bhavani Peth'!G$4:G$1997,"Open")</f>
        <v>0</v>
      </c>
    </row>
    <row r="17">
      <c r="A17" s="27" t="s">
        <v>277</v>
      </c>
      <c r="B17" s="28" t="s">
        <v>56</v>
      </c>
      <c r="C17" s="28" t="s">
        <v>284</v>
      </c>
      <c r="D17" s="28" t="s">
        <v>284</v>
      </c>
      <c r="E17" s="28" t="s">
        <v>285</v>
      </c>
      <c r="F17" s="28" t="s">
        <v>286</v>
      </c>
      <c r="G17" s="33"/>
      <c r="H17" s="27" t="s">
        <v>293</v>
      </c>
      <c r="I17" s="31">
        <f>countif(Bibwewadi!G$4:G$2004,"Open")</f>
        <v>0</v>
      </c>
    </row>
    <row r="18">
      <c r="A18" s="27" t="s">
        <v>277</v>
      </c>
      <c r="B18" s="28" t="s">
        <v>59</v>
      </c>
      <c r="C18" s="28" t="s">
        <v>284</v>
      </c>
      <c r="D18" s="28" t="s">
        <v>284</v>
      </c>
      <c r="E18" s="28" t="s">
        <v>285</v>
      </c>
      <c r="F18" s="28" t="s">
        <v>286</v>
      </c>
      <c r="G18" s="33"/>
      <c r="H18" s="27" t="s">
        <v>294</v>
      </c>
      <c r="I18" s="31"/>
    </row>
    <row r="19">
      <c r="A19" s="27" t="s">
        <v>277</v>
      </c>
      <c r="B19" s="28" t="s">
        <v>62</v>
      </c>
      <c r="C19" s="28" t="s">
        <v>284</v>
      </c>
      <c r="D19" s="28" t="s">
        <v>284</v>
      </c>
      <c r="E19" s="28" t="s">
        <v>285</v>
      </c>
      <c r="F19" s="28" t="s">
        <v>286</v>
      </c>
      <c r="G19" s="33"/>
      <c r="I19" s="31"/>
    </row>
    <row r="20">
      <c r="A20" s="27" t="s">
        <v>277</v>
      </c>
      <c r="B20" s="28" t="s">
        <v>65</v>
      </c>
      <c r="C20" s="28" t="s">
        <v>284</v>
      </c>
      <c r="D20" s="28" t="s">
        <v>284</v>
      </c>
      <c r="E20" s="28" t="s">
        <v>285</v>
      </c>
      <c r="F20" s="28" t="s">
        <v>286</v>
      </c>
      <c r="G20" s="33"/>
      <c r="I20" s="31"/>
    </row>
    <row r="21">
      <c r="A21" s="27" t="s">
        <v>277</v>
      </c>
      <c r="B21" s="28" t="s">
        <v>68</v>
      </c>
      <c r="C21" s="28" t="s">
        <v>284</v>
      </c>
      <c r="D21" s="28" t="s">
        <v>284</v>
      </c>
      <c r="E21" s="28" t="s">
        <v>285</v>
      </c>
      <c r="F21" s="28" t="s">
        <v>286</v>
      </c>
      <c r="G21" s="33"/>
      <c r="I21" s="31"/>
    </row>
    <row r="22">
      <c r="A22" s="27" t="s">
        <v>277</v>
      </c>
      <c r="B22" s="28" t="s">
        <v>71</v>
      </c>
      <c r="C22" s="28" t="s">
        <v>284</v>
      </c>
      <c r="D22" s="28" t="s">
        <v>284</v>
      </c>
      <c r="E22" s="28" t="s">
        <v>285</v>
      </c>
      <c r="F22" s="28" t="s">
        <v>286</v>
      </c>
      <c r="G22" s="33"/>
      <c r="I22" s="31"/>
    </row>
    <row r="23">
      <c r="A23" s="27" t="s">
        <v>274</v>
      </c>
      <c r="B23" s="28" t="s">
        <v>74</v>
      </c>
      <c r="C23" s="28" t="s">
        <v>275</v>
      </c>
      <c r="D23" s="28" t="s">
        <v>275</v>
      </c>
      <c r="E23" s="28" t="s">
        <v>276</v>
      </c>
      <c r="F23" s="32"/>
      <c r="G23" s="33"/>
      <c r="I23" s="31"/>
    </row>
    <row r="24">
      <c r="A24" s="27" t="s">
        <v>274</v>
      </c>
      <c r="B24" s="28" t="s">
        <v>77</v>
      </c>
      <c r="C24" s="28" t="s">
        <v>275</v>
      </c>
      <c r="D24" s="28" t="s">
        <v>275</v>
      </c>
      <c r="E24" s="28" t="s">
        <v>276</v>
      </c>
      <c r="F24" s="32"/>
      <c r="G24" s="33"/>
      <c r="I24" s="31"/>
    </row>
    <row r="25">
      <c r="A25" s="27" t="s">
        <v>274</v>
      </c>
      <c r="B25" s="28" t="s">
        <v>79</v>
      </c>
      <c r="C25" s="28" t="s">
        <v>275</v>
      </c>
      <c r="D25" s="28" t="s">
        <v>275</v>
      </c>
      <c r="E25" s="28" t="s">
        <v>276</v>
      </c>
      <c r="F25" s="32"/>
      <c r="G25" s="33"/>
      <c r="I25" s="31"/>
    </row>
    <row r="26">
      <c r="A26" s="27" t="s">
        <v>274</v>
      </c>
      <c r="B26" s="28" t="s">
        <v>82</v>
      </c>
      <c r="C26" s="28" t="s">
        <v>275</v>
      </c>
      <c r="D26" s="28" t="s">
        <v>275</v>
      </c>
      <c r="E26" s="28" t="s">
        <v>276</v>
      </c>
      <c r="F26" s="32"/>
      <c r="G26" s="33"/>
      <c r="I26" s="31"/>
    </row>
    <row r="27">
      <c r="A27" s="27" t="s">
        <v>295</v>
      </c>
      <c r="B27" s="28" t="s">
        <v>85</v>
      </c>
      <c r="C27" s="28" t="s">
        <v>296</v>
      </c>
      <c r="D27" s="28" t="s">
        <v>297</v>
      </c>
      <c r="E27" s="28" t="s">
        <v>284</v>
      </c>
      <c r="F27" s="28" t="s">
        <v>286</v>
      </c>
      <c r="G27" s="33"/>
      <c r="I27" s="31"/>
    </row>
    <row r="28">
      <c r="A28" s="27" t="s">
        <v>295</v>
      </c>
      <c r="B28" s="28" t="s">
        <v>88</v>
      </c>
      <c r="C28" s="28" t="s">
        <v>296</v>
      </c>
      <c r="D28" s="28" t="s">
        <v>297</v>
      </c>
      <c r="E28" s="28" t="s">
        <v>284</v>
      </c>
      <c r="F28" s="28" t="s">
        <v>286</v>
      </c>
      <c r="G28" s="33"/>
      <c r="I28" s="31"/>
    </row>
    <row r="29">
      <c r="A29" s="27" t="s">
        <v>295</v>
      </c>
      <c r="B29" s="28" t="s">
        <v>91</v>
      </c>
      <c r="C29" s="28" t="s">
        <v>296</v>
      </c>
      <c r="D29" s="28" t="s">
        <v>297</v>
      </c>
      <c r="E29" s="28" t="s">
        <v>284</v>
      </c>
      <c r="F29" s="28" t="s">
        <v>286</v>
      </c>
      <c r="G29" s="33"/>
      <c r="I29" s="31"/>
    </row>
    <row r="30">
      <c r="A30" s="27" t="s">
        <v>295</v>
      </c>
      <c r="B30" s="28" t="s">
        <v>94</v>
      </c>
      <c r="C30" s="28" t="s">
        <v>296</v>
      </c>
      <c r="D30" s="28" t="s">
        <v>297</v>
      </c>
      <c r="E30" s="28" t="s">
        <v>284</v>
      </c>
      <c r="F30" s="28" t="s">
        <v>286</v>
      </c>
      <c r="G30" s="33"/>
      <c r="I30" s="31"/>
    </row>
    <row r="31">
      <c r="A31" s="27" t="s">
        <v>279</v>
      </c>
      <c r="B31" s="28" t="s">
        <v>97</v>
      </c>
      <c r="C31" s="28" t="s">
        <v>298</v>
      </c>
      <c r="D31" s="28" t="s">
        <v>298</v>
      </c>
      <c r="E31" s="28" t="s">
        <v>284</v>
      </c>
      <c r="F31" s="28" t="s">
        <v>299</v>
      </c>
      <c r="G31" s="33"/>
      <c r="I31" s="31"/>
    </row>
    <row r="32">
      <c r="A32" s="27" t="s">
        <v>279</v>
      </c>
      <c r="B32" s="28" t="s">
        <v>100</v>
      </c>
      <c r="C32" s="28" t="s">
        <v>298</v>
      </c>
      <c r="D32" s="28" t="s">
        <v>298</v>
      </c>
      <c r="E32" s="28" t="s">
        <v>284</v>
      </c>
      <c r="F32" s="28" t="s">
        <v>299</v>
      </c>
      <c r="G32" s="33"/>
      <c r="I32" s="31"/>
    </row>
    <row r="33">
      <c r="A33" s="27" t="s">
        <v>279</v>
      </c>
      <c r="B33" s="28" t="s">
        <v>103</v>
      </c>
      <c r="C33" s="28" t="s">
        <v>298</v>
      </c>
      <c r="D33" s="28" t="s">
        <v>298</v>
      </c>
      <c r="E33" s="28" t="s">
        <v>284</v>
      </c>
      <c r="F33" s="28" t="s">
        <v>299</v>
      </c>
      <c r="G33" s="33"/>
      <c r="I33" s="31"/>
    </row>
    <row r="34">
      <c r="A34" s="27" t="s">
        <v>279</v>
      </c>
      <c r="B34" s="28" t="s">
        <v>106</v>
      </c>
      <c r="C34" s="28" t="s">
        <v>298</v>
      </c>
      <c r="D34" s="28" t="s">
        <v>298</v>
      </c>
      <c r="E34" s="28" t="s">
        <v>284</v>
      </c>
      <c r="F34" s="28" t="s">
        <v>299</v>
      </c>
      <c r="G34" s="33"/>
      <c r="I34" s="31"/>
    </row>
    <row r="35">
      <c r="A35" s="27" t="s">
        <v>279</v>
      </c>
      <c r="B35" s="28" t="s">
        <v>109</v>
      </c>
      <c r="C35" s="28" t="s">
        <v>298</v>
      </c>
      <c r="D35" s="28" t="s">
        <v>298</v>
      </c>
      <c r="E35" s="28" t="s">
        <v>284</v>
      </c>
      <c r="F35" s="28" t="s">
        <v>299</v>
      </c>
      <c r="G35" s="33"/>
      <c r="I35" s="31"/>
    </row>
    <row r="36">
      <c r="A36" s="27" t="s">
        <v>279</v>
      </c>
      <c r="B36" s="28" t="s">
        <v>112</v>
      </c>
      <c r="C36" s="28" t="s">
        <v>298</v>
      </c>
      <c r="D36" s="28" t="s">
        <v>298</v>
      </c>
      <c r="E36" s="28" t="s">
        <v>284</v>
      </c>
      <c r="F36" s="28" t="s">
        <v>299</v>
      </c>
      <c r="G36" s="33"/>
      <c r="I36" s="31"/>
    </row>
    <row r="37">
      <c r="A37" s="27" t="s">
        <v>279</v>
      </c>
      <c r="B37" s="28" t="s">
        <v>115</v>
      </c>
      <c r="C37" s="28" t="s">
        <v>298</v>
      </c>
      <c r="D37" s="28" t="s">
        <v>298</v>
      </c>
      <c r="E37" s="28" t="s">
        <v>284</v>
      </c>
      <c r="F37" s="28" t="s">
        <v>299</v>
      </c>
      <c r="G37" s="33"/>
      <c r="I37" s="31"/>
    </row>
    <row r="38">
      <c r="A38" s="27" t="s">
        <v>279</v>
      </c>
      <c r="B38" s="28" t="s">
        <v>118</v>
      </c>
      <c r="C38" s="28" t="s">
        <v>298</v>
      </c>
      <c r="D38" s="28" t="s">
        <v>298</v>
      </c>
      <c r="E38" s="28" t="s">
        <v>284</v>
      </c>
      <c r="F38" s="28" t="s">
        <v>299</v>
      </c>
      <c r="G38" s="33"/>
      <c r="I38" s="31"/>
    </row>
    <row r="39">
      <c r="A39" s="27" t="s">
        <v>281</v>
      </c>
      <c r="B39" s="28" t="s">
        <v>121</v>
      </c>
      <c r="C39" s="28" t="s">
        <v>300</v>
      </c>
      <c r="D39" s="28" t="s">
        <v>300</v>
      </c>
      <c r="E39" s="28" t="s">
        <v>301</v>
      </c>
      <c r="F39" s="28" t="s">
        <v>302</v>
      </c>
      <c r="G39" s="33"/>
      <c r="I39" s="31"/>
    </row>
    <row r="40">
      <c r="A40" s="27" t="s">
        <v>281</v>
      </c>
      <c r="B40" s="28" t="s">
        <v>124</v>
      </c>
      <c r="C40" s="28" t="s">
        <v>300</v>
      </c>
      <c r="D40" s="28" t="s">
        <v>300</v>
      </c>
      <c r="E40" s="28" t="s">
        <v>301</v>
      </c>
      <c r="F40" s="28" t="s">
        <v>302</v>
      </c>
      <c r="G40" s="33"/>
      <c r="I40" s="31"/>
    </row>
    <row r="41">
      <c r="A41" s="27" t="s">
        <v>281</v>
      </c>
      <c r="B41" s="28" t="s">
        <v>127</v>
      </c>
      <c r="C41" s="28" t="s">
        <v>300</v>
      </c>
      <c r="D41" s="28" t="s">
        <v>300</v>
      </c>
      <c r="E41" s="28" t="s">
        <v>301</v>
      </c>
      <c r="F41" s="28" t="s">
        <v>302</v>
      </c>
      <c r="G41" s="33"/>
      <c r="I41" s="31"/>
    </row>
    <row r="42">
      <c r="A42" s="27" t="s">
        <v>281</v>
      </c>
      <c r="B42" s="28" t="s">
        <v>130</v>
      </c>
      <c r="C42" s="28" t="s">
        <v>300</v>
      </c>
      <c r="D42" s="28" t="s">
        <v>300</v>
      </c>
      <c r="E42" s="28" t="s">
        <v>301</v>
      </c>
      <c r="F42" s="28" t="s">
        <v>302</v>
      </c>
      <c r="G42" s="33"/>
      <c r="I42" s="31"/>
    </row>
    <row r="43">
      <c r="A43" s="27" t="s">
        <v>281</v>
      </c>
      <c r="B43" s="28" t="s">
        <v>133</v>
      </c>
      <c r="C43" s="28" t="s">
        <v>300</v>
      </c>
      <c r="D43" s="28" t="s">
        <v>300</v>
      </c>
      <c r="E43" s="28" t="s">
        <v>301</v>
      </c>
      <c r="F43" s="28" t="s">
        <v>302</v>
      </c>
      <c r="G43" s="33"/>
      <c r="I43" s="31"/>
    </row>
    <row r="44">
      <c r="A44" s="27" t="s">
        <v>281</v>
      </c>
      <c r="B44" s="28" t="s">
        <v>136</v>
      </c>
      <c r="C44" s="28" t="s">
        <v>300</v>
      </c>
      <c r="D44" s="28" t="s">
        <v>300</v>
      </c>
      <c r="E44" s="28" t="s">
        <v>301</v>
      </c>
      <c r="F44" s="28" t="s">
        <v>302</v>
      </c>
      <c r="G44" s="33"/>
      <c r="I44" s="31"/>
    </row>
    <row r="45">
      <c r="A45" s="27" t="s">
        <v>281</v>
      </c>
      <c r="B45" s="28" t="s">
        <v>137</v>
      </c>
      <c r="C45" s="28" t="s">
        <v>300</v>
      </c>
      <c r="D45" s="28" t="s">
        <v>300</v>
      </c>
      <c r="E45" s="28" t="s">
        <v>301</v>
      </c>
      <c r="F45" s="28" t="s">
        <v>302</v>
      </c>
      <c r="G45" s="33"/>
      <c r="I45" s="31"/>
    </row>
    <row r="46">
      <c r="A46" s="27" t="s">
        <v>281</v>
      </c>
      <c r="B46" s="28" t="s">
        <v>138</v>
      </c>
      <c r="C46" s="28" t="s">
        <v>300</v>
      </c>
      <c r="D46" s="28" t="s">
        <v>300</v>
      </c>
      <c r="E46" s="28" t="s">
        <v>301</v>
      </c>
      <c r="F46" s="28" t="s">
        <v>302</v>
      </c>
      <c r="G46" s="33"/>
      <c r="I46" s="31"/>
    </row>
    <row r="47">
      <c r="A47" s="27" t="s">
        <v>281</v>
      </c>
      <c r="B47" s="28" t="s">
        <v>139</v>
      </c>
      <c r="C47" s="28" t="s">
        <v>300</v>
      </c>
      <c r="D47" s="28" t="s">
        <v>300</v>
      </c>
      <c r="E47" s="28" t="s">
        <v>301</v>
      </c>
      <c r="F47" s="28" t="s">
        <v>302</v>
      </c>
      <c r="G47" s="33"/>
      <c r="I47" s="31"/>
    </row>
    <row r="48">
      <c r="A48" s="27" t="s">
        <v>281</v>
      </c>
      <c r="B48" s="28" t="s">
        <v>140</v>
      </c>
      <c r="C48" s="28" t="s">
        <v>300</v>
      </c>
      <c r="D48" s="28" t="s">
        <v>300</v>
      </c>
      <c r="E48" s="28" t="s">
        <v>301</v>
      </c>
      <c r="F48" s="28" t="s">
        <v>302</v>
      </c>
      <c r="G48" s="33"/>
      <c r="I48" s="31"/>
    </row>
    <row r="49">
      <c r="A49" s="27" t="s">
        <v>281</v>
      </c>
      <c r="B49" s="28" t="s">
        <v>141</v>
      </c>
      <c r="C49" s="28" t="s">
        <v>300</v>
      </c>
      <c r="D49" s="28" t="s">
        <v>300</v>
      </c>
      <c r="E49" s="28" t="s">
        <v>301</v>
      </c>
      <c r="F49" s="28" t="s">
        <v>302</v>
      </c>
      <c r="G49" s="33"/>
      <c r="I49" s="31"/>
    </row>
    <row r="50">
      <c r="A50" s="27" t="s">
        <v>281</v>
      </c>
      <c r="B50" s="28" t="s">
        <v>142</v>
      </c>
      <c r="C50" s="28" t="s">
        <v>300</v>
      </c>
      <c r="D50" s="28" t="s">
        <v>300</v>
      </c>
      <c r="E50" s="28" t="s">
        <v>301</v>
      </c>
      <c r="F50" s="28" t="s">
        <v>302</v>
      </c>
      <c r="G50" s="33"/>
      <c r="I50" s="31"/>
    </row>
    <row r="51">
      <c r="A51" s="27" t="s">
        <v>287</v>
      </c>
      <c r="B51" s="28" t="s">
        <v>143</v>
      </c>
      <c r="C51" s="28" t="s">
        <v>303</v>
      </c>
      <c r="D51" s="28" t="s">
        <v>304</v>
      </c>
      <c r="E51" s="28" t="s">
        <v>305</v>
      </c>
      <c r="F51" s="28" t="s">
        <v>298</v>
      </c>
      <c r="G51" s="33"/>
      <c r="I51" s="31"/>
    </row>
    <row r="52">
      <c r="A52" s="27" t="s">
        <v>287</v>
      </c>
      <c r="B52" s="28" t="s">
        <v>144</v>
      </c>
      <c r="C52" s="28" t="s">
        <v>303</v>
      </c>
      <c r="D52" s="28" t="s">
        <v>304</v>
      </c>
      <c r="E52" s="28" t="s">
        <v>305</v>
      </c>
      <c r="F52" s="28" t="s">
        <v>298</v>
      </c>
      <c r="G52" s="33"/>
      <c r="I52" s="31"/>
    </row>
    <row r="53">
      <c r="A53" s="27" t="s">
        <v>287</v>
      </c>
      <c r="B53" s="28" t="s">
        <v>145</v>
      </c>
      <c r="C53" s="28" t="s">
        <v>303</v>
      </c>
      <c r="D53" s="28" t="s">
        <v>304</v>
      </c>
      <c r="E53" s="28" t="s">
        <v>305</v>
      </c>
      <c r="F53" s="28" t="s">
        <v>298</v>
      </c>
      <c r="G53" s="33"/>
      <c r="I53" s="31"/>
    </row>
    <row r="54">
      <c r="A54" s="27" t="s">
        <v>287</v>
      </c>
      <c r="B54" s="28" t="s">
        <v>146</v>
      </c>
      <c r="C54" s="28" t="s">
        <v>303</v>
      </c>
      <c r="D54" s="28" t="s">
        <v>304</v>
      </c>
      <c r="E54" s="28" t="s">
        <v>305</v>
      </c>
      <c r="F54" s="28" t="s">
        <v>298</v>
      </c>
      <c r="G54" s="33"/>
      <c r="I54" s="31"/>
    </row>
    <row r="55">
      <c r="A55" s="27" t="s">
        <v>295</v>
      </c>
      <c r="B55" s="28" t="s">
        <v>147</v>
      </c>
      <c r="C55" s="28" t="s">
        <v>296</v>
      </c>
      <c r="D55" s="28" t="s">
        <v>297</v>
      </c>
      <c r="E55" s="28" t="s">
        <v>284</v>
      </c>
      <c r="F55" s="28" t="s">
        <v>286</v>
      </c>
      <c r="G55" s="33"/>
      <c r="I55" s="31"/>
    </row>
    <row r="56">
      <c r="A56" s="27" t="s">
        <v>295</v>
      </c>
      <c r="B56" s="28" t="s">
        <v>148</v>
      </c>
      <c r="C56" s="28" t="s">
        <v>296</v>
      </c>
      <c r="D56" s="28" t="s">
        <v>297</v>
      </c>
      <c r="E56" s="28" t="s">
        <v>284</v>
      </c>
      <c r="F56" s="28" t="s">
        <v>286</v>
      </c>
      <c r="G56" s="33"/>
      <c r="I56" s="31"/>
    </row>
    <row r="57">
      <c r="A57" s="27" t="s">
        <v>295</v>
      </c>
      <c r="B57" s="28" t="s">
        <v>149</v>
      </c>
      <c r="C57" s="28" t="s">
        <v>296</v>
      </c>
      <c r="D57" s="28" t="s">
        <v>297</v>
      </c>
      <c r="E57" s="28" t="s">
        <v>284</v>
      </c>
      <c r="F57" s="28" t="s">
        <v>286</v>
      </c>
      <c r="G57" s="33"/>
      <c r="I57" s="31"/>
    </row>
    <row r="58">
      <c r="A58" s="27" t="s">
        <v>295</v>
      </c>
      <c r="B58" s="28" t="s">
        <v>150</v>
      </c>
      <c r="C58" s="28" t="s">
        <v>296</v>
      </c>
      <c r="D58" s="28" t="s">
        <v>297</v>
      </c>
      <c r="E58" s="28" t="s">
        <v>284</v>
      </c>
      <c r="F58" s="28" t="s">
        <v>286</v>
      </c>
      <c r="G58" s="33"/>
      <c r="I58" s="31"/>
    </row>
    <row r="59">
      <c r="A59" s="27" t="s">
        <v>291</v>
      </c>
      <c r="B59" s="28" t="s">
        <v>151</v>
      </c>
      <c r="C59" s="28" t="s">
        <v>306</v>
      </c>
      <c r="D59" s="28" t="s">
        <v>275</v>
      </c>
      <c r="E59" s="28" t="s">
        <v>284</v>
      </c>
      <c r="F59" s="28" t="s">
        <v>304</v>
      </c>
      <c r="G59" s="33"/>
      <c r="I59" s="31"/>
    </row>
    <row r="60">
      <c r="A60" s="27" t="s">
        <v>291</v>
      </c>
      <c r="B60" s="28" t="s">
        <v>152</v>
      </c>
      <c r="C60" s="28" t="s">
        <v>306</v>
      </c>
      <c r="D60" s="28" t="s">
        <v>275</v>
      </c>
      <c r="E60" s="28" t="s">
        <v>284</v>
      </c>
      <c r="F60" s="28" t="s">
        <v>304</v>
      </c>
      <c r="G60" s="33"/>
      <c r="I60" s="31"/>
    </row>
    <row r="61">
      <c r="A61" s="27" t="s">
        <v>291</v>
      </c>
      <c r="B61" s="28" t="s">
        <v>153</v>
      </c>
      <c r="C61" s="28" t="s">
        <v>306</v>
      </c>
      <c r="D61" s="28" t="s">
        <v>275</v>
      </c>
      <c r="E61" s="28" t="s">
        <v>284</v>
      </c>
      <c r="F61" s="28" t="s">
        <v>304</v>
      </c>
      <c r="G61" s="33"/>
      <c r="I61" s="31"/>
    </row>
    <row r="62">
      <c r="A62" s="27" t="s">
        <v>291</v>
      </c>
      <c r="B62" s="28" t="s">
        <v>154</v>
      </c>
      <c r="C62" s="28" t="s">
        <v>306</v>
      </c>
      <c r="D62" s="28" t="s">
        <v>275</v>
      </c>
      <c r="E62" s="28" t="s">
        <v>284</v>
      </c>
      <c r="F62" s="28" t="s">
        <v>304</v>
      </c>
      <c r="G62" s="33"/>
      <c r="I62" s="31"/>
    </row>
    <row r="63">
      <c r="A63" s="27" t="s">
        <v>291</v>
      </c>
      <c r="B63" s="28" t="s">
        <v>155</v>
      </c>
      <c r="C63" s="28" t="s">
        <v>306</v>
      </c>
      <c r="D63" s="28" t="s">
        <v>275</v>
      </c>
      <c r="E63" s="28" t="s">
        <v>284</v>
      </c>
      <c r="F63" s="28" t="s">
        <v>304</v>
      </c>
      <c r="G63" s="33"/>
      <c r="I63" s="31"/>
    </row>
    <row r="64">
      <c r="A64" s="27" t="s">
        <v>291</v>
      </c>
      <c r="B64" s="28" t="s">
        <v>156</v>
      </c>
      <c r="C64" s="28" t="s">
        <v>306</v>
      </c>
      <c r="D64" s="28" t="s">
        <v>275</v>
      </c>
      <c r="E64" s="28" t="s">
        <v>284</v>
      </c>
      <c r="F64" s="28" t="s">
        <v>304</v>
      </c>
      <c r="G64" s="33"/>
      <c r="I64" s="31"/>
    </row>
    <row r="65">
      <c r="A65" s="27" t="s">
        <v>291</v>
      </c>
      <c r="B65" s="28" t="s">
        <v>157</v>
      </c>
      <c r="C65" s="28" t="s">
        <v>306</v>
      </c>
      <c r="D65" s="28" t="s">
        <v>275</v>
      </c>
      <c r="E65" s="28" t="s">
        <v>284</v>
      </c>
      <c r="F65" s="28" t="s">
        <v>304</v>
      </c>
      <c r="G65" s="33"/>
      <c r="I65" s="31"/>
    </row>
    <row r="66">
      <c r="A66" s="27" t="s">
        <v>291</v>
      </c>
      <c r="B66" s="28" t="s">
        <v>158</v>
      </c>
      <c r="C66" s="28" t="s">
        <v>306</v>
      </c>
      <c r="D66" s="28" t="s">
        <v>275</v>
      </c>
      <c r="E66" s="28" t="s">
        <v>284</v>
      </c>
      <c r="F66" s="28" t="s">
        <v>304</v>
      </c>
      <c r="G66" s="33"/>
      <c r="I66" s="31"/>
    </row>
    <row r="67">
      <c r="A67" s="27" t="s">
        <v>292</v>
      </c>
      <c r="B67" s="28" t="s">
        <v>159</v>
      </c>
      <c r="C67" s="28" t="s">
        <v>300</v>
      </c>
      <c r="D67" s="28" t="s">
        <v>307</v>
      </c>
      <c r="E67" s="28" t="s">
        <v>308</v>
      </c>
      <c r="F67" s="28" t="s">
        <v>309</v>
      </c>
      <c r="G67" s="33"/>
      <c r="I67" s="31"/>
    </row>
    <row r="68">
      <c r="A68" s="27" t="s">
        <v>292</v>
      </c>
      <c r="B68" s="28" t="s">
        <v>160</v>
      </c>
      <c r="C68" s="28" t="s">
        <v>300</v>
      </c>
      <c r="D68" s="28" t="s">
        <v>307</v>
      </c>
      <c r="E68" s="28" t="s">
        <v>308</v>
      </c>
      <c r="F68" s="28" t="s">
        <v>309</v>
      </c>
      <c r="G68" s="33"/>
      <c r="I68" s="31"/>
    </row>
    <row r="69">
      <c r="A69" s="27" t="s">
        <v>292</v>
      </c>
      <c r="B69" s="28" t="s">
        <v>161</v>
      </c>
      <c r="C69" s="28" t="s">
        <v>300</v>
      </c>
      <c r="D69" s="28" t="s">
        <v>307</v>
      </c>
      <c r="E69" s="28" t="s">
        <v>308</v>
      </c>
      <c r="F69" s="28" t="s">
        <v>309</v>
      </c>
      <c r="G69" s="33"/>
      <c r="I69" s="31"/>
    </row>
    <row r="70">
      <c r="A70" s="27" t="s">
        <v>292</v>
      </c>
      <c r="B70" s="28" t="s">
        <v>162</v>
      </c>
      <c r="C70" s="28" t="s">
        <v>300</v>
      </c>
      <c r="D70" s="28" t="s">
        <v>307</v>
      </c>
      <c r="E70" s="28" t="s">
        <v>308</v>
      </c>
      <c r="F70" s="28" t="s">
        <v>309</v>
      </c>
      <c r="G70" s="33"/>
      <c r="I70" s="31"/>
    </row>
    <row r="71">
      <c r="A71" s="27" t="s">
        <v>292</v>
      </c>
      <c r="B71" s="28" t="s">
        <v>163</v>
      </c>
      <c r="C71" s="28" t="s">
        <v>300</v>
      </c>
      <c r="D71" s="28" t="s">
        <v>307</v>
      </c>
      <c r="E71" s="28" t="s">
        <v>308</v>
      </c>
      <c r="F71" s="28" t="s">
        <v>309</v>
      </c>
      <c r="G71" s="33"/>
      <c r="I71" s="31"/>
    </row>
    <row r="72">
      <c r="A72" s="27" t="s">
        <v>292</v>
      </c>
      <c r="B72" s="28" t="s">
        <v>164</v>
      </c>
      <c r="C72" s="28" t="s">
        <v>300</v>
      </c>
      <c r="D72" s="28" t="s">
        <v>307</v>
      </c>
      <c r="E72" s="28" t="s">
        <v>308</v>
      </c>
      <c r="F72" s="28" t="s">
        <v>309</v>
      </c>
      <c r="G72" s="33"/>
      <c r="I72" s="31"/>
    </row>
    <row r="73">
      <c r="A73" s="27" t="s">
        <v>292</v>
      </c>
      <c r="B73" s="28" t="s">
        <v>165</v>
      </c>
      <c r="C73" s="28" t="s">
        <v>300</v>
      </c>
      <c r="D73" s="28" t="s">
        <v>307</v>
      </c>
      <c r="E73" s="28" t="s">
        <v>308</v>
      </c>
      <c r="F73" s="28" t="s">
        <v>309</v>
      </c>
      <c r="G73" s="33"/>
      <c r="I73" s="31"/>
    </row>
    <row r="74">
      <c r="A74" s="27" t="s">
        <v>292</v>
      </c>
      <c r="B74" s="28" t="s">
        <v>166</v>
      </c>
      <c r="C74" s="28" t="s">
        <v>300</v>
      </c>
      <c r="D74" s="28" t="s">
        <v>307</v>
      </c>
      <c r="E74" s="28" t="s">
        <v>308</v>
      </c>
      <c r="F74" s="28" t="s">
        <v>309</v>
      </c>
      <c r="G74" s="33"/>
      <c r="I74" s="31"/>
    </row>
    <row r="75">
      <c r="A75" s="27" t="s">
        <v>292</v>
      </c>
      <c r="B75" s="28" t="s">
        <v>167</v>
      </c>
      <c r="C75" s="28" t="s">
        <v>300</v>
      </c>
      <c r="D75" s="28" t="s">
        <v>307</v>
      </c>
      <c r="E75" s="28" t="s">
        <v>308</v>
      </c>
      <c r="F75" s="28" t="s">
        <v>309</v>
      </c>
      <c r="G75" s="33"/>
      <c r="I75" s="31"/>
    </row>
    <row r="76">
      <c r="A76" s="27" t="s">
        <v>292</v>
      </c>
      <c r="B76" s="28" t="s">
        <v>168</v>
      </c>
      <c r="C76" s="28" t="s">
        <v>300</v>
      </c>
      <c r="D76" s="28" t="s">
        <v>307</v>
      </c>
      <c r="E76" s="28" t="s">
        <v>308</v>
      </c>
      <c r="F76" s="28" t="s">
        <v>309</v>
      </c>
      <c r="G76" s="33"/>
      <c r="I76" s="31"/>
    </row>
    <row r="77">
      <c r="A77" s="27" t="s">
        <v>292</v>
      </c>
      <c r="B77" s="28" t="s">
        <v>169</v>
      </c>
      <c r="C77" s="28" t="s">
        <v>300</v>
      </c>
      <c r="D77" s="28" t="s">
        <v>307</v>
      </c>
      <c r="E77" s="28" t="s">
        <v>308</v>
      </c>
      <c r="F77" s="28" t="s">
        <v>309</v>
      </c>
      <c r="G77" s="33"/>
      <c r="I77" s="31"/>
    </row>
    <row r="78">
      <c r="A78" s="27" t="s">
        <v>292</v>
      </c>
      <c r="B78" s="28" t="s">
        <v>170</v>
      </c>
      <c r="C78" s="28" t="s">
        <v>300</v>
      </c>
      <c r="D78" s="28" t="s">
        <v>307</v>
      </c>
      <c r="E78" s="28" t="s">
        <v>308</v>
      </c>
      <c r="F78" s="28" t="s">
        <v>309</v>
      </c>
      <c r="G78" s="33"/>
      <c r="I78" s="31"/>
    </row>
    <row r="79">
      <c r="A79" s="27" t="s">
        <v>278</v>
      </c>
      <c r="B79" s="28" t="s">
        <v>171</v>
      </c>
      <c r="C79" s="28" t="s">
        <v>275</v>
      </c>
      <c r="D79" s="28" t="s">
        <v>297</v>
      </c>
      <c r="E79" s="28" t="s">
        <v>310</v>
      </c>
      <c r="F79" s="28" t="s">
        <v>311</v>
      </c>
      <c r="G79" s="33"/>
      <c r="I79" s="31"/>
    </row>
    <row r="80">
      <c r="A80" s="27" t="s">
        <v>278</v>
      </c>
      <c r="B80" s="28" t="s">
        <v>172</v>
      </c>
      <c r="C80" s="28" t="s">
        <v>275</v>
      </c>
      <c r="D80" s="28" t="s">
        <v>297</v>
      </c>
      <c r="E80" s="28" t="s">
        <v>310</v>
      </c>
      <c r="F80" s="28" t="s">
        <v>311</v>
      </c>
      <c r="G80" s="33"/>
      <c r="I80" s="31"/>
    </row>
    <row r="81">
      <c r="A81" s="27" t="s">
        <v>278</v>
      </c>
      <c r="B81" s="28" t="s">
        <v>173</v>
      </c>
      <c r="C81" s="28" t="s">
        <v>275</v>
      </c>
      <c r="D81" s="28" t="s">
        <v>297</v>
      </c>
      <c r="E81" s="28" t="s">
        <v>310</v>
      </c>
      <c r="F81" s="28" t="s">
        <v>311</v>
      </c>
      <c r="G81" s="33"/>
      <c r="I81" s="31"/>
    </row>
    <row r="82">
      <c r="A82" s="27" t="s">
        <v>278</v>
      </c>
      <c r="B82" s="28" t="s">
        <v>174</v>
      </c>
      <c r="C82" s="28" t="s">
        <v>275</v>
      </c>
      <c r="D82" s="28" t="s">
        <v>297</v>
      </c>
      <c r="E82" s="28" t="s">
        <v>310</v>
      </c>
      <c r="F82" s="28" t="s">
        <v>311</v>
      </c>
      <c r="G82" s="33"/>
      <c r="I82" s="31"/>
    </row>
    <row r="83">
      <c r="A83" s="27" t="s">
        <v>278</v>
      </c>
      <c r="B83" s="28" t="s">
        <v>175</v>
      </c>
      <c r="C83" s="28" t="s">
        <v>275</v>
      </c>
      <c r="D83" s="28" t="s">
        <v>297</v>
      </c>
      <c r="E83" s="28" t="s">
        <v>310</v>
      </c>
      <c r="F83" s="28" t="s">
        <v>311</v>
      </c>
      <c r="G83" s="33"/>
      <c r="I83" s="31"/>
    </row>
    <row r="84">
      <c r="A84" s="27" t="s">
        <v>278</v>
      </c>
      <c r="B84" s="28" t="s">
        <v>176</v>
      </c>
      <c r="C84" s="28" t="s">
        <v>275</v>
      </c>
      <c r="D84" s="28" t="s">
        <v>297</v>
      </c>
      <c r="E84" s="28" t="s">
        <v>310</v>
      </c>
      <c r="F84" s="28" t="s">
        <v>311</v>
      </c>
      <c r="G84" s="33"/>
      <c r="I84" s="31"/>
    </row>
    <row r="85">
      <c r="A85" s="27" t="s">
        <v>278</v>
      </c>
      <c r="B85" s="28" t="s">
        <v>177</v>
      </c>
      <c r="C85" s="28" t="s">
        <v>275</v>
      </c>
      <c r="D85" s="28" t="s">
        <v>297</v>
      </c>
      <c r="E85" s="28" t="s">
        <v>310</v>
      </c>
      <c r="F85" s="28" t="s">
        <v>311</v>
      </c>
      <c r="G85" s="33"/>
      <c r="I85" s="31"/>
    </row>
    <row r="86">
      <c r="A86" s="27" t="s">
        <v>278</v>
      </c>
      <c r="B86" s="28" t="s">
        <v>178</v>
      </c>
      <c r="C86" s="28" t="s">
        <v>275</v>
      </c>
      <c r="D86" s="28" t="s">
        <v>297</v>
      </c>
      <c r="E86" s="28" t="s">
        <v>310</v>
      </c>
      <c r="F86" s="28" t="s">
        <v>311</v>
      </c>
      <c r="G86" s="33"/>
      <c r="I86" s="31"/>
    </row>
    <row r="87">
      <c r="A87" s="27" t="s">
        <v>288</v>
      </c>
      <c r="B87" s="28" t="s">
        <v>179</v>
      </c>
      <c r="C87" s="28" t="s">
        <v>312</v>
      </c>
      <c r="D87" s="28" t="s">
        <v>284</v>
      </c>
      <c r="E87" s="28" t="s">
        <v>285</v>
      </c>
      <c r="F87" s="28" t="s">
        <v>284</v>
      </c>
      <c r="G87" s="33"/>
      <c r="I87" s="31"/>
    </row>
    <row r="88">
      <c r="A88" s="27" t="s">
        <v>288</v>
      </c>
      <c r="B88" s="28" t="s">
        <v>180</v>
      </c>
      <c r="C88" s="28" t="s">
        <v>312</v>
      </c>
      <c r="D88" s="28" t="s">
        <v>284</v>
      </c>
      <c r="E88" s="28" t="s">
        <v>285</v>
      </c>
      <c r="F88" s="28" t="s">
        <v>284</v>
      </c>
      <c r="G88" s="33"/>
      <c r="I88" s="31"/>
    </row>
    <row r="89">
      <c r="A89" s="27" t="s">
        <v>288</v>
      </c>
      <c r="B89" s="28" t="s">
        <v>181</v>
      </c>
      <c r="C89" s="28" t="s">
        <v>312</v>
      </c>
      <c r="D89" s="28" t="s">
        <v>284</v>
      </c>
      <c r="E89" s="28" t="s">
        <v>285</v>
      </c>
      <c r="F89" s="28" t="s">
        <v>284</v>
      </c>
      <c r="G89" s="33"/>
      <c r="I89" s="31"/>
    </row>
    <row r="90">
      <c r="A90" s="27" t="s">
        <v>288</v>
      </c>
      <c r="B90" s="28" t="s">
        <v>182</v>
      </c>
      <c r="C90" s="28" t="s">
        <v>312</v>
      </c>
      <c r="D90" s="28" t="s">
        <v>284</v>
      </c>
      <c r="E90" s="28" t="s">
        <v>285</v>
      </c>
      <c r="F90" s="28" t="s">
        <v>284</v>
      </c>
      <c r="G90" s="33"/>
      <c r="I90" s="31"/>
    </row>
    <row r="91">
      <c r="A91" s="27" t="s">
        <v>288</v>
      </c>
      <c r="B91" s="28" t="s">
        <v>183</v>
      </c>
      <c r="C91" s="28" t="s">
        <v>312</v>
      </c>
      <c r="D91" s="28" t="s">
        <v>284</v>
      </c>
      <c r="E91" s="28" t="s">
        <v>285</v>
      </c>
      <c r="F91" s="28" t="s">
        <v>284</v>
      </c>
      <c r="G91" s="33"/>
      <c r="I91" s="31"/>
    </row>
    <row r="92">
      <c r="A92" s="27" t="s">
        <v>288</v>
      </c>
      <c r="B92" s="28" t="s">
        <v>184</v>
      </c>
      <c r="C92" s="28" t="s">
        <v>312</v>
      </c>
      <c r="D92" s="28" t="s">
        <v>284</v>
      </c>
      <c r="E92" s="28" t="s">
        <v>285</v>
      </c>
      <c r="F92" s="28" t="s">
        <v>284</v>
      </c>
      <c r="G92" s="33"/>
      <c r="I92" s="31"/>
    </row>
    <row r="93">
      <c r="A93" s="27" t="s">
        <v>288</v>
      </c>
      <c r="B93" s="28" t="s">
        <v>185</v>
      </c>
      <c r="C93" s="28" t="s">
        <v>312</v>
      </c>
      <c r="D93" s="28" t="s">
        <v>284</v>
      </c>
      <c r="E93" s="28" t="s">
        <v>285</v>
      </c>
      <c r="F93" s="28" t="s">
        <v>284</v>
      </c>
      <c r="G93" s="33"/>
      <c r="I93" s="31"/>
    </row>
    <row r="94">
      <c r="A94" s="27" t="s">
        <v>288</v>
      </c>
      <c r="B94" s="28" t="s">
        <v>186</v>
      </c>
      <c r="C94" s="28" t="s">
        <v>312</v>
      </c>
      <c r="D94" s="28" t="s">
        <v>284</v>
      </c>
      <c r="E94" s="28" t="s">
        <v>285</v>
      </c>
      <c r="F94" s="28" t="s">
        <v>284</v>
      </c>
      <c r="G94" s="33"/>
      <c r="I94" s="31"/>
    </row>
    <row r="95">
      <c r="A95" s="27" t="s">
        <v>289</v>
      </c>
      <c r="B95" s="28" t="s">
        <v>187</v>
      </c>
      <c r="C95" s="28" t="s">
        <v>300</v>
      </c>
      <c r="D95" s="28" t="s">
        <v>313</v>
      </c>
      <c r="E95" s="28" t="s">
        <v>285</v>
      </c>
      <c r="F95" s="32"/>
      <c r="G95" s="33"/>
      <c r="I95" s="31"/>
    </row>
    <row r="96">
      <c r="A96" s="27" t="s">
        <v>289</v>
      </c>
      <c r="B96" s="28" t="s">
        <v>188</v>
      </c>
      <c r="C96" s="28" t="s">
        <v>300</v>
      </c>
      <c r="D96" s="28" t="s">
        <v>313</v>
      </c>
      <c r="E96" s="28" t="s">
        <v>285</v>
      </c>
      <c r="F96" s="32"/>
      <c r="G96" s="33"/>
      <c r="I96" s="31"/>
    </row>
    <row r="97">
      <c r="A97" s="27" t="s">
        <v>289</v>
      </c>
      <c r="B97" s="28" t="s">
        <v>189</v>
      </c>
      <c r="C97" s="28" t="s">
        <v>300</v>
      </c>
      <c r="D97" s="28" t="s">
        <v>313</v>
      </c>
      <c r="E97" s="28" t="s">
        <v>285</v>
      </c>
      <c r="F97" s="32"/>
      <c r="G97" s="33"/>
      <c r="I97" s="31"/>
    </row>
    <row r="98">
      <c r="A98" s="27" t="s">
        <v>289</v>
      </c>
      <c r="B98" s="28" t="s">
        <v>190</v>
      </c>
      <c r="C98" s="28" t="s">
        <v>300</v>
      </c>
      <c r="D98" s="28" t="s">
        <v>313</v>
      </c>
      <c r="E98" s="28" t="s">
        <v>285</v>
      </c>
      <c r="F98" s="32"/>
      <c r="G98" s="33"/>
      <c r="I98" s="31"/>
    </row>
    <row r="99">
      <c r="A99" s="27" t="s">
        <v>289</v>
      </c>
      <c r="B99" s="28" t="s">
        <v>191</v>
      </c>
      <c r="C99" s="28" t="s">
        <v>300</v>
      </c>
      <c r="D99" s="28" t="s">
        <v>313</v>
      </c>
      <c r="E99" s="28" t="s">
        <v>285</v>
      </c>
      <c r="F99" s="32"/>
      <c r="G99" s="33"/>
      <c r="I99" s="31"/>
    </row>
    <row r="100">
      <c r="A100" s="27" t="s">
        <v>289</v>
      </c>
      <c r="B100" s="28" t="s">
        <v>192</v>
      </c>
      <c r="C100" s="28" t="s">
        <v>300</v>
      </c>
      <c r="D100" s="28" t="s">
        <v>313</v>
      </c>
      <c r="E100" s="28" t="s">
        <v>285</v>
      </c>
      <c r="F100" s="32"/>
      <c r="G100" s="33"/>
      <c r="I100" s="31"/>
    </row>
    <row r="101">
      <c r="A101" s="27" t="s">
        <v>289</v>
      </c>
      <c r="B101" s="28" t="s">
        <v>193</v>
      </c>
      <c r="C101" s="28" t="s">
        <v>300</v>
      </c>
      <c r="D101" s="28" t="s">
        <v>313</v>
      </c>
      <c r="E101" s="28" t="s">
        <v>285</v>
      </c>
      <c r="F101" s="32"/>
      <c r="G101" s="33"/>
      <c r="I101" s="31"/>
    </row>
    <row r="102">
      <c r="A102" s="27" t="s">
        <v>289</v>
      </c>
      <c r="B102" s="28" t="s">
        <v>194</v>
      </c>
      <c r="C102" s="28" t="s">
        <v>300</v>
      </c>
      <c r="D102" s="28" t="s">
        <v>313</v>
      </c>
      <c r="E102" s="28" t="s">
        <v>285</v>
      </c>
      <c r="F102" s="32"/>
      <c r="G102" s="33"/>
      <c r="I102" s="31"/>
    </row>
    <row r="103">
      <c r="A103" s="27" t="s">
        <v>288</v>
      </c>
      <c r="B103" s="28" t="s">
        <v>195</v>
      </c>
      <c r="C103" s="28" t="s">
        <v>312</v>
      </c>
      <c r="D103" s="28" t="s">
        <v>284</v>
      </c>
      <c r="E103" s="28" t="s">
        <v>285</v>
      </c>
      <c r="F103" s="28" t="s">
        <v>284</v>
      </c>
      <c r="G103" s="33"/>
      <c r="I103" s="31"/>
    </row>
    <row r="104">
      <c r="A104" s="27" t="s">
        <v>288</v>
      </c>
      <c r="B104" s="28" t="s">
        <v>196</v>
      </c>
      <c r="C104" s="28" t="s">
        <v>312</v>
      </c>
      <c r="D104" s="28" t="s">
        <v>284</v>
      </c>
      <c r="E104" s="28" t="s">
        <v>285</v>
      </c>
      <c r="F104" s="28" t="s">
        <v>284</v>
      </c>
      <c r="G104" s="33"/>
      <c r="I104" s="31"/>
    </row>
    <row r="105">
      <c r="A105" s="27" t="s">
        <v>288</v>
      </c>
      <c r="B105" s="28" t="s">
        <v>197</v>
      </c>
      <c r="C105" s="28" t="s">
        <v>312</v>
      </c>
      <c r="D105" s="28" t="s">
        <v>284</v>
      </c>
      <c r="E105" s="28" t="s">
        <v>285</v>
      </c>
      <c r="F105" s="28" t="s">
        <v>284</v>
      </c>
      <c r="G105" s="33"/>
      <c r="I105" s="31"/>
    </row>
    <row r="106">
      <c r="A106" s="27" t="s">
        <v>288</v>
      </c>
      <c r="B106" s="28" t="s">
        <v>198</v>
      </c>
      <c r="C106" s="28" t="s">
        <v>312</v>
      </c>
      <c r="D106" s="28" t="s">
        <v>284</v>
      </c>
      <c r="E106" s="28" t="s">
        <v>285</v>
      </c>
      <c r="F106" s="28" t="s">
        <v>284</v>
      </c>
      <c r="G106" s="33"/>
      <c r="I106" s="31"/>
    </row>
    <row r="107">
      <c r="A107" s="27" t="s">
        <v>289</v>
      </c>
      <c r="B107" s="28" t="s">
        <v>199</v>
      </c>
      <c r="C107" s="28" t="s">
        <v>312</v>
      </c>
      <c r="D107" s="28" t="s">
        <v>300</v>
      </c>
      <c r="E107" s="28" t="s">
        <v>285</v>
      </c>
      <c r="F107" s="32"/>
      <c r="G107" s="33"/>
      <c r="I107" s="31"/>
    </row>
    <row r="108">
      <c r="A108" s="27" t="s">
        <v>289</v>
      </c>
      <c r="B108" s="28" t="s">
        <v>200</v>
      </c>
      <c r="C108" s="28" t="s">
        <v>312</v>
      </c>
      <c r="D108" s="28" t="s">
        <v>300</v>
      </c>
      <c r="E108" s="28" t="s">
        <v>285</v>
      </c>
      <c r="F108" s="32"/>
      <c r="G108" s="33"/>
      <c r="I108" s="31"/>
    </row>
    <row r="109">
      <c r="A109" s="27" t="s">
        <v>289</v>
      </c>
      <c r="B109" s="28" t="s">
        <v>201</v>
      </c>
      <c r="C109" s="28" t="s">
        <v>312</v>
      </c>
      <c r="D109" s="28" t="s">
        <v>300</v>
      </c>
      <c r="E109" s="28" t="s">
        <v>285</v>
      </c>
      <c r="F109" s="32"/>
      <c r="G109" s="33"/>
      <c r="I109" s="31"/>
    </row>
    <row r="110">
      <c r="A110" s="27" t="s">
        <v>289</v>
      </c>
      <c r="B110" s="28" t="s">
        <v>202</v>
      </c>
      <c r="C110" s="28" t="s">
        <v>312</v>
      </c>
      <c r="D110" s="28" t="s">
        <v>300</v>
      </c>
      <c r="E110" s="28" t="s">
        <v>285</v>
      </c>
      <c r="F110" s="32"/>
      <c r="G110" s="33"/>
      <c r="I110" s="31"/>
    </row>
    <row r="111">
      <c r="A111" s="27" t="s">
        <v>293</v>
      </c>
      <c r="B111" s="28" t="s">
        <v>203</v>
      </c>
      <c r="C111" s="28" t="s">
        <v>306</v>
      </c>
      <c r="D111" s="28" t="s">
        <v>307</v>
      </c>
      <c r="E111" s="28" t="s">
        <v>285</v>
      </c>
      <c r="F111" s="28" t="s">
        <v>284</v>
      </c>
      <c r="G111" s="33"/>
      <c r="I111" s="31"/>
    </row>
    <row r="112">
      <c r="A112" s="27" t="s">
        <v>293</v>
      </c>
      <c r="B112" s="28" t="s">
        <v>204</v>
      </c>
      <c r="C112" s="28" t="s">
        <v>306</v>
      </c>
      <c r="D112" s="28" t="s">
        <v>307</v>
      </c>
      <c r="E112" s="28" t="s">
        <v>285</v>
      </c>
      <c r="F112" s="28" t="s">
        <v>284</v>
      </c>
      <c r="G112" s="33"/>
      <c r="I112" s="31"/>
    </row>
    <row r="113">
      <c r="A113" s="27" t="s">
        <v>293</v>
      </c>
      <c r="B113" s="28" t="s">
        <v>205</v>
      </c>
      <c r="C113" s="28" t="s">
        <v>306</v>
      </c>
      <c r="D113" s="28" t="s">
        <v>307</v>
      </c>
      <c r="E113" s="28" t="s">
        <v>285</v>
      </c>
      <c r="F113" s="28" t="s">
        <v>284</v>
      </c>
      <c r="G113" s="33"/>
      <c r="I113" s="31"/>
    </row>
    <row r="114">
      <c r="A114" s="27" t="s">
        <v>293</v>
      </c>
      <c r="B114" s="28" t="s">
        <v>206</v>
      </c>
      <c r="C114" s="28" t="s">
        <v>306</v>
      </c>
      <c r="D114" s="28" t="s">
        <v>307</v>
      </c>
      <c r="E114" s="28" t="s">
        <v>285</v>
      </c>
      <c r="F114" s="28" t="s">
        <v>284</v>
      </c>
      <c r="G114" s="33"/>
      <c r="I114" s="31"/>
    </row>
    <row r="115">
      <c r="A115" s="27" t="s">
        <v>291</v>
      </c>
      <c r="B115" s="28" t="s">
        <v>207</v>
      </c>
      <c r="C115" s="28" t="s">
        <v>306</v>
      </c>
      <c r="D115" s="28" t="s">
        <v>275</v>
      </c>
      <c r="E115" s="28" t="s">
        <v>284</v>
      </c>
      <c r="F115" s="28" t="s">
        <v>304</v>
      </c>
      <c r="G115" s="33"/>
      <c r="I115" s="31"/>
    </row>
    <row r="116">
      <c r="A116" s="27" t="s">
        <v>291</v>
      </c>
      <c r="B116" s="28" t="s">
        <v>208</v>
      </c>
      <c r="C116" s="28" t="s">
        <v>306</v>
      </c>
      <c r="D116" s="28" t="s">
        <v>275</v>
      </c>
      <c r="E116" s="28" t="s">
        <v>284</v>
      </c>
      <c r="F116" s="28" t="s">
        <v>304</v>
      </c>
      <c r="G116" s="33"/>
      <c r="I116" s="31"/>
    </row>
    <row r="117">
      <c r="A117" s="27" t="s">
        <v>291</v>
      </c>
      <c r="B117" s="28" t="s">
        <v>209</v>
      </c>
      <c r="C117" s="28" t="s">
        <v>306</v>
      </c>
      <c r="D117" s="28" t="s">
        <v>275</v>
      </c>
      <c r="E117" s="28" t="s">
        <v>284</v>
      </c>
      <c r="F117" s="28" t="s">
        <v>304</v>
      </c>
      <c r="G117" s="33"/>
      <c r="I117" s="31"/>
    </row>
    <row r="118">
      <c r="A118" s="27" t="s">
        <v>291</v>
      </c>
      <c r="B118" s="28" t="s">
        <v>210</v>
      </c>
      <c r="C118" s="28" t="s">
        <v>306</v>
      </c>
      <c r="D118" s="28" t="s">
        <v>275</v>
      </c>
      <c r="E118" s="28" t="s">
        <v>284</v>
      </c>
      <c r="F118" s="28" t="s">
        <v>304</v>
      </c>
      <c r="G118" s="33"/>
      <c r="I118" s="31"/>
    </row>
    <row r="119">
      <c r="A119" s="27" t="s">
        <v>283</v>
      </c>
      <c r="B119" s="28" t="s">
        <v>211</v>
      </c>
      <c r="C119" s="28" t="s">
        <v>303</v>
      </c>
      <c r="D119" s="28" t="s">
        <v>303</v>
      </c>
      <c r="E119" s="28" t="s">
        <v>284</v>
      </c>
      <c r="F119" s="32"/>
      <c r="G119" s="33"/>
      <c r="I119" s="31"/>
    </row>
    <row r="120">
      <c r="A120" s="27" t="s">
        <v>283</v>
      </c>
      <c r="B120" s="28" t="s">
        <v>212</v>
      </c>
      <c r="C120" s="28" t="s">
        <v>303</v>
      </c>
      <c r="D120" s="28" t="s">
        <v>303</v>
      </c>
      <c r="E120" s="28" t="s">
        <v>284</v>
      </c>
      <c r="F120" s="32"/>
      <c r="G120" s="33"/>
      <c r="I120" s="31"/>
    </row>
    <row r="121">
      <c r="A121" s="27" t="s">
        <v>283</v>
      </c>
      <c r="B121" s="28" t="s">
        <v>213</v>
      </c>
      <c r="C121" s="28" t="s">
        <v>303</v>
      </c>
      <c r="D121" s="28" t="s">
        <v>303</v>
      </c>
      <c r="E121" s="28" t="s">
        <v>284</v>
      </c>
      <c r="F121" s="32"/>
      <c r="G121" s="33"/>
      <c r="I121" s="31"/>
    </row>
    <row r="122">
      <c r="A122" s="27" t="s">
        <v>283</v>
      </c>
      <c r="B122" s="28" t="s">
        <v>214</v>
      </c>
      <c r="C122" s="28" t="s">
        <v>303</v>
      </c>
      <c r="D122" s="28" t="s">
        <v>303</v>
      </c>
      <c r="E122" s="28" t="s">
        <v>284</v>
      </c>
      <c r="F122" s="32"/>
      <c r="G122" s="33"/>
      <c r="I122" s="31"/>
    </row>
    <row r="123">
      <c r="A123" s="27" t="s">
        <v>287</v>
      </c>
      <c r="B123" s="28" t="s">
        <v>215</v>
      </c>
      <c r="C123" s="28" t="s">
        <v>303</v>
      </c>
      <c r="D123" s="28" t="s">
        <v>304</v>
      </c>
      <c r="E123" s="28" t="s">
        <v>305</v>
      </c>
      <c r="F123" s="28" t="s">
        <v>298</v>
      </c>
      <c r="G123" s="33"/>
      <c r="I123" s="31"/>
    </row>
    <row r="124">
      <c r="A124" s="27" t="s">
        <v>287</v>
      </c>
      <c r="B124" s="28" t="s">
        <v>216</v>
      </c>
      <c r="C124" s="28" t="s">
        <v>303</v>
      </c>
      <c r="D124" s="28" t="s">
        <v>304</v>
      </c>
      <c r="E124" s="28" t="s">
        <v>305</v>
      </c>
      <c r="F124" s="28" t="s">
        <v>298</v>
      </c>
      <c r="G124" s="33"/>
      <c r="I124" s="31"/>
    </row>
    <row r="125">
      <c r="A125" s="27" t="s">
        <v>287</v>
      </c>
      <c r="B125" s="28" t="s">
        <v>217</v>
      </c>
      <c r="C125" s="28" t="s">
        <v>303</v>
      </c>
      <c r="D125" s="28" t="s">
        <v>304</v>
      </c>
      <c r="E125" s="28" t="s">
        <v>305</v>
      </c>
      <c r="F125" s="28" t="s">
        <v>298</v>
      </c>
      <c r="G125" s="33"/>
      <c r="I125" s="31"/>
    </row>
    <row r="126">
      <c r="A126" s="27" t="s">
        <v>287</v>
      </c>
      <c r="B126" s="28" t="s">
        <v>218</v>
      </c>
      <c r="C126" s="28" t="s">
        <v>303</v>
      </c>
      <c r="D126" s="28" t="s">
        <v>304</v>
      </c>
      <c r="E126" s="28" t="s">
        <v>305</v>
      </c>
      <c r="F126" s="28" t="s">
        <v>298</v>
      </c>
      <c r="G126" s="33"/>
      <c r="I126" s="31"/>
    </row>
    <row r="127">
      <c r="A127" s="27" t="s">
        <v>287</v>
      </c>
      <c r="B127" s="28" t="s">
        <v>219</v>
      </c>
      <c r="C127" s="28" t="s">
        <v>303</v>
      </c>
      <c r="D127" s="28" t="s">
        <v>304</v>
      </c>
      <c r="E127" s="28" t="s">
        <v>305</v>
      </c>
      <c r="F127" s="28" t="s">
        <v>298</v>
      </c>
      <c r="G127" s="33"/>
      <c r="I127" s="31"/>
    </row>
    <row r="128">
      <c r="A128" s="27" t="s">
        <v>287</v>
      </c>
      <c r="B128" s="28" t="s">
        <v>220</v>
      </c>
      <c r="C128" s="28" t="s">
        <v>303</v>
      </c>
      <c r="D128" s="28" t="s">
        <v>304</v>
      </c>
      <c r="E128" s="28" t="s">
        <v>305</v>
      </c>
      <c r="F128" s="28" t="s">
        <v>298</v>
      </c>
      <c r="G128" s="33"/>
      <c r="I128" s="31"/>
    </row>
    <row r="129">
      <c r="A129" s="27" t="s">
        <v>287</v>
      </c>
      <c r="B129" s="28" t="s">
        <v>221</v>
      </c>
      <c r="C129" s="28" t="s">
        <v>303</v>
      </c>
      <c r="D129" s="28" t="s">
        <v>304</v>
      </c>
      <c r="E129" s="28" t="s">
        <v>305</v>
      </c>
      <c r="F129" s="28" t="s">
        <v>298</v>
      </c>
      <c r="G129" s="33"/>
      <c r="I129" s="31"/>
    </row>
    <row r="130">
      <c r="A130" s="27" t="s">
        <v>287</v>
      </c>
      <c r="B130" s="28" t="s">
        <v>222</v>
      </c>
      <c r="C130" s="28" t="s">
        <v>303</v>
      </c>
      <c r="D130" s="28" t="s">
        <v>304</v>
      </c>
      <c r="E130" s="28" t="s">
        <v>305</v>
      </c>
      <c r="F130" s="28" t="s">
        <v>298</v>
      </c>
      <c r="G130" s="33"/>
      <c r="I130" s="31"/>
    </row>
    <row r="131">
      <c r="A131" s="27" t="s">
        <v>283</v>
      </c>
      <c r="B131" s="28" t="s">
        <v>223</v>
      </c>
      <c r="C131" s="28" t="s">
        <v>303</v>
      </c>
      <c r="D131" s="28" t="s">
        <v>303</v>
      </c>
      <c r="E131" s="28" t="s">
        <v>284</v>
      </c>
      <c r="F131" s="32"/>
      <c r="G131" s="33"/>
      <c r="I131" s="31"/>
    </row>
    <row r="132">
      <c r="A132" s="27" t="s">
        <v>283</v>
      </c>
      <c r="B132" s="28" t="s">
        <v>224</v>
      </c>
      <c r="C132" s="28" t="s">
        <v>303</v>
      </c>
      <c r="D132" s="28" t="s">
        <v>303</v>
      </c>
      <c r="E132" s="28" t="s">
        <v>284</v>
      </c>
      <c r="F132" s="32"/>
      <c r="G132" s="33"/>
      <c r="I132" s="31"/>
    </row>
    <row r="133">
      <c r="A133" s="27" t="s">
        <v>283</v>
      </c>
      <c r="B133" s="28" t="s">
        <v>225</v>
      </c>
      <c r="C133" s="28" t="s">
        <v>303</v>
      </c>
      <c r="D133" s="28" t="s">
        <v>303</v>
      </c>
      <c r="E133" s="28" t="s">
        <v>284</v>
      </c>
      <c r="F133" s="32"/>
      <c r="G133" s="33"/>
      <c r="I133" s="31"/>
    </row>
    <row r="134">
      <c r="A134" s="27" t="s">
        <v>283</v>
      </c>
      <c r="B134" s="28" t="s">
        <v>226</v>
      </c>
      <c r="C134" s="28" t="s">
        <v>303</v>
      </c>
      <c r="D134" s="28" t="s">
        <v>303</v>
      </c>
      <c r="E134" s="28" t="s">
        <v>284</v>
      </c>
      <c r="F134" s="32"/>
      <c r="G134" s="33"/>
      <c r="I134" s="31"/>
    </row>
    <row r="135">
      <c r="A135" s="27" t="s">
        <v>283</v>
      </c>
      <c r="B135" s="28" t="s">
        <v>227</v>
      </c>
      <c r="C135" s="28" t="s">
        <v>303</v>
      </c>
      <c r="D135" s="28" t="s">
        <v>303</v>
      </c>
      <c r="E135" s="28" t="s">
        <v>284</v>
      </c>
      <c r="F135" s="32"/>
      <c r="G135" s="33"/>
      <c r="I135" s="31"/>
    </row>
    <row r="136">
      <c r="A136" s="27" t="s">
        <v>283</v>
      </c>
      <c r="B136" s="28" t="s">
        <v>228</v>
      </c>
      <c r="C136" s="28" t="s">
        <v>303</v>
      </c>
      <c r="D136" s="28" t="s">
        <v>303</v>
      </c>
      <c r="E136" s="28" t="s">
        <v>284</v>
      </c>
      <c r="F136" s="32"/>
      <c r="G136" s="33"/>
      <c r="I136" s="31"/>
    </row>
    <row r="137">
      <c r="A137" s="27" t="s">
        <v>283</v>
      </c>
      <c r="B137" s="28" t="s">
        <v>229</v>
      </c>
      <c r="C137" s="28" t="s">
        <v>303</v>
      </c>
      <c r="D137" s="28" t="s">
        <v>303</v>
      </c>
      <c r="E137" s="28" t="s">
        <v>284</v>
      </c>
      <c r="F137" s="32"/>
      <c r="G137" s="33"/>
      <c r="I137" s="31"/>
    </row>
    <row r="138">
      <c r="A138" s="27" t="s">
        <v>283</v>
      </c>
      <c r="B138" s="28" t="s">
        <v>230</v>
      </c>
      <c r="C138" s="28" t="s">
        <v>303</v>
      </c>
      <c r="D138" s="28" t="s">
        <v>303</v>
      </c>
      <c r="E138" s="28" t="s">
        <v>284</v>
      </c>
      <c r="F138" s="32"/>
      <c r="G138" s="33"/>
      <c r="I138" s="31"/>
    </row>
    <row r="139">
      <c r="A139" s="27" t="s">
        <v>282</v>
      </c>
      <c r="B139" s="28" t="s">
        <v>231</v>
      </c>
      <c r="C139" s="28" t="s">
        <v>306</v>
      </c>
      <c r="D139" s="28" t="s">
        <v>304</v>
      </c>
      <c r="E139" s="28" t="s">
        <v>308</v>
      </c>
      <c r="F139" s="28" t="s">
        <v>286</v>
      </c>
      <c r="G139" s="33"/>
      <c r="I139" s="31"/>
    </row>
    <row r="140">
      <c r="A140" s="27" t="s">
        <v>282</v>
      </c>
      <c r="B140" s="28" t="s">
        <v>232</v>
      </c>
      <c r="C140" s="28" t="s">
        <v>306</v>
      </c>
      <c r="D140" s="28" t="s">
        <v>304</v>
      </c>
      <c r="E140" s="28" t="s">
        <v>308</v>
      </c>
      <c r="F140" s="28" t="s">
        <v>286</v>
      </c>
      <c r="G140" s="33"/>
      <c r="I140" s="31"/>
    </row>
    <row r="141">
      <c r="A141" s="27" t="s">
        <v>282</v>
      </c>
      <c r="B141" s="28" t="s">
        <v>233</v>
      </c>
      <c r="C141" s="28" t="s">
        <v>306</v>
      </c>
      <c r="D141" s="28" t="s">
        <v>304</v>
      </c>
      <c r="E141" s="28" t="s">
        <v>308</v>
      </c>
      <c r="F141" s="28" t="s">
        <v>286</v>
      </c>
      <c r="G141" s="33"/>
      <c r="I141" s="31"/>
    </row>
    <row r="142">
      <c r="A142" s="27" t="s">
        <v>282</v>
      </c>
      <c r="B142" s="28" t="s">
        <v>234</v>
      </c>
      <c r="C142" s="28" t="s">
        <v>306</v>
      </c>
      <c r="D142" s="28" t="s">
        <v>304</v>
      </c>
      <c r="E142" s="28" t="s">
        <v>308</v>
      </c>
      <c r="F142" s="28" t="s">
        <v>286</v>
      </c>
      <c r="G142" s="33"/>
      <c r="I142" s="31"/>
    </row>
    <row r="143">
      <c r="A143" s="27" t="s">
        <v>293</v>
      </c>
      <c r="B143" s="28" t="s">
        <v>235</v>
      </c>
      <c r="C143" s="28" t="s">
        <v>306</v>
      </c>
      <c r="D143" s="28" t="s">
        <v>307</v>
      </c>
      <c r="E143" s="28" t="s">
        <v>285</v>
      </c>
      <c r="F143" s="28" t="s">
        <v>284</v>
      </c>
      <c r="G143" s="33"/>
      <c r="I143" s="31"/>
    </row>
    <row r="144">
      <c r="A144" s="27" t="s">
        <v>293</v>
      </c>
      <c r="B144" s="28" t="s">
        <v>236</v>
      </c>
      <c r="C144" s="28" t="s">
        <v>306</v>
      </c>
      <c r="D144" s="28" t="s">
        <v>307</v>
      </c>
      <c r="E144" s="28" t="s">
        <v>285</v>
      </c>
      <c r="F144" s="28" t="s">
        <v>284</v>
      </c>
      <c r="G144" s="33"/>
      <c r="I144" s="31"/>
    </row>
    <row r="145">
      <c r="A145" s="27" t="s">
        <v>293</v>
      </c>
      <c r="B145" s="28" t="s">
        <v>237</v>
      </c>
      <c r="C145" s="28" t="s">
        <v>306</v>
      </c>
      <c r="D145" s="28" t="s">
        <v>307</v>
      </c>
      <c r="E145" s="28" t="s">
        <v>285</v>
      </c>
      <c r="F145" s="28" t="s">
        <v>284</v>
      </c>
      <c r="G145" s="33"/>
      <c r="I145" s="31"/>
    </row>
    <row r="146">
      <c r="A146" s="27" t="s">
        <v>293</v>
      </c>
      <c r="B146" s="28" t="s">
        <v>238</v>
      </c>
      <c r="C146" s="28" t="s">
        <v>306</v>
      </c>
      <c r="D146" s="28" t="s">
        <v>307</v>
      </c>
      <c r="E146" s="28" t="s">
        <v>285</v>
      </c>
      <c r="F146" s="28" t="s">
        <v>284</v>
      </c>
      <c r="G146" s="33"/>
      <c r="I146" s="31"/>
    </row>
    <row r="147">
      <c r="A147" s="27" t="s">
        <v>293</v>
      </c>
      <c r="B147" s="28" t="s">
        <v>239</v>
      </c>
      <c r="C147" s="28" t="s">
        <v>306</v>
      </c>
      <c r="D147" s="28" t="s">
        <v>307</v>
      </c>
      <c r="E147" s="28" t="s">
        <v>285</v>
      </c>
      <c r="F147" s="28" t="s">
        <v>284</v>
      </c>
      <c r="G147" s="33"/>
      <c r="I147" s="31"/>
    </row>
    <row r="148">
      <c r="A148" s="27" t="s">
        <v>293</v>
      </c>
      <c r="B148" s="28" t="s">
        <v>240</v>
      </c>
      <c r="C148" s="28" t="s">
        <v>306</v>
      </c>
      <c r="D148" s="28" t="s">
        <v>307</v>
      </c>
      <c r="E148" s="28" t="s">
        <v>285</v>
      </c>
      <c r="F148" s="28" t="s">
        <v>284</v>
      </c>
      <c r="G148" s="33"/>
      <c r="I148" s="31"/>
    </row>
    <row r="149">
      <c r="A149" s="27" t="s">
        <v>293</v>
      </c>
      <c r="B149" s="28" t="s">
        <v>241</v>
      </c>
      <c r="C149" s="28" t="s">
        <v>306</v>
      </c>
      <c r="D149" s="28" t="s">
        <v>307</v>
      </c>
      <c r="E149" s="28" t="s">
        <v>285</v>
      </c>
      <c r="F149" s="28" t="s">
        <v>284</v>
      </c>
      <c r="G149" s="33"/>
      <c r="I149" s="31"/>
    </row>
    <row r="150">
      <c r="A150" s="27" t="s">
        <v>293</v>
      </c>
      <c r="B150" s="28" t="s">
        <v>242</v>
      </c>
      <c r="C150" s="28" t="s">
        <v>306</v>
      </c>
      <c r="D150" s="28" t="s">
        <v>307</v>
      </c>
      <c r="E150" s="28" t="s">
        <v>285</v>
      </c>
      <c r="F150" s="28" t="s">
        <v>284</v>
      </c>
      <c r="G150" s="33"/>
      <c r="I150" s="31"/>
    </row>
    <row r="151">
      <c r="A151" s="27" t="s">
        <v>290</v>
      </c>
      <c r="B151" s="28" t="s">
        <v>243</v>
      </c>
      <c r="C151" s="28" t="s">
        <v>300</v>
      </c>
      <c r="D151" s="28" t="s">
        <v>297</v>
      </c>
      <c r="E151" s="28" t="s">
        <v>304</v>
      </c>
      <c r="F151" s="28" t="s">
        <v>285</v>
      </c>
      <c r="G151" s="33"/>
      <c r="I151" s="31"/>
    </row>
    <row r="152">
      <c r="A152" s="27" t="s">
        <v>290</v>
      </c>
      <c r="B152" s="28" t="s">
        <v>244</v>
      </c>
      <c r="C152" s="28" t="s">
        <v>300</v>
      </c>
      <c r="D152" s="28" t="s">
        <v>297</v>
      </c>
      <c r="E152" s="28" t="s">
        <v>304</v>
      </c>
      <c r="F152" s="28" t="s">
        <v>285</v>
      </c>
      <c r="G152" s="33"/>
      <c r="I152" s="31"/>
    </row>
    <row r="153">
      <c r="A153" s="27" t="s">
        <v>290</v>
      </c>
      <c r="B153" s="28" t="s">
        <v>245</v>
      </c>
      <c r="C153" s="28" t="s">
        <v>300</v>
      </c>
      <c r="D153" s="28" t="s">
        <v>297</v>
      </c>
      <c r="E153" s="28" t="s">
        <v>304</v>
      </c>
      <c r="F153" s="28" t="s">
        <v>285</v>
      </c>
      <c r="G153" s="33"/>
      <c r="I153" s="31"/>
    </row>
    <row r="154">
      <c r="A154" s="27" t="s">
        <v>290</v>
      </c>
      <c r="B154" s="28" t="s">
        <v>246</v>
      </c>
      <c r="C154" s="28" t="s">
        <v>300</v>
      </c>
      <c r="D154" s="28" t="s">
        <v>297</v>
      </c>
      <c r="E154" s="28" t="s">
        <v>304</v>
      </c>
      <c r="F154" s="28" t="s">
        <v>285</v>
      </c>
      <c r="G154" s="33"/>
      <c r="I154" s="31"/>
    </row>
    <row r="155">
      <c r="A155" s="27" t="s">
        <v>282</v>
      </c>
      <c r="B155" s="28" t="s">
        <v>247</v>
      </c>
      <c r="C155" s="28" t="s">
        <v>306</v>
      </c>
      <c r="D155" s="28" t="s">
        <v>304</v>
      </c>
      <c r="E155" s="28" t="s">
        <v>308</v>
      </c>
      <c r="F155" s="28" t="s">
        <v>286</v>
      </c>
      <c r="G155" s="33"/>
      <c r="I155" s="31"/>
    </row>
    <row r="156">
      <c r="A156" s="27" t="s">
        <v>282</v>
      </c>
      <c r="B156" s="28" t="s">
        <v>248</v>
      </c>
      <c r="C156" s="28" t="s">
        <v>306</v>
      </c>
      <c r="D156" s="28" t="s">
        <v>304</v>
      </c>
      <c r="E156" s="28" t="s">
        <v>308</v>
      </c>
      <c r="F156" s="28" t="s">
        <v>286</v>
      </c>
      <c r="G156" s="33"/>
      <c r="I156" s="31"/>
    </row>
    <row r="157">
      <c r="A157" s="27" t="s">
        <v>282</v>
      </c>
      <c r="B157" s="28" t="s">
        <v>249</v>
      </c>
      <c r="C157" s="28" t="s">
        <v>306</v>
      </c>
      <c r="D157" s="28" t="s">
        <v>304</v>
      </c>
      <c r="E157" s="28" t="s">
        <v>308</v>
      </c>
      <c r="F157" s="28" t="s">
        <v>286</v>
      </c>
      <c r="G157" s="33"/>
      <c r="I157" s="31"/>
    </row>
    <row r="158">
      <c r="A158" s="27" t="s">
        <v>282</v>
      </c>
      <c r="B158" s="28" t="s">
        <v>250</v>
      </c>
      <c r="C158" s="28" t="s">
        <v>306</v>
      </c>
      <c r="D158" s="28" t="s">
        <v>304</v>
      </c>
      <c r="E158" s="28" t="s">
        <v>308</v>
      </c>
      <c r="F158" s="28" t="s">
        <v>286</v>
      </c>
      <c r="G158" s="33"/>
      <c r="I158" s="31"/>
    </row>
    <row r="159">
      <c r="A159" s="27" t="s">
        <v>282</v>
      </c>
      <c r="B159" s="28" t="s">
        <v>251</v>
      </c>
      <c r="C159" s="28" t="s">
        <v>306</v>
      </c>
      <c r="D159" s="28" t="s">
        <v>304</v>
      </c>
      <c r="E159" s="28" t="s">
        <v>308</v>
      </c>
      <c r="F159" s="28" t="s">
        <v>286</v>
      </c>
      <c r="G159" s="33"/>
      <c r="I159" s="31"/>
    </row>
    <row r="160">
      <c r="A160" s="27" t="s">
        <v>282</v>
      </c>
      <c r="B160" s="28" t="s">
        <v>252</v>
      </c>
      <c r="C160" s="28" t="s">
        <v>306</v>
      </c>
      <c r="D160" s="28" t="s">
        <v>304</v>
      </c>
      <c r="E160" s="28" t="s">
        <v>308</v>
      </c>
      <c r="F160" s="28" t="s">
        <v>286</v>
      </c>
      <c r="G160" s="33"/>
      <c r="I160" s="31"/>
    </row>
    <row r="161">
      <c r="A161" s="27" t="s">
        <v>282</v>
      </c>
      <c r="B161" s="28" t="s">
        <v>253</v>
      </c>
      <c r="C161" s="28" t="s">
        <v>306</v>
      </c>
      <c r="D161" s="28" t="s">
        <v>304</v>
      </c>
      <c r="E161" s="28" t="s">
        <v>308</v>
      </c>
      <c r="F161" s="28" t="s">
        <v>286</v>
      </c>
      <c r="G161" s="33"/>
      <c r="I161" s="31"/>
    </row>
    <row r="162">
      <c r="A162" s="27" t="s">
        <v>282</v>
      </c>
      <c r="B162" s="28" t="s">
        <v>254</v>
      </c>
      <c r="C162" s="28" t="s">
        <v>306</v>
      </c>
      <c r="D162" s="28" t="s">
        <v>304</v>
      </c>
      <c r="E162" s="28" t="s">
        <v>308</v>
      </c>
      <c r="F162" s="28" t="s">
        <v>286</v>
      </c>
      <c r="G162" s="33"/>
      <c r="I162" s="31"/>
    </row>
    <row r="163">
      <c r="A163" s="27" t="s">
        <v>290</v>
      </c>
      <c r="B163" s="28" t="s">
        <v>255</v>
      </c>
      <c r="C163" s="28" t="s">
        <v>300</v>
      </c>
      <c r="D163" s="28" t="s">
        <v>297</v>
      </c>
      <c r="E163" s="28" t="s">
        <v>304</v>
      </c>
      <c r="F163" s="28" t="s">
        <v>285</v>
      </c>
      <c r="G163" s="33"/>
      <c r="I163" s="31"/>
    </row>
    <row r="164">
      <c r="A164" s="27" t="s">
        <v>290</v>
      </c>
      <c r="B164" s="28" t="s">
        <v>256</v>
      </c>
      <c r="C164" s="28" t="s">
        <v>300</v>
      </c>
      <c r="D164" s="28" t="s">
        <v>297</v>
      </c>
      <c r="E164" s="28" t="s">
        <v>304</v>
      </c>
      <c r="F164" s="28" t="s">
        <v>285</v>
      </c>
      <c r="G164" s="33"/>
      <c r="I164" s="31"/>
    </row>
    <row r="165">
      <c r="A165" s="27" t="s">
        <v>290</v>
      </c>
      <c r="B165" s="28" t="s">
        <v>257</v>
      </c>
      <c r="C165" s="28" t="s">
        <v>300</v>
      </c>
      <c r="D165" s="28" t="s">
        <v>297</v>
      </c>
      <c r="E165" s="28" t="s">
        <v>304</v>
      </c>
      <c r="F165" s="28" t="s">
        <v>285</v>
      </c>
      <c r="G165" s="33"/>
      <c r="I165" s="31"/>
    </row>
    <row r="166">
      <c r="A166" s="27" t="s">
        <v>290</v>
      </c>
      <c r="B166" s="28" t="s">
        <v>258</v>
      </c>
      <c r="C166" s="28" t="s">
        <v>300</v>
      </c>
      <c r="D166" s="28" t="s">
        <v>297</v>
      </c>
      <c r="E166" s="28" t="s">
        <v>304</v>
      </c>
      <c r="F166" s="28" t="s">
        <v>285</v>
      </c>
      <c r="G166" s="33"/>
      <c r="I166" s="31"/>
    </row>
    <row r="167">
      <c r="A167" s="27"/>
      <c r="B167" s="28"/>
      <c r="C167" s="32"/>
      <c r="D167" s="32"/>
      <c r="E167" s="32"/>
      <c r="F167" s="32"/>
      <c r="G167" s="33"/>
      <c r="I167" s="31"/>
    </row>
    <row r="168">
      <c r="A168" s="27" t="s">
        <v>314</v>
      </c>
      <c r="B168" s="28" t="s">
        <v>315</v>
      </c>
      <c r="C168" s="28" t="s">
        <v>275</v>
      </c>
      <c r="D168" s="28" t="s">
        <v>316</v>
      </c>
      <c r="E168" s="32"/>
      <c r="F168" s="32"/>
      <c r="G168" s="33"/>
      <c r="I168" s="31"/>
    </row>
    <row r="169">
      <c r="A169" s="27" t="s">
        <v>317</v>
      </c>
      <c r="B169" s="28" t="s">
        <v>315</v>
      </c>
      <c r="C169" s="28" t="s">
        <v>306</v>
      </c>
      <c r="D169" s="28" t="s">
        <v>275</v>
      </c>
      <c r="E169" s="32"/>
      <c r="F169" s="32"/>
      <c r="G169" s="33"/>
      <c r="I169" s="31"/>
    </row>
    <row r="170">
      <c r="A170" s="27" t="s">
        <v>318</v>
      </c>
      <c r="B170" s="28" t="s">
        <v>315</v>
      </c>
      <c r="C170" s="28" t="s">
        <v>319</v>
      </c>
      <c r="D170" s="28" t="s">
        <v>319</v>
      </c>
      <c r="E170" s="32"/>
      <c r="F170" s="32"/>
      <c r="G170" s="33"/>
      <c r="I170" s="31"/>
    </row>
    <row r="171">
      <c r="A171" s="27" t="s">
        <v>320</v>
      </c>
      <c r="B171" s="28" t="s">
        <v>315</v>
      </c>
      <c r="C171" s="28" t="s">
        <v>319</v>
      </c>
      <c r="D171" s="28" t="s">
        <v>319</v>
      </c>
      <c r="E171" s="32"/>
      <c r="F171" s="32"/>
      <c r="G171" s="33"/>
      <c r="I171" s="31"/>
    </row>
    <row r="172">
      <c r="A172" s="27"/>
      <c r="B172" s="28"/>
      <c r="C172" s="32"/>
      <c r="D172" s="32"/>
      <c r="E172" s="32"/>
      <c r="F172" s="32"/>
      <c r="G172" s="33"/>
      <c r="I172" s="31"/>
    </row>
    <row r="173">
      <c r="C173" s="31"/>
      <c r="D173" s="31"/>
      <c r="E173" s="31"/>
      <c r="F173" s="31"/>
      <c r="G173" s="33"/>
      <c r="I173" s="31"/>
    </row>
    <row r="174">
      <c r="C174" s="31"/>
      <c r="D174" s="31"/>
      <c r="E174" s="31"/>
      <c r="F174" s="31"/>
      <c r="G174" s="33"/>
      <c r="I174" s="31"/>
    </row>
    <row r="175">
      <c r="C175" s="31"/>
      <c r="D175" s="31"/>
      <c r="E175" s="31"/>
      <c r="F175" s="31"/>
      <c r="G175" s="33"/>
      <c r="I175" s="31"/>
    </row>
    <row r="176">
      <c r="C176" s="31"/>
      <c r="D176" s="31"/>
      <c r="E176" s="31"/>
      <c r="F176" s="31"/>
      <c r="G176" s="33"/>
      <c r="I176" s="31"/>
    </row>
    <row r="177">
      <c r="C177" s="31"/>
      <c r="D177" s="31"/>
      <c r="E177" s="31"/>
      <c r="F177" s="31"/>
      <c r="G177" s="33"/>
      <c r="I177" s="31"/>
    </row>
    <row r="178">
      <c r="C178" s="31"/>
      <c r="D178" s="31"/>
      <c r="E178" s="31"/>
      <c r="F178" s="31"/>
      <c r="G178" s="33"/>
      <c r="I178" s="31"/>
    </row>
    <row r="179">
      <c r="C179" s="31"/>
      <c r="D179" s="31"/>
      <c r="E179" s="31"/>
      <c r="F179" s="31"/>
      <c r="G179" s="33"/>
      <c r="I179" s="31"/>
    </row>
    <row r="180">
      <c r="C180" s="31"/>
      <c r="D180" s="31"/>
      <c r="E180" s="31"/>
      <c r="F180" s="31"/>
      <c r="G180" s="33"/>
      <c r="I180" s="31"/>
    </row>
    <row r="181">
      <c r="C181" s="31"/>
      <c r="D181" s="31"/>
      <c r="E181" s="31"/>
      <c r="F181" s="31"/>
      <c r="G181" s="33"/>
      <c r="I181" s="31"/>
    </row>
    <row r="182">
      <c r="C182" s="31"/>
      <c r="D182" s="31"/>
      <c r="E182" s="31"/>
      <c r="F182" s="31"/>
      <c r="G182" s="33"/>
      <c r="I182" s="31"/>
    </row>
    <row r="183">
      <c r="C183" s="31"/>
      <c r="D183" s="31"/>
      <c r="E183" s="31"/>
      <c r="F183" s="31"/>
      <c r="G183" s="33"/>
      <c r="I183" s="31"/>
    </row>
    <row r="184">
      <c r="C184" s="31"/>
      <c r="D184" s="31"/>
      <c r="E184" s="31"/>
      <c r="F184" s="31"/>
      <c r="G184" s="33"/>
      <c r="I184" s="31"/>
    </row>
    <row r="185">
      <c r="C185" s="31"/>
      <c r="D185" s="31"/>
      <c r="E185" s="31"/>
      <c r="F185" s="31"/>
      <c r="G185" s="33"/>
      <c r="I185" s="31"/>
    </row>
    <row r="186">
      <c r="C186" s="31"/>
      <c r="D186" s="31"/>
      <c r="E186" s="31"/>
      <c r="F186" s="31"/>
      <c r="G186" s="33"/>
      <c r="I186" s="31"/>
    </row>
    <row r="187">
      <c r="C187" s="31"/>
      <c r="D187" s="31"/>
      <c r="E187" s="31"/>
      <c r="F187" s="31"/>
      <c r="G187" s="33"/>
      <c r="I187" s="31"/>
    </row>
    <row r="188">
      <c r="C188" s="31"/>
      <c r="D188" s="31"/>
      <c r="E188" s="31"/>
      <c r="F188" s="31"/>
      <c r="G188" s="33"/>
      <c r="I188" s="31"/>
    </row>
    <row r="189">
      <c r="C189" s="31"/>
      <c r="D189" s="31"/>
      <c r="E189" s="31"/>
      <c r="F189" s="31"/>
      <c r="G189" s="33"/>
      <c r="I189" s="31"/>
    </row>
    <row r="190">
      <c r="C190" s="31"/>
      <c r="D190" s="31"/>
      <c r="E190" s="31"/>
      <c r="F190" s="31"/>
      <c r="G190" s="33"/>
      <c r="I190" s="31"/>
    </row>
    <row r="191">
      <c r="C191" s="31"/>
      <c r="D191" s="31"/>
      <c r="E191" s="31"/>
      <c r="F191" s="31"/>
      <c r="G191" s="33"/>
      <c r="I191" s="31"/>
    </row>
    <row r="192">
      <c r="C192" s="31"/>
      <c r="D192" s="31"/>
      <c r="E192" s="31"/>
      <c r="F192" s="31"/>
      <c r="G192" s="33"/>
      <c r="I192" s="31"/>
    </row>
    <row r="193">
      <c r="C193" s="31"/>
      <c r="D193" s="31"/>
      <c r="E193" s="31"/>
      <c r="F193" s="31"/>
      <c r="G193" s="33"/>
      <c r="I193" s="31"/>
    </row>
    <row r="194">
      <c r="C194" s="31"/>
      <c r="D194" s="31"/>
      <c r="E194" s="31"/>
      <c r="F194" s="31"/>
      <c r="G194" s="33"/>
      <c r="I194" s="31"/>
    </row>
    <row r="195">
      <c r="C195" s="31"/>
      <c r="D195" s="31"/>
      <c r="E195" s="31"/>
      <c r="F195" s="31"/>
      <c r="G195" s="33"/>
      <c r="I195" s="31"/>
    </row>
    <row r="196">
      <c r="C196" s="31"/>
      <c r="D196" s="31"/>
      <c r="E196" s="31"/>
      <c r="F196" s="31"/>
      <c r="G196" s="33"/>
      <c r="I196" s="31"/>
    </row>
    <row r="197">
      <c r="C197" s="31"/>
      <c r="D197" s="31"/>
      <c r="E197" s="31"/>
      <c r="F197" s="31"/>
      <c r="G197" s="33"/>
      <c r="I197" s="31"/>
    </row>
    <row r="198">
      <c r="C198" s="31"/>
      <c r="D198" s="31"/>
      <c r="E198" s="31"/>
      <c r="F198" s="31"/>
      <c r="G198" s="33"/>
      <c r="I198" s="31"/>
    </row>
    <row r="199">
      <c r="C199" s="31"/>
      <c r="D199" s="31"/>
      <c r="E199" s="31"/>
      <c r="F199" s="31"/>
      <c r="G199" s="33"/>
      <c r="I199" s="31"/>
    </row>
    <row r="200">
      <c r="C200" s="31"/>
      <c r="D200" s="31"/>
      <c r="E200" s="31"/>
      <c r="F200" s="31"/>
      <c r="G200" s="33"/>
      <c r="I200" s="31"/>
    </row>
    <row r="201">
      <c r="C201" s="31"/>
      <c r="D201" s="31"/>
      <c r="E201" s="31"/>
      <c r="F201" s="31"/>
      <c r="G201" s="33"/>
      <c r="I201" s="31"/>
    </row>
    <row r="202">
      <c r="C202" s="31"/>
      <c r="D202" s="31"/>
      <c r="E202" s="31"/>
      <c r="F202" s="31"/>
      <c r="G202" s="33"/>
      <c r="I202" s="31"/>
    </row>
    <row r="203">
      <c r="C203" s="31"/>
      <c r="D203" s="31"/>
      <c r="E203" s="31"/>
      <c r="F203" s="31"/>
      <c r="G203" s="33"/>
      <c r="I203" s="31"/>
    </row>
    <row r="204">
      <c r="C204" s="31"/>
      <c r="D204" s="31"/>
      <c r="E204" s="31"/>
      <c r="F204" s="31"/>
      <c r="G204" s="33"/>
      <c r="I204" s="31"/>
    </row>
    <row r="205">
      <c r="C205" s="31"/>
      <c r="D205" s="31"/>
      <c r="E205" s="31"/>
      <c r="F205" s="31"/>
      <c r="G205" s="33"/>
      <c r="I205" s="31"/>
    </row>
    <row r="206">
      <c r="C206" s="31"/>
      <c r="D206" s="31"/>
      <c r="E206" s="31"/>
      <c r="F206" s="31"/>
      <c r="G206" s="33"/>
      <c r="I206" s="31"/>
    </row>
    <row r="207">
      <c r="C207" s="31"/>
      <c r="D207" s="31"/>
      <c r="E207" s="31"/>
      <c r="F207" s="31"/>
      <c r="G207" s="33"/>
      <c r="I207" s="31"/>
    </row>
    <row r="208">
      <c r="C208" s="31"/>
      <c r="D208" s="31"/>
      <c r="E208" s="31"/>
      <c r="F208" s="31"/>
      <c r="G208" s="33"/>
      <c r="I208" s="31"/>
    </row>
    <row r="209">
      <c r="C209" s="31"/>
      <c r="D209" s="31"/>
      <c r="E209" s="31"/>
      <c r="F209" s="31"/>
      <c r="G209" s="33"/>
      <c r="I209" s="31"/>
    </row>
    <row r="210">
      <c r="C210" s="31"/>
      <c r="D210" s="31"/>
      <c r="E210" s="31"/>
      <c r="F210" s="31"/>
      <c r="G210" s="33"/>
      <c r="I210" s="31"/>
    </row>
    <row r="211">
      <c r="C211" s="31"/>
      <c r="D211" s="31"/>
      <c r="E211" s="31"/>
      <c r="F211" s="31"/>
      <c r="G211" s="33"/>
      <c r="I211" s="31"/>
    </row>
    <row r="212">
      <c r="C212" s="31"/>
      <c r="D212" s="31"/>
      <c r="E212" s="31"/>
      <c r="F212" s="31"/>
      <c r="G212" s="33"/>
      <c r="I212" s="31"/>
    </row>
    <row r="213">
      <c r="C213" s="31"/>
      <c r="D213" s="31"/>
      <c r="E213" s="31"/>
      <c r="F213" s="31"/>
      <c r="G213" s="33"/>
      <c r="I213" s="31"/>
    </row>
    <row r="214">
      <c r="C214" s="31"/>
      <c r="D214" s="31"/>
      <c r="E214" s="31"/>
      <c r="F214" s="31"/>
      <c r="G214" s="33"/>
      <c r="I214" s="31"/>
    </row>
    <row r="215">
      <c r="C215" s="31"/>
      <c r="D215" s="31"/>
      <c r="E215" s="31"/>
      <c r="F215" s="31"/>
      <c r="G215" s="33"/>
      <c r="I215" s="31"/>
    </row>
    <row r="216">
      <c r="C216" s="31"/>
      <c r="D216" s="31"/>
      <c r="E216" s="31"/>
      <c r="F216" s="31"/>
      <c r="G216" s="33"/>
      <c r="I216" s="31"/>
    </row>
    <row r="217">
      <c r="C217" s="31"/>
      <c r="D217" s="31"/>
      <c r="E217" s="31"/>
      <c r="F217" s="31"/>
      <c r="G217" s="33"/>
      <c r="I217" s="31"/>
    </row>
    <row r="218">
      <c r="C218" s="31"/>
      <c r="D218" s="31"/>
      <c r="E218" s="31"/>
      <c r="F218" s="31"/>
      <c r="G218" s="33"/>
      <c r="I218" s="31"/>
    </row>
    <row r="219">
      <c r="C219" s="31"/>
      <c r="D219" s="31"/>
      <c r="E219" s="31"/>
      <c r="F219" s="31"/>
      <c r="G219" s="33"/>
      <c r="I219" s="31"/>
    </row>
    <row r="220">
      <c r="C220" s="31"/>
      <c r="D220" s="31"/>
      <c r="E220" s="31"/>
      <c r="F220" s="31"/>
      <c r="G220" s="33"/>
      <c r="I220" s="31"/>
    </row>
    <row r="221">
      <c r="C221" s="31"/>
      <c r="D221" s="31"/>
      <c r="E221" s="31"/>
      <c r="F221" s="31"/>
      <c r="G221" s="33"/>
      <c r="I221" s="31"/>
    </row>
    <row r="222">
      <c r="C222" s="31"/>
      <c r="D222" s="31"/>
      <c r="E222" s="31"/>
      <c r="F222" s="31"/>
      <c r="G222" s="33"/>
      <c r="I222" s="31"/>
    </row>
    <row r="223">
      <c r="C223" s="31"/>
      <c r="D223" s="31"/>
      <c r="E223" s="31"/>
      <c r="F223" s="31"/>
      <c r="G223" s="33"/>
      <c r="I223" s="31"/>
    </row>
    <row r="224">
      <c r="C224" s="31"/>
      <c r="D224" s="31"/>
      <c r="E224" s="31"/>
      <c r="F224" s="31"/>
      <c r="G224" s="33"/>
      <c r="I224" s="31"/>
    </row>
    <row r="225">
      <c r="C225" s="31"/>
      <c r="D225" s="31"/>
      <c r="E225" s="31"/>
      <c r="F225" s="31"/>
      <c r="G225" s="33"/>
      <c r="I225" s="31"/>
    </row>
    <row r="226">
      <c r="C226" s="31"/>
      <c r="D226" s="31"/>
      <c r="E226" s="31"/>
      <c r="F226" s="31"/>
      <c r="G226" s="33"/>
      <c r="I226" s="31"/>
    </row>
    <row r="227">
      <c r="C227" s="31"/>
      <c r="D227" s="31"/>
      <c r="E227" s="31"/>
      <c r="F227" s="31"/>
      <c r="G227" s="33"/>
      <c r="I227" s="31"/>
    </row>
    <row r="228">
      <c r="C228" s="31"/>
      <c r="D228" s="31"/>
      <c r="E228" s="31"/>
      <c r="F228" s="31"/>
      <c r="G228" s="33"/>
      <c r="I228" s="31"/>
    </row>
    <row r="229">
      <c r="C229" s="31"/>
      <c r="D229" s="31"/>
      <c r="E229" s="31"/>
      <c r="F229" s="31"/>
      <c r="G229" s="33"/>
      <c r="I229" s="31"/>
    </row>
    <row r="230">
      <c r="C230" s="31"/>
      <c r="D230" s="31"/>
      <c r="E230" s="31"/>
      <c r="F230" s="31"/>
      <c r="G230" s="33"/>
      <c r="I230" s="31"/>
    </row>
    <row r="231">
      <c r="C231" s="31"/>
      <c r="D231" s="31"/>
      <c r="E231" s="31"/>
      <c r="F231" s="31"/>
      <c r="G231" s="33"/>
      <c r="I231" s="31"/>
    </row>
    <row r="232">
      <c r="C232" s="31"/>
      <c r="D232" s="31"/>
      <c r="E232" s="31"/>
      <c r="F232" s="31"/>
      <c r="G232" s="33"/>
      <c r="I232" s="31"/>
    </row>
    <row r="233">
      <c r="C233" s="31"/>
      <c r="D233" s="31"/>
      <c r="E233" s="31"/>
      <c r="F233" s="31"/>
      <c r="G233" s="33"/>
      <c r="I233" s="31"/>
    </row>
    <row r="234">
      <c r="C234" s="31"/>
      <c r="D234" s="31"/>
      <c r="E234" s="31"/>
      <c r="F234" s="31"/>
      <c r="G234" s="33"/>
      <c r="I234" s="31"/>
    </row>
    <row r="235">
      <c r="C235" s="31"/>
      <c r="D235" s="31"/>
      <c r="E235" s="31"/>
      <c r="F235" s="31"/>
      <c r="G235" s="33"/>
      <c r="I235" s="31"/>
    </row>
    <row r="236">
      <c r="C236" s="31"/>
      <c r="D236" s="31"/>
      <c r="E236" s="31"/>
      <c r="F236" s="31"/>
      <c r="G236" s="33"/>
      <c r="I236" s="31"/>
    </row>
    <row r="237">
      <c r="C237" s="31"/>
      <c r="D237" s="31"/>
      <c r="E237" s="31"/>
      <c r="F237" s="31"/>
      <c r="G237" s="33"/>
      <c r="I237" s="31"/>
    </row>
    <row r="238">
      <c r="C238" s="31"/>
      <c r="D238" s="31"/>
      <c r="E238" s="31"/>
      <c r="F238" s="31"/>
      <c r="G238" s="33"/>
      <c r="I238" s="31"/>
    </row>
    <row r="239">
      <c r="C239" s="31"/>
      <c r="D239" s="31"/>
      <c r="E239" s="31"/>
      <c r="F239" s="31"/>
      <c r="G239" s="33"/>
      <c r="I239" s="31"/>
    </row>
    <row r="240">
      <c r="C240" s="31"/>
      <c r="D240" s="31"/>
      <c r="E240" s="31"/>
      <c r="F240" s="31"/>
      <c r="G240" s="33"/>
      <c r="I240" s="31"/>
    </row>
    <row r="241">
      <c r="C241" s="31"/>
      <c r="D241" s="31"/>
      <c r="E241" s="31"/>
      <c r="F241" s="31"/>
      <c r="G241" s="33"/>
      <c r="I241" s="31"/>
    </row>
    <row r="242">
      <c r="C242" s="31"/>
      <c r="D242" s="31"/>
      <c r="E242" s="31"/>
      <c r="F242" s="31"/>
      <c r="G242" s="33"/>
      <c r="I242" s="31"/>
    </row>
    <row r="243">
      <c r="C243" s="31"/>
      <c r="D243" s="31"/>
      <c r="E243" s="31"/>
      <c r="F243" s="31"/>
      <c r="G243" s="33"/>
      <c r="I243" s="31"/>
    </row>
    <row r="244">
      <c r="C244" s="31"/>
      <c r="D244" s="31"/>
      <c r="E244" s="31"/>
      <c r="F244" s="31"/>
      <c r="G244" s="33"/>
      <c r="I244" s="31"/>
    </row>
    <row r="245">
      <c r="C245" s="31"/>
      <c r="D245" s="31"/>
      <c r="E245" s="31"/>
      <c r="F245" s="31"/>
      <c r="G245" s="33"/>
      <c r="I245" s="31"/>
    </row>
    <row r="246">
      <c r="C246" s="31"/>
      <c r="D246" s="31"/>
      <c r="E246" s="31"/>
      <c r="F246" s="31"/>
      <c r="G246" s="33"/>
      <c r="I246" s="31"/>
    </row>
    <row r="247">
      <c r="C247" s="31"/>
      <c r="D247" s="31"/>
      <c r="E247" s="31"/>
      <c r="F247" s="31"/>
      <c r="G247" s="33"/>
      <c r="I247" s="31"/>
    </row>
    <row r="248">
      <c r="C248" s="31"/>
      <c r="D248" s="31"/>
      <c r="E248" s="31"/>
      <c r="F248" s="31"/>
      <c r="G248" s="33"/>
      <c r="I248" s="31"/>
    </row>
    <row r="249">
      <c r="C249" s="31"/>
      <c r="D249" s="31"/>
      <c r="E249" s="31"/>
      <c r="F249" s="31"/>
      <c r="G249" s="33"/>
      <c r="I249" s="31"/>
    </row>
    <row r="250">
      <c r="C250" s="31"/>
      <c r="D250" s="31"/>
      <c r="E250" s="31"/>
      <c r="F250" s="31"/>
      <c r="G250" s="33"/>
      <c r="I250" s="31"/>
    </row>
    <row r="251">
      <c r="C251" s="31"/>
      <c r="D251" s="31"/>
      <c r="E251" s="31"/>
      <c r="F251" s="31"/>
      <c r="G251" s="33"/>
      <c r="I251" s="31"/>
    </row>
    <row r="252">
      <c r="C252" s="31"/>
      <c r="D252" s="31"/>
      <c r="E252" s="31"/>
      <c r="F252" s="31"/>
      <c r="G252" s="33"/>
      <c r="I252" s="31"/>
    </row>
    <row r="253">
      <c r="C253" s="31"/>
      <c r="D253" s="31"/>
      <c r="E253" s="31"/>
      <c r="F253" s="31"/>
      <c r="G253" s="33"/>
      <c r="I253" s="31"/>
    </row>
    <row r="254">
      <c r="C254" s="31"/>
      <c r="D254" s="31"/>
      <c r="E254" s="31"/>
      <c r="F254" s="31"/>
      <c r="G254" s="33"/>
      <c r="I254" s="31"/>
    </row>
    <row r="255">
      <c r="C255" s="31"/>
      <c r="D255" s="31"/>
      <c r="E255" s="31"/>
      <c r="F255" s="31"/>
      <c r="G255" s="33"/>
      <c r="I255" s="31"/>
    </row>
    <row r="256">
      <c r="C256" s="31"/>
      <c r="D256" s="31"/>
      <c r="E256" s="31"/>
      <c r="F256" s="31"/>
      <c r="G256" s="33"/>
      <c r="I256" s="31"/>
    </row>
    <row r="257">
      <c r="C257" s="31"/>
      <c r="D257" s="31"/>
      <c r="E257" s="31"/>
      <c r="F257" s="31"/>
      <c r="G257" s="33"/>
      <c r="I257" s="31"/>
    </row>
    <row r="258">
      <c r="C258" s="31"/>
      <c r="D258" s="31"/>
      <c r="E258" s="31"/>
      <c r="F258" s="31"/>
      <c r="G258" s="33"/>
      <c r="I258" s="31"/>
    </row>
    <row r="259">
      <c r="C259" s="31"/>
      <c r="D259" s="31"/>
      <c r="E259" s="31"/>
      <c r="F259" s="31"/>
      <c r="G259" s="33"/>
      <c r="I259" s="31"/>
    </row>
    <row r="260">
      <c r="C260" s="31"/>
      <c r="D260" s="31"/>
      <c r="E260" s="31"/>
      <c r="F260" s="31"/>
      <c r="G260" s="33"/>
      <c r="I260" s="31"/>
    </row>
    <row r="261">
      <c r="C261" s="31"/>
      <c r="D261" s="31"/>
      <c r="E261" s="31"/>
      <c r="F261" s="31"/>
      <c r="G261" s="33"/>
      <c r="I261" s="31"/>
    </row>
    <row r="262">
      <c r="C262" s="31"/>
      <c r="D262" s="31"/>
      <c r="E262" s="31"/>
      <c r="F262" s="31"/>
      <c r="G262" s="33"/>
      <c r="I262" s="31"/>
    </row>
    <row r="263">
      <c r="C263" s="31"/>
      <c r="D263" s="31"/>
      <c r="E263" s="31"/>
      <c r="F263" s="31"/>
      <c r="G263" s="33"/>
      <c r="I263" s="31"/>
    </row>
    <row r="264">
      <c r="C264" s="31"/>
      <c r="D264" s="31"/>
      <c r="E264" s="31"/>
      <c r="F264" s="31"/>
      <c r="G264" s="33"/>
      <c r="I264" s="31"/>
    </row>
    <row r="265">
      <c r="C265" s="31"/>
      <c r="D265" s="31"/>
      <c r="E265" s="31"/>
      <c r="F265" s="31"/>
      <c r="G265" s="33"/>
      <c r="I265" s="31"/>
    </row>
    <row r="266">
      <c r="C266" s="31"/>
      <c r="D266" s="31"/>
      <c r="E266" s="31"/>
      <c r="F266" s="31"/>
      <c r="G266" s="33"/>
      <c r="I266" s="31"/>
    </row>
    <row r="267">
      <c r="C267" s="31"/>
      <c r="D267" s="31"/>
      <c r="E267" s="31"/>
      <c r="F267" s="31"/>
      <c r="G267" s="33"/>
      <c r="I267" s="31"/>
    </row>
    <row r="268">
      <c r="C268" s="31"/>
      <c r="D268" s="31"/>
      <c r="E268" s="31"/>
      <c r="F268" s="31"/>
      <c r="G268" s="33"/>
      <c r="I268" s="31"/>
    </row>
    <row r="269">
      <c r="C269" s="31"/>
      <c r="D269" s="31"/>
      <c r="E269" s="31"/>
      <c r="F269" s="31"/>
      <c r="G269" s="33"/>
      <c r="I269" s="31"/>
    </row>
    <row r="270">
      <c r="C270" s="31"/>
      <c r="D270" s="31"/>
      <c r="E270" s="31"/>
      <c r="F270" s="31"/>
      <c r="G270" s="33"/>
      <c r="I270" s="31"/>
    </row>
    <row r="271">
      <c r="C271" s="31"/>
      <c r="D271" s="31"/>
      <c r="E271" s="31"/>
      <c r="F271" s="31"/>
      <c r="G271" s="33"/>
      <c r="I271" s="31"/>
    </row>
    <row r="272">
      <c r="C272" s="31"/>
      <c r="D272" s="31"/>
      <c r="E272" s="31"/>
      <c r="F272" s="31"/>
      <c r="G272" s="33"/>
      <c r="I272" s="31"/>
    </row>
    <row r="273">
      <c r="C273" s="31"/>
      <c r="D273" s="31"/>
      <c r="E273" s="31"/>
      <c r="F273" s="31"/>
      <c r="G273" s="33"/>
      <c r="I273" s="31"/>
    </row>
    <row r="274">
      <c r="C274" s="31"/>
      <c r="D274" s="31"/>
      <c r="E274" s="31"/>
      <c r="F274" s="31"/>
      <c r="G274" s="33"/>
      <c r="I274" s="31"/>
    </row>
    <row r="275">
      <c r="C275" s="31"/>
      <c r="D275" s="31"/>
      <c r="E275" s="31"/>
      <c r="F275" s="31"/>
      <c r="G275" s="33"/>
      <c r="I275" s="31"/>
    </row>
    <row r="276">
      <c r="C276" s="31"/>
      <c r="D276" s="31"/>
      <c r="E276" s="31"/>
      <c r="F276" s="31"/>
      <c r="G276" s="33"/>
      <c r="I276" s="31"/>
    </row>
    <row r="277">
      <c r="C277" s="31"/>
      <c r="D277" s="31"/>
      <c r="E277" s="31"/>
      <c r="F277" s="31"/>
      <c r="G277" s="33"/>
      <c r="I277" s="31"/>
    </row>
    <row r="278">
      <c r="C278" s="31"/>
      <c r="D278" s="31"/>
      <c r="E278" s="31"/>
      <c r="F278" s="31"/>
      <c r="G278" s="33"/>
      <c r="I278" s="31"/>
    </row>
    <row r="279">
      <c r="C279" s="31"/>
      <c r="D279" s="31"/>
      <c r="E279" s="31"/>
      <c r="F279" s="31"/>
      <c r="G279" s="33"/>
      <c r="I279" s="31"/>
    </row>
    <row r="280">
      <c r="C280" s="31"/>
      <c r="D280" s="31"/>
      <c r="E280" s="31"/>
      <c r="F280" s="31"/>
      <c r="G280" s="33"/>
      <c r="I280" s="31"/>
    </row>
    <row r="281">
      <c r="C281" s="31"/>
      <c r="D281" s="31"/>
      <c r="E281" s="31"/>
      <c r="F281" s="31"/>
      <c r="G281" s="33"/>
      <c r="I281" s="31"/>
    </row>
    <row r="282">
      <c r="C282" s="31"/>
      <c r="D282" s="31"/>
      <c r="E282" s="31"/>
      <c r="F282" s="31"/>
      <c r="G282" s="33"/>
      <c r="I282" s="31"/>
    </row>
    <row r="283">
      <c r="C283" s="31"/>
      <c r="D283" s="31"/>
      <c r="E283" s="31"/>
      <c r="F283" s="31"/>
      <c r="G283" s="33"/>
      <c r="I283" s="31"/>
    </row>
    <row r="284">
      <c r="C284" s="31"/>
      <c r="D284" s="31"/>
      <c r="E284" s="31"/>
      <c r="F284" s="31"/>
      <c r="G284" s="33"/>
      <c r="I284" s="31"/>
    </row>
    <row r="285">
      <c r="C285" s="31"/>
      <c r="D285" s="31"/>
      <c r="E285" s="31"/>
      <c r="F285" s="31"/>
      <c r="G285" s="33"/>
      <c r="I285" s="31"/>
    </row>
    <row r="286">
      <c r="C286" s="31"/>
      <c r="D286" s="31"/>
      <c r="E286" s="31"/>
      <c r="F286" s="31"/>
      <c r="G286" s="33"/>
      <c r="I286" s="31"/>
    </row>
    <row r="287">
      <c r="C287" s="31"/>
      <c r="D287" s="31"/>
      <c r="E287" s="31"/>
      <c r="F287" s="31"/>
      <c r="G287" s="33"/>
      <c r="I287" s="31"/>
    </row>
    <row r="288">
      <c r="C288" s="31"/>
      <c r="D288" s="31"/>
      <c r="E288" s="31"/>
      <c r="F288" s="31"/>
      <c r="G288" s="33"/>
      <c r="I288" s="31"/>
    </row>
    <row r="289">
      <c r="C289" s="31"/>
      <c r="D289" s="31"/>
      <c r="E289" s="31"/>
      <c r="F289" s="31"/>
      <c r="G289" s="33"/>
      <c r="I289" s="31"/>
    </row>
    <row r="290">
      <c r="C290" s="31"/>
      <c r="D290" s="31"/>
      <c r="E290" s="31"/>
      <c r="F290" s="31"/>
      <c r="G290" s="33"/>
      <c r="I290" s="31"/>
    </row>
    <row r="291">
      <c r="C291" s="31"/>
      <c r="D291" s="31"/>
      <c r="E291" s="31"/>
      <c r="F291" s="31"/>
      <c r="G291" s="33"/>
      <c r="I291" s="31"/>
    </row>
    <row r="292">
      <c r="C292" s="31"/>
      <c r="D292" s="31"/>
      <c r="E292" s="31"/>
      <c r="F292" s="31"/>
      <c r="G292" s="33"/>
      <c r="I292" s="31"/>
    </row>
    <row r="293">
      <c r="C293" s="31"/>
      <c r="D293" s="31"/>
      <c r="E293" s="31"/>
      <c r="F293" s="31"/>
      <c r="G293" s="33"/>
      <c r="I293" s="31"/>
    </row>
    <row r="294">
      <c r="C294" s="31"/>
      <c r="D294" s="31"/>
      <c r="E294" s="31"/>
      <c r="F294" s="31"/>
      <c r="G294" s="33"/>
      <c r="I294" s="31"/>
    </row>
    <row r="295">
      <c r="C295" s="31"/>
      <c r="D295" s="31"/>
      <c r="E295" s="31"/>
      <c r="F295" s="31"/>
      <c r="G295" s="33"/>
      <c r="I295" s="31"/>
    </row>
    <row r="296">
      <c r="C296" s="31"/>
      <c r="D296" s="31"/>
      <c r="E296" s="31"/>
      <c r="F296" s="31"/>
      <c r="G296" s="33"/>
      <c r="I296" s="31"/>
    </row>
    <row r="297">
      <c r="C297" s="31"/>
      <c r="D297" s="31"/>
      <c r="E297" s="31"/>
      <c r="F297" s="31"/>
      <c r="G297" s="33"/>
      <c r="I297" s="31"/>
    </row>
    <row r="298">
      <c r="C298" s="31"/>
      <c r="D298" s="31"/>
      <c r="E298" s="31"/>
      <c r="F298" s="31"/>
      <c r="G298" s="33"/>
      <c r="I298" s="31"/>
    </row>
    <row r="299">
      <c r="C299" s="31"/>
      <c r="D299" s="31"/>
      <c r="E299" s="31"/>
      <c r="F299" s="31"/>
      <c r="G299" s="33"/>
      <c r="I299" s="31"/>
    </row>
    <row r="300">
      <c r="C300" s="31"/>
      <c r="D300" s="31"/>
      <c r="E300" s="31"/>
      <c r="F300" s="31"/>
      <c r="G300" s="33"/>
      <c r="I300" s="31"/>
    </row>
    <row r="301">
      <c r="C301" s="31"/>
      <c r="D301" s="31"/>
      <c r="E301" s="31"/>
      <c r="F301" s="31"/>
      <c r="G301" s="33"/>
      <c r="I301" s="31"/>
    </row>
    <row r="302">
      <c r="C302" s="31"/>
      <c r="D302" s="31"/>
      <c r="E302" s="31"/>
      <c r="F302" s="31"/>
      <c r="G302" s="33"/>
      <c r="I302" s="31"/>
    </row>
    <row r="303">
      <c r="C303" s="31"/>
      <c r="D303" s="31"/>
      <c r="E303" s="31"/>
      <c r="F303" s="31"/>
      <c r="G303" s="33"/>
      <c r="I303" s="31"/>
    </row>
    <row r="304">
      <c r="C304" s="31"/>
      <c r="D304" s="31"/>
      <c r="E304" s="31"/>
      <c r="F304" s="31"/>
      <c r="G304" s="33"/>
      <c r="I304" s="31"/>
    </row>
    <row r="305">
      <c r="C305" s="31"/>
      <c r="D305" s="31"/>
      <c r="E305" s="31"/>
      <c r="F305" s="31"/>
      <c r="G305" s="33"/>
      <c r="I305" s="31"/>
    </row>
    <row r="306">
      <c r="C306" s="31"/>
      <c r="D306" s="31"/>
      <c r="E306" s="31"/>
      <c r="F306" s="31"/>
      <c r="G306" s="33"/>
      <c r="I306" s="31"/>
    </row>
    <row r="307">
      <c r="C307" s="31"/>
      <c r="D307" s="31"/>
      <c r="E307" s="31"/>
      <c r="F307" s="31"/>
      <c r="G307" s="33"/>
      <c r="I307" s="31"/>
    </row>
    <row r="308">
      <c r="C308" s="31"/>
      <c r="D308" s="31"/>
      <c r="E308" s="31"/>
      <c r="F308" s="31"/>
      <c r="G308" s="33"/>
      <c r="I308" s="31"/>
    </row>
    <row r="309">
      <c r="C309" s="31"/>
      <c r="D309" s="31"/>
      <c r="E309" s="31"/>
      <c r="F309" s="31"/>
      <c r="G309" s="33"/>
      <c r="I309" s="31"/>
    </row>
    <row r="310">
      <c r="C310" s="31"/>
      <c r="D310" s="31"/>
      <c r="E310" s="31"/>
      <c r="F310" s="31"/>
      <c r="G310" s="33"/>
      <c r="I310" s="31"/>
    </row>
    <row r="311">
      <c r="C311" s="31"/>
      <c r="D311" s="31"/>
      <c r="E311" s="31"/>
      <c r="F311" s="31"/>
      <c r="G311" s="33"/>
      <c r="I311" s="31"/>
    </row>
    <row r="312">
      <c r="C312" s="31"/>
      <c r="D312" s="31"/>
      <c r="E312" s="31"/>
      <c r="F312" s="31"/>
      <c r="G312" s="33"/>
      <c r="I312" s="31"/>
    </row>
    <row r="313">
      <c r="C313" s="31"/>
      <c r="D313" s="31"/>
      <c r="E313" s="31"/>
      <c r="F313" s="31"/>
      <c r="G313" s="33"/>
      <c r="I313" s="31"/>
    </row>
    <row r="314">
      <c r="C314" s="31"/>
      <c r="D314" s="31"/>
      <c r="E314" s="31"/>
      <c r="F314" s="31"/>
      <c r="G314" s="33"/>
      <c r="I314" s="31"/>
    </row>
    <row r="315">
      <c r="C315" s="31"/>
      <c r="D315" s="31"/>
      <c r="E315" s="31"/>
      <c r="F315" s="31"/>
      <c r="G315" s="33"/>
      <c r="I315" s="31"/>
    </row>
    <row r="316">
      <c r="C316" s="31"/>
      <c r="D316" s="31"/>
      <c r="E316" s="31"/>
      <c r="F316" s="31"/>
      <c r="G316" s="33"/>
      <c r="I316" s="31"/>
    </row>
    <row r="317">
      <c r="C317" s="31"/>
      <c r="D317" s="31"/>
      <c r="E317" s="31"/>
      <c r="F317" s="31"/>
      <c r="G317" s="33"/>
      <c r="I317" s="31"/>
    </row>
    <row r="318">
      <c r="C318" s="31"/>
      <c r="D318" s="31"/>
      <c r="E318" s="31"/>
      <c r="F318" s="31"/>
      <c r="G318" s="33"/>
      <c r="I318" s="31"/>
    </row>
    <row r="319">
      <c r="C319" s="31"/>
      <c r="D319" s="31"/>
      <c r="E319" s="31"/>
      <c r="F319" s="31"/>
      <c r="G319" s="33"/>
      <c r="I319" s="31"/>
    </row>
    <row r="320">
      <c r="C320" s="31"/>
      <c r="D320" s="31"/>
      <c r="E320" s="31"/>
      <c r="F320" s="31"/>
      <c r="G320" s="33"/>
      <c r="I320" s="31"/>
    </row>
    <row r="321">
      <c r="C321" s="31"/>
      <c r="D321" s="31"/>
      <c r="E321" s="31"/>
      <c r="F321" s="31"/>
      <c r="G321" s="33"/>
      <c r="I321" s="31"/>
    </row>
    <row r="322">
      <c r="C322" s="31"/>
      <c r="D322" s="31"/>
      <c r="E322" s="31"/>
      <c r="F322" s="31"/>
      <c r="G322" s="33"/>
      <c r="I322" s="31"/>
    </row>
    <row r="323">
      <c r="C323" s="31"/>
      <c r="D323" s="31"/>
      <c r="E323" s="31"/>
      <c r="F323" s="31"/>
      <c r="G323" s="33"/>
      <c r="I323" s="31"/>
    </row>
    <row r="324">
      <c r="C324" s="31"/>
      <c r="D324" s="31"/>
      <c r="E324" s="31"/>
      <c r="F324" s="31"/>
      <c r="G324" s="33"/>
      <c r="I324" s="31"/>
    </row>
    <row r="325">
      <c r="C325" s="31"/>
      <c r="D325" s="31"/>
      <c r="E325" s="31"/>
      <c r="F325" s="31"/>
      <c r="G325" s="33"/>
      <c r="I325" s="31"/>
    </row>
    <row r="326">
      <c r="C326" s="31"/>
      <c r="D326" s="31"/>
      <c r="E326" s="31"/>
      <c r="F326" s="31"/>
      <c r="G326" s="33"/>
      <c r="I326" s="31"/>
    </row>
    <row r="327">
      <c r="C327" s="31"/>
      <c r="D327" s="31"/>
      <c r="E327" s="31"/>
      <c r="F327" s="31"/>
      <c r="G327" s="33"/>
      <c r="I327" s="31"/>
    </row>
    <row r="328">
      <c r="C328" s="31"/>
      <c r="D328" s="31"/>
      <c r="E328" s="31"/>
      <c r="F328" s="31"/>
      <c r="G328" s="33"/>
      <c r="I328" s="31"/>
    </row>
    <row r="329">
      <c r="C329" s="31"/>
      <c r="D329" s="31"/>
      <c r="E329" s="31"/>
      <c r="F329" s="31"/>
      <c r="G329" s="33"/>
      <c r="I329" s="31"/>
    </row>
    <row r="330">
      <c r="C330" s="31"/>
      <c r="D330" s="31"/>
      <c r="E330" s="31"/>
      <c r="F330" s="31"/>
      <c r="G330" s="33"/>
      <c r="I330" s="31"/>
    </row>
    <row r="331">
      <c r="C331" s="31"/>
      <c r="D331" s="31"/>
      <c r="E331" s="31"/>
      <c r="F331" s="31"/>
      <c r="G331" s="33"/>
      <c r="I331" s="31"/>
    </row>
    <row r="332">
      <c r="C332" s="31"/>
      <c r="D332" s="31"/>
      <c r="E332" s="31"/>
      <c r="F332" s="31"/>
      <c r="G332" s="33"/>
      <c r="I332" s="31"/>
    </row>
    <row r="333">
      <c r="C333" s="31"/>
      <c r="D333" s="31"/>
      <c r="E333" s="31"/>
      <c r="F333" s="31"/>
      <c r="G333" s="33"/>
      <c r="I333" s="31"/>
    </row>
    <row r="334">
      <c r="C334" s="31"/>
      <c r="D334" s="31"/>
      <c r="E334" s="31"/>
      <c r="F334" s="31"/>
      <c r="G334" s="33"/>
      <c r="I334" s="31"/>
    </row>
    <row r="335">
      <c r="C335" s="31"/>
      <c r="D335" s="31"/>
      <c r="E335" s="31"/>
      <c r="F335" s="31"/>
      <c r="G335" s="33"/>
      <c r="I335" s="31"/>
    </row>
    <row r="336">
      <c r="C336" s="31"/>
      <c r="D336" s="31"/>
      <c r="E336" s="31"/>
      <c r="F336" s="31"/>
      <c r="G336" s="33"/>
      <c r="I336" s="31"/>
    </row>
    <row r="337">
      <c r="C337" s="31"/>
      <c r="D337" s="31"/>
      <c r="E337" s="31"/>
      <c r="F337" s="31"/>
      <c r="G337" s="33"/>
      <c r="I337" s="31"/>
    </row>
    <row r="338">
      <c r="C338" s="31"/>
      <c r="D338" s="31"/>
      <c r="E338" s="31"/>
      <c r="F338" s="31"/>
      <c r="G338" s="33"/>
      <c r="I338" s="31"/>
    </row>
    <row r="339">
      <c r="C339" s="31"/>
      <c r="D339" s="31"/>
      <c r="E339" s="31"/>
      <c r="F339" s="31"/>
      <c r="G339" s="33"/>
      <c r="I339" s="31"/>
    </row>
    <row r="340">
      <c r="C340" s="31"/>
      <c r="D340" s="31"/>
      <c r="E340" s="31"/>
      <c r="F340" s="31"/>
      <c r="G340" s="33"/>
      <c r="I340" s="31"/>
    </row>
    <row r="341">
      <c r="C341" s="31"/>
      <c r="D341" s="31"/>
      <c r="E341" s="31"/>
      <c r="F341" s="31"/>
      <c r="G341" s="33"/>
      <c r="I341" s="31"/>
    </row>
    <row r="342">
      <c r="C342" s="31"/>
      <c r="D342" s="31"/>
      <c r="E342" s="31"/>
      <c r="F342" s="31"/>
      <c r="G342" s="33"/>
      <c r="I342" s="31"/>
    </row>
    <row r="343">
      <c r="C343" s="31"/>
      <c r="D343" s="31"/>
      <c r="E343" s="31"/>
      <c r="F343" s="31"/>
      <c r="G343" s="33"/>
      <c r="I343" s="31"/>
    </row>
    <row r="344">
      <c r="C344" s="31"/>
      <c r="D344" s="31"/>
      <c r="E344" s="31"/>
      <c r="F344" s="31"/>
      <c r="G344" s="33"/>
      <c r="I344" s="31"/>
    </row>
    <row r="345">
      <c r="C345" s="31"/>
      <c r="D345" s="31"/>
      <c r="E345" s="31"/>
      <c r="F345" s="31"/>
      <c r="G345" s="33"/>
      <c r="I345" s="31"/>
    </row>
    <row r="346">
      <c r="C346" s="31"/>
      <c r="D346" s="31"/>
      <c r="E346" s="31"/>
      <c r="F346" s="31"/>
      <c r="G346" s="33"/>
      <c r="I346" s="31"/>
    </row>
    <row r="347">
      <c r="C347" s="31"/>
      <c r="D347" s="31"/>
      <c r="E347" s="31"/>
      <c r="F347" s="31"/>
      <c r="G347" s="33"/>
      <c r="I347" s="31"/>
    </row>
    <row r="348">
      <c r="C348" s="31"/>
      <c r="D348" s="31"/>
      <c r="E348" s="31"/>
      <c r="F348" s="31"/>
      <c r="G348" s="33"/>
      <c r="I348" s="31"/>
    </row>
    <row r="349">
      <c r="C349" s="31"/>
      <c r="D349" s="31"/>
      <c r="E349" s="31"/>
      <c r="F349" s="31"/>
      <c r="G349" s="33"/>
      <c r="I349" s="31"/>
    </row>
    <row r="350">
      <c r="C350" s="31"/>
      <c r="D350" s="31"/>
      <c r="E350" s="31"/>
      <c r="F350" s="31"/>
      <c r="G350" s="33"/>
      <c r="I350" s="31"/>
    </row>
    <row r="351">
      <c r="C351" s="31"/>
      <c r="D351" s="31"/>
      <c r="E351" s="31"/>
      <c r="F351" s="31"/>
      <c r="G351" s="33"/>
      <c r="I351" s="31"/>
    </row>
    <row r="352">
      <c r="C352" s="31"/>
      <c r="D352" s="31"/>
      <c r="E352" s="31"/>
      <c r="F352" s="31"/>
      <c r="G352" s="33"/>
      <c r="I352" s="31"/>
    </row>
    <row r="353">
      <c r="C353" s="31"/>
      <c r="D353" s="31"/>
      <c r="E353" s="31"/>
      <c r="F353" s="31"/>
      <c r="G353" s="33"/>
      <c r="I353" s="31"/>
    </row>
    <row r="354">
      <c r="C354" s="31"/>
      <c r="D354" s="31"/>
      <c r="E354" s="31"/>
      <c r="F354" s="31"/>
      <c r="G354" s="33"/>
      <c r="I354" s="31"/>
    </row>
    <row r="355">
      <c r="C355" s="31"/>
      <c r="D355" s="31"/>
      <c r="E355" s="31"/>
      <c r="F355" s="31"/>
      <c r="G355" s="33"/>
      <c r="I355" s="31"/>
    </row>
    <row r="356">
      <c r="C356" s="31"/>
      <c r="D356" s="31"/>
      <c r="E356" s="31"/>
      <c r="F356" s="31"/>
      <c r="G356" s="33"/>
      <c r="I356" s="31"/>
    </row>
    <row r="357">
      <c r="C357" s="31"/>
      <c r="D357" s="31"/>
      <c r="E357" s="31"/>
      <c r="F357" s="31"/>
      <c r="G357" s="33"/>
      <c r="I357" s="31"/>
    </row>
    <row r="358">
      <c r="C358" s="31"/>
      <c r="D358" s="31"/>
      <c r="E358" s="31"/>
      <c r="F358" s="31"/>
      <c r="G358" s="33"/>
      <c r="I358" s="31"/>
    </row>
    <row r="359">
      <c r="C359" s="31"/>
      <c r="D359" s="31"/>
      <c r="E359" s="31"/>
      <c r="F359" s="31"/>
      <c r="G359" s="33"/>
      <c r="I359" s="31"/>
    </row>
    <row r="360">
      <c r="C360" s="31"/>
      <c r="D360" s="31"/>
      <c r="E360" s="31"/>
      <c r="F360" s="31"/>
      <c r="G360" s="33"/>
      <c r="I360" s="31"/>
    </row>
    <row r="361">
      <c r="C361" s="31"/>
      <c r="D361" s="31"/>
      <c r="E361" s="31"/>
      <c r="F361" s="31"/>
      <c r="G361" s="33"/>
      <c r="I361" s="31"/>
    </row>
    <row r="362">
      <c r="C362" s="31"/>
      <c r="D362" s="31"/>
      <c r="E362" s="31"/>
      <c r="F362" s="31"/>
      <c r="G362" s="33"/>
      <c r="I362" s="31"/>
    </row>
    <row r="363">
      <c r="C363" s="31"/>
      <c r="D363" s="31"/>
      <c r="E363" s="31"/>
      <c r="F363" s="31"/>
      <c r="G363" s="33"/>
      <c r="I363" s="31"/>
    </row>
    <row r="364">
      <c r="C364" s="31"/>
      <c r="D364" s="31"/>
      <c r="E364" s="31"/>
      <c r="F364" s="31"/>
      <c r="G364" s="33"/>
      <c r="I364" s="31"/>
    </row>
    <row r="365">
      <c r="C365" s="31"/>
      <c r="D365" s="31"/>
      <c r="E365" s="31"/>
      <c r="F365" s="31"/>
      <c r="G365" s="33"/>
      <c r="I365" s="31"/>
    </row>
    <row r="366">
      <c r="C366" s="31"/>
      <c r="D366" s="31"/>
      <c r="E366" s="31"/>
      <c r="F366" s="31"/>
      <c r="G366" s="33"/>
      <c r="I366" s="31"/>
    </row>
    <row r="367">
      <c r="C367" s="31"/>
      <c r="D367" s="31"/>
      <c r="E367" s="31"/>
      <c r="F367" s="31"/>
      <c r="G367" s="33"/>
      <c r="I367" s="31"/>
    </row>
    <row r="368">
      <c r="C368" s="31"/>
      <c r="D368" s="31"/>
      <c r="E368" s="31"/>
      <c r="F368" s="31"/>
      <c r="G368" s="33"/>
      <c r="I368" s="31"/>
    </row>
    <row r="369">
      <c r="C369" s="31"/>
      <c r="D369" s="31"/>
      <c r="E369" s="31"/>
      <c r="F369" s="31"/>
      <c r="G369" s="33"/>
      <c r="I369" s="31"/>
    </row>
    <row r="370">
      <c r="C370" s="31"/>
      <c r="D370" s="31"/>
      <c r="E370" s="31"/>
      <c r="F370" s="31"/>
      <c r="G370" s="33"/>
      <c r="I370" s="31"/>
    </row>
    <row r="371">
      <c r="C371" s="31"/>
      <c r="D371" s="31"/>
      <c r="E371" s="31"/>
      <c r="F371" s="31"/>
      <c r="G371" s="33"/>
      <c r="I371" s="31"/>
    </row>
    <row r="372">
      <c r="C372" s="31"/>
      <c r="D372" s="31"/>
      <c r="E372" s="31"/>
      <c r="F372" s="31"/>
      <c r="G372" s="33"/>
      <c r="I372" s="31"/>
    </row>
    <row r="373">
      <c r="C373" s="31"/>
      <c r="D373" s="31"/>
      <c r="E373" s="31"/>
      <c r="F373" s="31"/>
      <c r="G373" s="33"/>
      <c r="I373" s="31"/>
    </row>
    <row r="374">
      <c r="C374" s="31"/>
      <c r="D374" s="31"/>
      <c r="E374" s="31"/>
      <c r="F374" s="31"/>
      <c r="G374" s="33"/>
      <c r="I374" s="31"/>
    </row>
    <row r="375">
      <c r="C375" s="31"/>
      <c r="D375" s="31"/>
      <c r="E375" s="31"/>
      <c r="F375" s="31"/>
      <c r="G375" s="33"/>
      <c r="I375" s="31"/>
    </row>
    <row r="376">
      <c r="C376" s="31"/>
      <c r="D376" s="31"/>
      <c r="E376" s="31"/>
      <c r="F376" s="31"/>
      <c r="G376" s="33"/>
      <c r="I376" s="31"/>
    </row>
    <row r="377">
      <c r="C377" s="31"/>
      <c r="D377" s="31"/>
      <c r="E377" s="31"/>
      <c r="F377" s="31"/>
      <c r="G377" s="33"/>
      <c r="I377" s="31"/>
    </row>
    <row r="378">
      <c r="C378" s="31"/>
      <c r="D378" s="31"/>
      <c r="E378" s="31"/>
      <c r="F378" s="31"/>
      <c r="G378" s="33"/>
      <c r="I378" s="31"/>
    </row>
    <row r="379">
      <c r="C379" s="31"/>
      <c r="D379" s="31"/>
      <c r="E379" s="31"/>
      <c r="F379" s="31"/>
      <c r="G379" s="33"/>
      <c r="I379" s="31"/>
    </row>
    <row r="380">
      <c r="C380" s="31"/>
      <c r="D380" s="31"/>
      <c r="E380" s="31"/>
      <c r="F380" s="31"/>
      <c r="G380" s="33"/>
      <c r="I380" s="31"/>
    </row>
    <row r="381">
      <c r="C381" s="31"/>
      <c r="D381" s="31"/>
      <c r="E381" s="31"/>
      <c r="F381" s="31"/>
      <c r="G381" s="33"/>
      <c r="I381" s="31"/>
    </row>
    <row r="382">
      <c r="C382" s="31"/>
      <c r="D382" s="31"/>
      <c r="E382" s="31"/>
      <c r="F382" s="31"/>
      <c r="G382" s="33"/>
      <c r="I382" s="31"/>
    </row>
    <row r="383">
      <c r="C383" s="31"/>
      <c r="D383" s="31"/>
      <c r="E383" s="31"/>
      <c r="F383" s="31"/>
      <c r="G383" s="33"/>
      <c r="I383" s="31"/>
    </row>
    <row r="384">
      <c r="C384" s="31"/>
      <c r="D384" s="31"/>
      <c r="E384" s="31"/>
      <c r="F384" s="31"/>
      <c r="G384" s="33"/>
      <c r="I384" s="31"/>
    </row>
    <row r="385">
      <c r="C385" s="31"/>
      <c r="D385" s="31"/>
      <c r="E385" s="31"/>
      <c r="F385" s="31"/>
      <c r="G385" s="33"/>
      <c r="I385" s="31"/>
    </row>
    <row r="386">
      <c r="C386" s="31"/>
      <c r="D386" s="31"/>
      <c r="E386" s="31"/>
      <c r="F386" s="31"/>
      <c r="G386" s="33"/>
      <c r="I386" s="31"/>
    </row>
    <row r="387">
      <c r="C387" s="31"/>
      <c r="D387" s="31"/>
      <c r="E387" s="31"/>
      <c r="F387" s="31"/>
      <c r="G387" s="33"/>
      <c r="I387" s="31"/>
    </row>
    <row r="388">
      <c r="C388" s="31"/>
      <c r="D388" s="31"/>
      <c r="E388" s="31"/>
      <c r="F388" s="31"/>
      <c r="G388" s="33"/>
      <c r="I388" s="31"/>
    </row>
    <row r="389">
      <c r="C389" s="31"/>
      <c r="D389" s="31"/>
      <c r="E389" s="31"/>
      <c r="F389" s="31"/>
      <c r="G389" s="33"/>
      <c r="I389" s="31"/>
    </row>
    <row r="390">
      <c r="C390" s="31"/>
      <c r="D390" s="31"/>
      <c r="E390" s="31"/>
      <c r="F390" s="31"/>
      <c r="G390" s="33"/>
      <c r="I390" s="31"/>
    </row>
    <row r="391">
      <c r="C391" s="31"/>
      <c r="D391" s="31"/>
      <c r="E391" s="31"/>
      <c r="F391" s="31"/>
      <c r="G391" s="33"/>
      <c r="I391" s="31"/>
    </row>
    <row r="392">
      <c r="C392" s="31"/>
      <c r="D392" s="31"/>
      <c r="E392" s="31"/>
      <c r="F392" s="31"/>
      <c r="G392" s="33"/>
      <c r="I392" s="31"/>
    </row>
    <row r="393">
      <c r="C393" s="31"/>
      <c r="D393" s="31"/>
      <c r="E393" s="31"/>
      <c r="F393" s="31"/>
      <c r="G393" s="33"/>
      <c r="I393" s="31"/>
    </row>
    <row r="394">
      <c r="C394" s="31"/>
      <c r="D394" s="31"/>
      <c r="E394" s="31"/>
      <c r="F394" s="31"/>
      <c r="G394" s="33"/>
      <c r="I394" s="31"/>
    </row>
    <row r="395">
      <c r="C395" s="31"/>
      <c r="D395" s="31"/>
      <c r="E395" s="31"/>
      <c r="F395" s="31"/>
      <c r="G395" s="33"/>
      <c r="I395" s="31"/>
    </row>
    <row r="396">
      <c r="C396" s="31"/>
      <c r="D396" s="31"/>
      <c r="E396" s="31"/>
      <c r="F396" s="31"/>
      <c r="G396" s="33"/>
      <c r="I396" s="31"/>
    </row>
    <row r="397">
      <c r="C397" s="31"/>
      <c r="D397" s="31"/>
      <c r="E397" s="31"/>
      <c r="F397" s="31"/>
      <c r="G397" s="33"/>
      <c r="I397" s="31"/>
    </row>
    <row r="398">
      <c r="C398" s="31"/>
      <c r="D398" s="31"/>
      <c r="E398" s="31"/>
      <c r="F398" s="31"/>
      <c r="G398" s="33"/>
      <c r="I398" s="31"/>
    </row>
    <row r="399">
      <c r="C399" s="31"/>
      <c r="D399" s="31"/>
      <c r="E399" s="31"/>
      <c r="F399" s="31"/>
      <c r="G399" s="33"/>
      <c r="I399" s="31"/>
    </row>
    <row r="400">
      <c r="C400" s="31"/>
      <c r="D400" s="31"/>
      <c r="E400" s="31"/>
      <c r="F400" s="31"/>
      <c r="G400" s="33"/>
      <c r="I400" s="31"/>
    </row>
    <row r="401">
      <c r="C401" s="31"/>
      <c r="D401" s="31"/>
      <c r="E401" s="31"/>
      <c r="F401" s="31"/>
      <c r="G401" s="33"/>
      <c r="I401" s="31"/>
    </row>
    <row r="402">
      <c r="C402" s="31"/>
      <c r="D402" s="31"/>
      <c r="E402" s="31"/>
      <c r="F402" s="31"/>
      <c r="G402" s="33"/>
      <c r="I402" s="31"/>
    </row>
    <row r="403">
      <c r="C403" s="31"/>
      <c r="D403" s="31"/>
      <c r="E403" s="31"/>
      <c r="F403" s="31"/>
      <c r="G403" s="33"/>
      <c r="I403" s="31"/>
    </row>
    <row r="404">
      <c r="C404" s="31"/>
      <c r="D404" s="31"/>
      <c r="E404" s="31"/>
      <c r="F404" s="31"/>
      <c r="G404" s="33"/>
      <c r="I404" s="31"/>
    </row>
    <row r="405">
      <c r="C405" s="31"/>
      <c r="D405" s="31"/>
      <c r="E405" s="31"/>
      <c r="F405" s="31"/>
      <c r="G405" s="33"/>
      <c r="I405" s="31"/>
    </row>
    <row r="406">
      <c r="C406" s="31"/>
      <c r="D406" s="31"/>
      <c r="E406" s="31"/>
      <c r="F406" s="31"/>
      <c r="G406" s="33"/>
      <c r="I406" s="31"/>
    </row>
    <row r="407">
      <c r="C407" s="31"/>
      <c r="D407" s="31"/>
      <c r="E407" s="31"/>
      <c r="F407" s="31"/>
      <c r="G407" s="33"/>
      <c r="I407" s="31"/>
    </row>
    <row r="408">
      <c r="C408" s="31"/>
      <c r="D408" s="31"/>
      <c r="E408" s="31"/>
      <c r="F408" s="31"/>
      <c r="G408" s="33"/>
      <c r="I408" s="31"/>
    </row>
    <row r="409">
      <c r="C409" s="31"/>
      <c r="D409" s="31"/>
      <c r="E409" s="31"/>
      <c r="F409" s="31"/>
      <c r="G409" s="33"/>
      <c r="I409" s="31"/>
    </row>
    <row r="410">
      <c r="C410" s="31"/>
      <c r="D410" s="31"/>
      <c r="E410" s="31"/>
      <c r="F410" s="31"/>
      <c r="G410" s="33"/>
      <c r="I410" s="31"/>
    </row>
    <row r="411">
      <c r="C411" s="31"/>
      <c r="D411" s="31"/>
      <c r="E411" s="31"/>
      <c r="F411" s="31"/>
      <c r="G411" s="33"/>
      <c r="I411" s="31"/>
    </row>
    <row r="412">
      <c r="C412" s="31"/>
      <c r="D412" s="31"/>
      <c r="E412" s="31"/>
      <c r="F412" s="31"/>
      <c r="G412" s="33"/>
      <c r="I412" s="31"/>
    </row>
    <row r="413">
      <c r="C413" s="31"/>
      <c r="D413" s="31"/>
      <c r="E413" s="31"/>
      <c r="F413" s="31"/>
      <c r="G413" s="33"/>
      <c r="I413" s="31"/>
    </row>
    <row r="414">
      <c r="C414" s="31"/>
      <c r="D414" s="31"/>
      <c r="E414" s="31"/>
      <c r="F414" s="31"/>
      <c r="G414" s="33"/>
      <c r="I414" s="31"/>
    </row>
    <row r="415">
      <c r="C415" s="31"/>
      <c r="D415" s="31"/>
      <c r="E415" s="31"/>
      <c r="F415" s="31"/>
      <c r="G415" s="33"/>
      <c r="I415" s="31"/>
    </row>
    <row r="416">
      <c r="C416" s="31"/>
      <c r="D416" s="31"/>
      <c r="E416" s="31"/>
      <c r="F416" s="31"/>
      <c r="G416" s="33"/>
      <c r="I416" s="31"/>
    </row>
    <row r="417">
      <c r="C417" s="31"/>
      <c r="D417" s="31"/>
      <c r="E417" s="31"/>
      <c r="F417" s="31"/>
      <c r="G417" s="33"/>
      <c r="I417" s="31"/>
    </row>
    <row r="418">
      <c r="C418" s="31"/>
      <c r="D418" s="31"/>
      <c r="E418" s="31"/>
      <c r="F418" s="31"/>
      <c r="G418" s="33"/>
      <c r="I418" s="31"/>
    </row>
    <row r="419">
      <c r="C419" s="31"/>
      <c r="D419" s="31"/>
      <c r="E419" s="31"/>
      <c r="F419" s="31"/>
      <c r="G419" s="33"/>
      <c r="I419" s="31"/>
    </row>
    <row r="420">
      <c r="C420" s="31"/>
      <c r="D420" s="31"/>
      <c r="E420" s="31"/>
      <c r="F420" s="31"/>
      <c r="G420" s="33"/>
      <c r="I420" s="31"/>
    </row>
    <row r="421">
      <c r="C421" s="31"/>
      <c r="D421" s="31"/>
      <c r="E421" s="31"/>
      <c r="F421" s="31"/>
      <c r="G421" s="33"/>
      <c r="I421" s="31"/>
    </row>
    <row r="422">
      <c r="C422" s="31"/>
      <c r="D422" s="31"/>
      <c r="E422" s="31"/>
      <c r="F422" s="31"/>
      <c r="G422" s="33"/>
      <c r="I422" s="31"/>
    </row>
    <row r="423">
      <c r="C423" s="31"/>
      <c r="D423" s="31"/>
      <c r="E423" s="31"/>
      <c r="F423" s="31"/>
      <c r="G423" s="33"/>
      <c r="I423" s="31"/>
    </row>
    <row r="424">
      <c r="C424" s="31"/>
      <c r="D424" s="31"/>
      <c r="E424" s="31"/>
      <c r="F424" s="31"/>
      <c r="G424" s="33"/>
      <c r="I424" s="31"/>
    </row>
    <row r="425">
      <c r="C425" s="31"/>
      <c r="D425" s="31"/>
      <c r="E425" s="31"/>
      <c r="F425" s="31"/>
      <c r="G425" s="33"/>
      <c r="I425" s="31"/>
    </row>
    <row r="426">
      <c r="C426" s="31"/>
      <c r="D426" s="31"/>
      <c r="E426" s="31"/>
      <c r="F426" s="31"/>
      <c r="G426" s="33"/>
      <c r="I426" s="31"/>
    </row>
    <row r="427">
      <c r="C427" s="31"/>
      <c r="D427" s="31"/>
      <c r="E427" s="31"/>
      <c r="F427" s="31"/>
      <c r="G427" s="33"/>
      <c r="I427" s="31"/>
    </row>
    <row r="428">
      <c r="C428" s="31"/>
      <c r="D428" s="31"/>
      <c r="E428" s="31"/>
      <c r="F428" s="31"/>
      <c r="G428" s="33"/>
      <c r="I428" s="31"/>
    </row>
    <row r="429">
      <c r="C429" s="31"/>
      <c r="D429" s="31"/>
      <c r="E429" s="31"/>
      <c r="F429" s="31"/>
      <c r="G429" s="33"/>
      <c r="I429" s="31"/>
    </row>
    <row r="430">
      <c r="C430" s="31"/>
      <c r="D430" s="31"/>
      <c r="E430" s="31"/>
      <c r="F430" s="31"/>
      <c r="G430" s="33"/>
      <c r="I430" s="31"/>
    </row>
    <row r="431">
      <c r="C431" s="31"/>
      <c r="D431" s="31"/>
      <c r="E431" s="31"/>
      <c r="F431" s="31"/>
      <c r="G431" s="33"/>
      <c r="I431" s="31"/>
    </row>
    <row r="432">
      <c r="C432" s="31"/>
      <c r="D432" s="31"/>
      <c r="E432" s="31"/>
      <c r="F432" s="31"/>
      <c r="G432" s="33"/>
      <c r="I432" s="31"/>
    </row>
    <row r="433">
      <c r="C433" s="31"/>
      <c r="D433" s="31"/>
      <c r="E433" s="31"/>
      <c r="F433" s="31"/>
      <c r="G433" s="33"/>
      <c r="I433" s="31"/>
    </row>
    <row r="434">
      <c r="C434" s="31"/>
      <c r="D434" s="31"/>
      <c r="E434" s="31"/>
      <c r="F434" s="31"/>
      <c r="G434" s="33"/>
      <c r="I434" s="31"/>
    </row>
    <row r="435">
      <c r="C435" s="31"/>
      <c r="D435" s="31"/>
      <c r="E435" s="31"/>
      <c r="F435" s="31"/>
      <c r="G435" s="33"/>
      <c r="I435" s="31"/>
    </row>
    <row r="436">
      <c r="C436" s="31"/>
      <c r="D436" s="31"/>
      <c r="E436" s="31"/>
      <c r="F436" s="31"/>
      <c r="G436" s="33"/>
      <c r="I436" s="31"/>
    </row>
    <row r="437">
      <c r="C437" s="31"/>
      <c r="D437" s="31"/>
      <c r="E437" s="31"/>
      <c r="F437" s="31"/>
      <c r="G437" s="33"/>
      <c r="I437" s="31"/>
    </row>
    <row r="438">
      <c r="C438" s="31"/>
      <c r="D438" s="31"/>
      <c r="E438" s="31"/>
      <c r="F438" s="31"/>
      <c r="G438" s="33"/>
      <c r="I438" s="31"/>
    </row>
    <row r="439">
      <c r="C439" s="31"/>
      <c r="D439" s="31"/>
      <c r="E439" s="31"/>
      <c r="F439" s="31"/>
      <c r="G439" s="33"/>
      <c r="I439" s="31"/>
    </row>
    <row r="440">
      <c r="C440" s="31"/>
      <c r="D440" s="31"/>
      <c r="E440" s="31"/>
      <c r="F440" s="31"/>
      <c r="G440" s="33"/>
      <c r="I440" s="31"/>
    </row>
    <row r="441">
      <c r="C441" s="31"/>
      <c r="D441" s="31"/>
      <c r="E441" s="31"/>
      <c r="F441" s="31"/>
      <c r="G441" s="33"/>
      <c r="I441" s="31"/>
    </row>
    <row r="442">
      <c r="C442" s="31"/>
      <c r="D442" s="31"/>
      <c r="E442" s="31"/>
      <c r="F442" s="31"/>
      <c r="G442" s="33"/>
      <c r="I442" s="31"/>
    </row>
    <row r="443">
      <c r="C443" s="31"/>
      <c r="D443" s="31"/>
      <c r="E443" s="31"/>
      <c r="F443" s="31"/>
      <c r="G443" s="33"/>
      <c r="I443" s="31"/>
    </row>
    <row r="444">
      <c r="C444" s="31"/>
      <c r="D444" s="31"/>
      <c r="E444" s="31"/>
      <c r="F444" s="31"/>
      <c r="G444" s="33"/>
      <c r="I444" s="31"/>
    </row>
    <row r="445">
      <c r="C445" s="31"/>
      <c r="D445" s="31"/>
      <c r="E445" s="31"/>
      <c r="F445" s="31"/>
      <c r="G445" s="33"/>
      <c r="I445" s="31"/>
    </row>
    <row r="446">
      <c r="C446" s="31"/>
      <c r="D446" s="31"/>
      <c r="E446" s="31"/>
      <c r="F446" s="31"/>
      <c r="G446" s="33"/>
      <c r="I446" s="31"/>
    </row>
    <row r="447">
      <c r="C447" s="31"/>
      <c r="D447" s="31"/>
      <c r="E447" s="31"/>
      <c r="F447" s="31"/>
      <c r="G447" s="33"/>
      <c r="I447" s="31"/>
    </row>
    <row r="448">
      <c r="C448" s="31"/>
      <c r="D448" s="31"/>
      <c r="E448" s="31"/>
      <c r="F448" s="31"/>
      <c r="G448" s="33"/>
      <c r="I448" s="31"/>
    </row>
    <row r="449">
      <c r="C449" s="31"/>
      <c r="D449" s="31"/>
      <c r="E449" s="31"/>
      <c r="F449" s="31"/>
      <c r="G449" s="33"/>
      <c r="I449" s="31"/>
    </row>
    <row r="450">
      <c r="C450" s="31"/>
      <c r="D450" s="31"/>
      <c r="E450" s="31"/>
      <c r="F450" s="31"/>
      <c r="G450" s="33"/>
      <c r="I450" s="31"/>
    </row>
    <row r="451">
      <c r="C451" s="31"/>
      <c r="D451" s="31"/>
      <c r="E451" s="31"/>
      <c r="F451" s="31"/>
      <c r="G451" s="33"/>
      <c r="I451" s="31"/>
    </row>
    <row r="452">
      <c r="C452" s="31"/>
      <c r="D452" s="31"/>
      <c r="E452" s="31"/>
      <c r="F452" s="31"/>
      <c r="G452" s="33"/>
      <c r="I452" s="31"/>
    </row>
    <row r="453">
      <c r="C453" s="31"/>
      <c r="D453" s="31"/>
      <c r="E453" s="31"/>
      <c r="F453" s="31"/>
      <c r="G453" s="33"/>
      <c r="I453" s="31"/>
    </row>
    <row r="454">
      <c r="C454" s="31"/>
      <c r="D454" s="31"/>
      <c r="E454" s="31"/>
      <c r="F454" s="31"/>
      <c r="G454" s="33"/>
      <c r="I454" s="31"/>
    </row>
    <row r="455">
      <c r="C455" s="31"/>
      <c r="D455" s="31"/>
      <c r="E455" s="31"/>
      <c r="F455" s="31"/>
      <c r="G455" s="33"/>
      <c r="I455" s="31"/>
    </row>
    <row r="456">
      <c r="C456" s="31"/>
      <c r="D456" s="31"/>
      <c r="E456" s="31"/>
      <c r="F456" s="31"/>
      <c r="G456" s="33"/>
      <c r="I456" s="31"/>
    </row>
    <row r="457">
      <c r="C457" s="31"/>
      <c r="D457" s="31"/>
      <c r="E457" s="31"/>
      <c r="F457" s="31"/>
      <c r="G457" s="33"/>
      <c r="I457" s="31"/>
    </row>
    <row r="458">
      <c r="C458" s="31"/>
      <c r="D458" s="31"/>
      <c r="E458" s="31"/>
      <c r="F458" s="31"/>
      <c r="G458" s="33"/>
      <c r="I458" s="31"/>
    </row>
    <row r="459">
      <c r="C459" s="31"/>
      <c r="D459" s="31"/>
      <c r="E459" s="31"/>
      <c r="F459" s="31"/>
      <c r="G459" s="33"/>
      <c r="I459" s="31"/>
    </row>
    <row r="460">
      <c r="C460" s="31"/>
      <c r="D460" s="31"/>
      <c r="E460" s="31"/>
      <c r="F460" s="31"/>
      <c r="G460" s="33"/>
      <c r="I460" s="31"/>
    </row>
    <row r="461">
      <c r="C461" s="31"/>
      <c r="D461" s="31"/>
      <c r="E461" s="31"/>
      <c r="F461" s="31"/>
      <c r="G461" s="33"/>
      <c r="I461" s="31"/>
    </row>
    <row r="462">
      <c r="C462" s="31"/>
      <c r="D462" s="31"/>
      <c r="E462" s="31"/>
      <c r="F462" s="31"/>
      <c r="G462" s="33"/>
      <c r="I462" s="31"/>
    </row>
    <row r="463">
      <c r="C463" s="31"/>
      <c r="D463" s="31"/>
      <c r="E463" s="31"/>
      <c r="F463" s="31"/>
      <c r="G463" s="33"/>
      <c r="I463" s="31"/>
    </row>
    <row r="464">
      <c r="C464" s="31"/>
      <c r="D464" s="31"/>
      <c r="E464" s="31"/>
      <c r="F464" s="31"/>
      <c r="G464" s="33"/>
      <c r="I464" s="31"/>
    </row>
    <row r="465">
      <c r="C465" s="31"/>
      <c r="D465" s="31"/>
      <c r="E465" s="31"/>
      <c r="F465" s="31"/>
      <c r="G465" s="33"/>
      <c r="I465" s="31"/>
    </row>
    <row r="466">
      <c r="C466" s="31"/>
      <c r="D466" s="31"/>
      <c r="E466" s="31"/>
      <c r="F466" s="31"/>
      <c r="G466" s="33"/>
      <c r="I466" s="31"/>
    </row>
    <row r="467">
      <c r="C467" s="31"/>
      <c r="D467" s="31"/>
      <c r="E467" s="31"/>
      <c r="F467" s="31"/>
      <c r="G467" s="33"/>
      <c r="I467" s="31"/>
    </row>
    <row r="468">
      <c r="C468" s="31"/>
      <c r="D468" s="31"/>
      <c r="E468" s="31"/>
      <c r="F468" s="31"/>
      <c r="G468" s="33"/>
      <c r="I468" s="31"/>
    </row>
    <row r="469">
      <c r="C469" s="31"/>
      <c r="D469" s="31"/>
      <c r="E469" s="31"/>
      <c r="F469" s="31"/>
      <c r="G469" s="33"/>
      <c r="I469" s="31"/>
    </row>
    <row r="470">
      <c r="C470" s="31"/>
      <c r="D470" s="31"/>
      <c r="E470" s="31"/>
      <c r="F470" s="31"/>
      <c r="G470" s="33"/>
      <c r="I470" s="31"/>
    </row>
    <row r="471">
      <c r="C471" s="31"/>
      <c r="D471" s="31"/>
      <c r="E471" s="31"/>
      <c r="F471" s="31"/>
      <c r="G471" s="33"/>
      <c r="I471" s="31"/>
    </row>
    <row r="472">
      <c r="C472" s="31"/>
      <c r="D472" s="31"/>
      <c r="E472" s="31"/>
      <c r="F472" s="31"/>
      <c r="G472" s="33"/>
      <c r="I472" s="31"/>
    </row>
    <row r="473">
      <c r="C473" s="31"/>
      <c r="D473" s="31"/>
      <c r="E473" s="31"/>
      <c r="F473" s="31"/>
      <c r="G473" s="33"/>
      <c r="I473" s="31"/>
    </row>
    <row r="474">
      <c r="C474" s="31"/>
      <c r="D474" s="31"/>
      <c r="E474" s="31"/>
      <c r="F474" s="31"/>
      <c r="G474" s="33"/>
      <c r="I474" s="31"/>
    </row>
    <row r="475">
      <c r="C475" s="31"/>
      <c r="D475" s="31"/>
      <c r="E475" s="31"/>
      <c r="F475" s="31"/>
      <c r="G475" s="33"/>
      <c r="I475" s="31"/>
    </row>
    <row r="476">
      <c r="C476" s="31"/>
      <c r="D476" s="31"/>
      <c r="E476" s="31"/>
      <c r="F476" s="31"/>
      <c r="G476" s="33"/>
      <c r="I476" s="31"/>
    </row>
    <row r="477">
      <c r="C477" s="31"/>
      <c r="D477" s="31"/>
      <c r="E477" s="31"/>
      <c r="F477" s="31"/>
      <c r="G477" s="33"/>
      <c r="I477" s="31"/>
    </row>
    <row r="478">
      <c r="C478" s="31"/>
      <c r="D478" s="31"/>
      <c r="E478" s="31"/>
      <c r="F478" s="31"/>
      <c r="G478" s="33"/>
      <c r="I478" s="31"/>
    </row>
    <row r="479">
      <c r="C479" s="31"/>
      <c r="D479" s="31"/>
      <c r="E479" s="31"/>
      <c r="F479" s="31"/>
      <c r="G479" s="33"/>
      <c r="I479" s="31"/>
    </row>
    <row r="480">
      <c r="C480" s="31"/>
      <c r="D480" s="31"/>
      <c r="E480" s="31"/>
      <c r="F480" s="31"/>
      <c r="G480" s="33"/>
      <c r="I480" s="31"/>
    </row>
    <row r="481">
      <c r="C481" s="31"/>
      <c r="D481" s="31"/>
      <c r="E481" s="31"/>
      <c r="F481" s="31"/>
      <c r="G481" s="33"/>
      <c r="I481" s="31"/>
    </row>
    <row r="482">
      <c r="C482" s="31"/>
      <c r="D482" s="31"/>
      <c r="E482" s="31"/>
      <c r="F482" s="31"/>
      <c r="G482" s="33"/>
      <c r="I482" s="31"/>
    </row>
    <row r="483">
      <c r="C483" s="31"/>
      <c r="D483" s="31"/>
      <c r="E483" s="31"/>
      <c r="F483" s="31"/>
      <c r="G483" s="33"/>
      <c r="I483" s="31"/>
    </row>
    <row r="484">
      <c r="C484" s="31"/>
      <c r="D484" s="31"/>
      <c r="E484" s="31"/>
      <c r="F484" s="31"/>
      <c r="G484" s="33"/>
      <c r="I484" s="31"/>
    </row>
    <row r="485">
      <c r="C485" s="31"/>
      <c r="D485" s="31"/>
      <c r="E485" s="31"/>
      <c r="F485" s="31"/>
      <c r="G485" s="33"/>
      <c r="I485" s="31"/>
    </row>
    <row r="486">
      <c r="C486" s="31"/>
      <c r="D486" s="31"/>
      <c r="E486" s="31"/>
      <c r="F486" s="31"/>
      <c r="G486" s="33"/>
      <c r="I486" s="31"/>
    </row>
    <row r="487">
      <c r="C487" s="31"/>
      <c r="D487" s="31"/>
      <c r="E487" s="31"/>
      <c r="F487" s="31"/>
      <c r="G487" s="33"/>
      <c r="I487" s="31"/>
    </row>
    <row r="488">
      <c r="C488" s="31"/>
      <c r="D488" s="31"/>
      <c r="E488" s="31"/>
      <c r="F488" s="31"/>
      <c r="G488" s="33"/>
      <c r="I488" s="31"/>
    </row>
    <row r="489">
      <c r="C489" s="31"/>
      <c r="D489" s="31"/>
      <c r="E489" s="31"/>
      <c r="F489" s="31"/>
      <c r="G489" s="33"/>
      <c r="I489" s="31"/>
    </row>
    <row r="490">
      <c r="C490" s="31"/>
      <c r="D490" s="31"/>
      <c r="E490" s="31"/>
      <c r="F490" s="31"/>
      <c r="G490" s="33"/>
      <c r="I490" s="31"/>
    </row>
    <row r="491">
      <c r="C491" s="31"/>
      <c r="D491" s="31"/>
      <c r="E491" s="31"/>
      <c r="F491" s="31"/>
      <c r="G491" s="33"/>
      <c r="I491" s="31"/>
    </row>
    <row r="492">
      <c r="C492" s="31"/>
      <c r="D492" s="31"/>
      <c r="E492" s="31"/>
      <c r="F492" s="31"/>
      <c r="G492" s="33"/>
      <c r="I492" s="31"/>
    </row>
    <row r="493">
      <c r="C493" s="31"/>
      <c r="D493" s="31"/>
      <c r="E493" s="31"/>
      <c r="F493" s="31"/>
      <c r="G493" s="33"/>
      <c r="I493" s="31"/>
    </row>
    <row r="494">
      <c r="C494" s="31"/>
      <c r="D494" s="31"/>
      <c r="E494" s="31"/>
      <c r="F494" s="31"/>
      <c r="G494" s="33"/>
      <c r="I494" s="31"/>
    </row>
    <row r="495">
      <c r="C495" s="31"/>
      <c r="D495" s="31"/>
      <c r="E495" s="31"/>
      <c r="F495" s="31"/>
      <c r="G495" s="33"/>
      <c r="I495" s="31"/>
    </row>
    <row r="496">
      <c r="C496" s="31"/>
      <c r="D496" s="31"/>
      <c r="E496" s="31"/>
      <c r="F496" s="31"/>
      <c r="G496" s="33"/>
      <c r="I496" s="31"/>
    </row>
    <row r="497">
      <c r="C497" s="31"/>
      <c r="D497" s="31"/>
      <c r="E497" s="31"/>
      <c r="F497" s="31"/>
      <c r="G497" s="33"/>
      <c r="I497" s="31"/>
    </row>
    <row r="498">
      <c r="C498" s="31"/>
      <c r="D498" s="31"/>
      <c r="E498" s="31"/>
      <c r="F498" s="31"/>
      <c r="G498" s="33"/>
      <c r="I498" s="31"/>
    </row>
    <row r="499">
      <c r="C499" s="31"/>
      <c r="D499" s="31"/>
      <c r="E499" s="31"/>
      <c r="F499" s="31"/>
      <c r="G499" s="33"/>
      <c r="I499" s="31"/>
    </row>
    <row r="500">
      <c r="C500" s="31"/>
      <c r="D500" s="31"/>
      <c r="E500" s="31"/>
      <c r="F500" s="31"/>
      <c r="G500" s="33"/>
      <c r="I500" s="31"/>
    </row>
    <row r="501">
      <c r="C501" s="31"/>
      <c r="D501" s="31"/>
      <c r="E501" s="31"/>
      <c r="F501" s="31"/>
      <c r="G501" s="33"/>
      <c r="I501" s="31"/>
    </row>
    <row r="502">
      <c r="C502" s="31"/>
      <c r="D502" s="31"/>
      <c r="E502" s="31"/>
      <c r="F502" s="31"/>
      <c r="G502" s="33"/>
      <c r="I502" s="31"/>
    </row>
    <row r="503">
      <c r="C503" s="31"/>
      <c r="D503" s="31"/>
      <c r="E503" s="31"/>
      <c r="F503" s="31"/>
      <c r="G503" s="33"/>
      <c r="I503" s="31"/>
    </row>
    <row r="504">
      <c r="C504" s="31"/>
      <c r="D504" s="31"/>
      <c r="E504" s="31"/>
      <c r="F504" s="31"/>
      <c r="G504" s="33"/>
      <c r="I504" s="31"/>
    </row>
    <row r="505">
      <c r="C505" s="31"/>
      <c r="D505" s="31"/>
      <c r="E505" s="31"/>
      <c r="F505" s="31"/>
      <c r="G505" s="33"/>
      <c r="I505" s="31"/>
    </row>
    <row r="506">
      <c r="C506" s="31"/>
      <c r="D506" s="31"/>
      <c r="E506" s="31"/>
      <c r="F506" s="31"/>
      <c r="G506" s="33"/>
      <c r="I506" s="31"/>
    </row>
    <row r="507">
      <c r="C507" s="31"/>
      <c r="D507" s="31"/>
      <c r="E507" s="31"/>
      <c r="F507" s="31"/>
      <c r="G507" s="33"/>
      <c r="I507" s="31"/>
    </row>
    <row r="508">
      <c r="C508" s="31"/>
      <c r="D508" s="31"/>
      <c r="E508" s="31"/>
      <c r="F508" s="31"/>
      <c r="G508" s="33"/>
      <c r="I508" s="31"/>
    </row>
    <row r="509">
      <c r="C509" s="31"/>
      <c r="D509" s="31"/>
      <c r="E509" s="31"/>
      <c r="F509" s="31"/>
      <c r="G509" s="33"/>
      <c r="I509" s="31"/>
    </row>
    <row r="510">
      <c r="C510" s="31"/>
      <c r="D510" s="31"/>
      <c r="E510" s="31"/>
      <c r="F510" s="31"/>
      <c r="G510" s="33"/>
      <c r="I510" s="31"/>
    </row>
    <row r="511">
      <c r="C511" s="31"/>
      <c r="D511" s="31"/>
      <c r="E511" s="31"/>
      <c r="F511" s="31"/>
      <c r="G511" s="33"/>
      <c r="I511" s="31"/>
    </row>
    <row r="512">
      <c r="C512" s="31"/>
      <c r="D512" s="31"/>
      <c r="E512" s="31"/>
      <c r="F512" s="31"/>
      <c r="G512" s="33"/>
      <c r="I512" s="31"/>
    </row>
    <row r="513">
      <c r="C513" s="31"/>
      <c r="D513" s="31"/>
      <c r="E513" s="31"/>
      <c r="F513" s="31"/>
      <c r="G513" s="33"/>
      <c r="I513" s="31"/>
    </row>
    <row r="514">
      <c r="C514" s="31"/>
      <c r="D514" s="31"/>
      <c r="E514" s="31"/>
      <c r="F514" s="31"/>
      <c r="G514" s="33"/>
      <c r="I514" s="31"/>
    </row>
    <row r="515">
      <c r="C515" s="31"/>
      <c r="D515" s="31"/>
      <c r="E515" s="31"/>
      <c r="F515" s="31"/>
      <c r="G515" s="33"/>
      <c r="I515" s="31"/>
    </row>
    <row r="516">
      <c r="C516" s="31"/>
      <c r="D516" s="31"/>
      <c r="E516" s="31"/>
      <c r="F516" s="31"/>
      <c r="G516" s="33"/>
      <c r="I516" s="31"/>
    </row>
    <row r="517">
      <c r="C517" s="31"/>
      <c r="D517" s="31"/>
      <c r="E517" s="31"/>
      <c r="F517" s="31"/>
      <c r="G517" s="33"/>
      <c r="I517" s="31"/>
    </row>
    <row r="518">
      <c r="C518" s="31"/>
      <c r="D518" s="31"/>
      <c r="E518" s="31"/>
      <c r="F518" s="31"/>
      <c r="G518" s="33"/>
      <c r="I518" s="31"/>
    </row>
    <row r="519">
      <c r="C519" s="31"/>
      <c r="D519" s="31"/>
      <c r="E519" s="31"/>
      <c r="F519" s="31"/>
      <c r="G519" s="33"/>
      <c r="I519" s="31"/>
    </row>
    <row r="520">
      <c r="C520" s="31"/>
      <c r="D520" s="31"/>
      <c r="E520" s="31"/>
      <c r="F520" s="31"/>
      <c r="G520" s="33"/>
      <c r="I520" s="31"/>
    </row>
    <row r="521">
      <c r="C521" s="31"/>
      <c r="D521" s="31"/>
      <c r="E521" s="31"/>
      <c r="F521" s="31"/>
      <c r="G521" s="33"/>
      <c r="I521" s="31"/>
    </row>
    <row r="522">
      <c r="C522" s="31"/>
      <c r="D522" s="31"/>
      <c r="E522" s="31"/>
      <c r="F522" s="31"/>
      <c r="G522" s="33"/>
      <c r="I522" s="31"/>
    </row>
    <row r="523">
      <c r="C523" s="31"/>
      <c r="D523" s="31"/>
      <c r="E523" s="31"/>
      <c r="F523" s="31"/>
      <c r="G523" s="33"/>
      <c r="I523" s="31"/>
    </row>
    <row r="524">
      <c r="C524" s="31"/>
      <c r="D524" s="31"/>
      <c r="E524" s="31"/>
      <c r="F524" s="31"/>
      <c r="G524" s="33"/>
      <c r="I524" s="31"/>
    </row>
    <row r="525">
      <c r="C525" s="31"/>
      <c r="D525" s="31"/>
      <c r="E525" s="31"/>
      <c r="F525" s="31"/>
      <c r="G525" s="33"/>
      <c r="I525" s="31"/>
    </row>
    <row r="526">
      <c r="C526" s="31"/>
      <c r="D526" s="31"/>
      <c r="E526" s="31"/>
      <c r="F526" s="31"/>
      <c r="G526" s="33"/>
      <c r="I526" s="31"/>
    </row>
    <row r="527">
      <c r="C527" s="31"/>
      <c r="D527" s="31"/>
      <c r="E527" s="31"/>
      <c r="F527" s="31"/>
      <c r="G527" s="33"/>
      <c r="I527" s="31"/>
    </row>
    <row r="528">
      <c r="C528" s="31"/>
      <c r="D528" s="31"/>
      <c r="E528" s="31"/>
      <c r="F528" s="31"/>
      <c r="G528" s="33"/>
      <c r="I528" s="31"/>
    </row>
    <row r="529">
      <c r="C529" s="31"/>
      <c r="D529" s="31"/>
      <c r="E529" s="31"/>
      <c r="F529" s="31"/>
      <c r="G529" s="33"/>
      <c r="I529" s="31"/>
    </row>
    <row r="530">
      <c r="C530" s="31"/>
      <c r="D530" s="31"/>
      <c r="E530" s="31"/>
      <c r="F530" s="31"/>
      <c r="G530" s="33"/>
      <c r="I530" s="31"/>
    </row>
    <row r="531">
      <c r="C531" s="31"/>
      <c r="D531" s="31"/>
      <c r="E531" s="31"/>
      <c r="F531" s="31"/>
      <c r="G531" s="33"/>
      <c r="I531" s="31"/>
    </row>
    <row r="532">
      <c r="C532" s="31"/>
      <c r="D532" s="31"/>
      <c r="E532" s="31"/>
      <c r="F532" s="31"/>
      <c r="G532" s="33"/>
      <c r="I532" s="31"/>
    </row>
    <row r="533">
      <c r="C533" s="31"/>
      <c r="D533" s="31"/>
      <c r="E533" s="31"/>
      <c r="F533" s="31"/>
      <c r="G533" s="33"/>
      <c r="I533" s="31"/>
    </row>
    <row r="534">
      <c r="C534" s="31"/>
      <c r="D534" s="31"/>
      <c r="E534" s="31"/>
      <c r="F534" s="31"/>
      <c r="G534" s="33"/>
      <c r="I534" s="31"/>
    </row>
    <row r="535">
      <c r="C535" s="31"/>
      <c r="D535" s="31"/>
      <c r="E535" s="31"/>
      <c r="F535" s="31"/>
      <c r="G535" s="33"/>
      <c r="I535" s="31"/>
    </row>
    <row r="536">
      <c r="C536" s="31"/>
      <c r="D536" s="31"/>
      <c r="E536" s="31"/>
      <c r="F536" s="31"/>
      <c r="G536" s="33"/>
      <c r="I536" s="31"/>
    </row>
    <row r="537">
      <c r="C537" s="31"/>
      <c r="D537" s="31"/>
      <c r="E537" s="31"/>
      <c r="F537" s="31"/>
      <c r="G537" s="33"/>
      <c r="I537" s="31"/>
    </row>
    <row r="538">
      <c r="C538" s="31"/>
      <c r="D538" s="31"/>
      <c r="E538" s="31"/>
      <c r="F538" s="31"/>
      <c r="G538" s="33"/>
      <c r="I538" s="31"/>
    </row>
    <row r="539">
      <c r="C539" s="31"/>
      <c r="D539" s="31"/>
      <c r="E539" s="31"/>
      <c r="F539" s="31"/>
      <c r="G539" s="33"/>
      <c r="I539" s="31"/>
    </row>
    <row r="540">
      <c r="C540" s="31"/>
      <c r="D540" s="31"/>
      <c r="E540" s="31"/>
      <c r="F540" s="31"/>
      <c r="G540" s="33"/>
      <c r="I540" s="31"/>
    </row>
    <row r="541">
      <c r="C541" s="31"/>
      <c r="D541" s="31"/>
      <c r="E541" s="31"/>
      <c r="F541" s="31"/>
      <c r="G541" s="33"/>
      <c r="I541" s="31"/>
    </row>
    <row r="542">
      <c r="C542" s="31"/>
      <c r="D542" s="31"/>
      <c r="E542" s="31"/>
      <c r="F542" s="31"/>
      <c r="G542" s="33"/>
      <c r="I542" s="31"/>
    </row>
    <row r="543">
      <c r="C543" s="31"/>
      <c r="D543" s="31"/>
      <c r="E543" s="31"/>
      <c r="F543" s="31"/>
      <c r="G543" s="33"/>
      <c r="I543" s="31"/>
    </row>
    <row r="544">
      <c r="C544" s="31"/>
      <c r="D544" s="31"/>
      <c r="E544" s="31"/>
      <c r="F544" s="31"/>
      <c r="G544" s="33"/>
      <c r="I544" s="31"/>
    </row>
    <row r="545">
      <c r="C545" s="31"/>
      <c r="D545" s="31"/>
      <c r="E545" s="31"/>
      <c r="F545" s="31"/>
      <c r="G545" s="33"/>
      <c r="I545" s="31"/>
    </row>
    <row r="546">
      <c r="C546" s="31"/>
      <c r="D546" s="31"/>
      <c r="E546" s="31"/>
      <c r="F546" s="31"/>
      <c r="G546" s="33"/>
      <c r="I546" s="31"/>
    </row>
    <row r="547">
      <c r="C547" s="31"/>
      <c r="D547" s="31"/>
      <c r="E547" s="31"/>
      <c r="F547" s="31"/>
      <c r="G547" s="33"/>
      <c r="I547" s="31"/>
    </row>
    <row r="548">
      <c r="C548" s="31"/>
      <c r="D548" s="31"/>
      <c r="E548" s="31"/>
      <c r="F548" s="31"/>
      <c r="G548" s="33"/>
      <c r="I548" s="31"/>
    </row>
    <row r="549">
      <c r="C549" s="31"/>
      <c r="D549" s="31"/>
      <c r="E549" s="31"/>
      <c r="F549" s="31"/>
      <c r="G549" s="33"/>
      <c r="I549" s="31"/>
    </row>
    <row r="550">
      <c r="C550" s="31"/>
      <c r="D550" s="31"/>
      <c r="E550" s="31"/>
      <c r="F550" s="31"/>
      <c r="G550" s="33"/>
      <c r="I550" s="31"/>
    </row>
    <row r="551">
      <c r="C551" s="31"/>
      <c r="D551" s="31"/>
      <c r="E551" s="31"/>
      <c r="F551" s="31"/>
      <c r="G551" s="33"/>
      <c r="I551" s="31"/>
    </row>
    <row r="552">
      <c r="C552" s="31"/>
      <c r="D552" s="31"/>
      <c r="E552" s="31"/>
      <c r="F552" s="31"/>
      <c r="G552" s="33"/>
      <c r="I552" s="31"/>
    </row>
    <row r="553">
      <c r="C553" s="31"/>
      <c r="D553" s="31"/>
      <c r="E553" s="31"/>
      <c r="F553" s="31"/>
      <c r="G553" s="33"/>
      <c r="I553" s="31"/>
    </row>
    <row r="554">
      <c r="C554" s="31"/>
      <c r="D554" s="31"/>
      <c r="E554" s="31"/>
      <c r="F554" s="31"/>
      <c r="G554" s="33"/>
      <c r="I554" s="31"/>
    </row>
    <row r="555">
      <c r="C555" s="31"/>
      <c r="D555" s="31"/>
      <c r="E555" s="31"/>
      <c r="F555" s="31"/>
      <c r="G555" s="33"/>
      <c r="I555" s="31"/>
    </row>
    <row r="556">
      <c r="C556" s="31"/>
      <c r="D556" s="31"/>
      <c r="E556" s="31"/>
      <c r="F556" s="31"/>
      <c r="G556" s="33"/>
      <c r="I556" s="31"/>
    </row>
    <row r="557">
      <c r="C557" s="31"/>
      <c r="D557" s="31"/>
      <c r="E557" s="31"/>
      <c r="F557" s="31"/>
      <c r="G557" s="33"/>
      <c r="I557" s="31"/>
    </row>
    <row r="558">
      <c r="C558" s="31"/>
      <c r="D558" s="31"/>
      <c r="E558" s="31"/>
      <c r="F558" s="31"/>
      <c r="G558" s="33"/>
      <c r="I558" s="31"/>
    </row>
    <row r="559">
      <c r="C559" s="31"/>
      <c r="D559" s="31"/>
      <c r="E559" s="31"/>
      <c r="F559" s="31"/>
      <c r="G559" s="33"/>
      <c r="I559" s="31"/>
    </row>
    <row r="560">
      <c r="C560" s="31"/>
      <c r="D560" s="31"/>
      <c r="E560" s="31"/>
      <c r="F560" s="31"/>
      <c r="G560" s="33"/>
      <c r="I560" s="31"/>
    </row>
    <row r="561">
      <c r="C561" s="31"/>
      <c r="D561" s="31"/>
      <c r="E561" s="31"/>
      <c r="F561" s="31"/>
      <c r="G561" s="33"/>
      <c r="I561" s="31"/>
    </row>
    <row r="562">
      <c r="C562" s="31"/>
      <c r="D562" s="31"/>
      <c r="E562" s="31"/>
      <c r="F562" s="31"/>
      <c r="G562" s="33"/>
      <c r="I562" s="31"/>
    </row>
    <row r="563">
      <c r="C563" s="31"/>
      <c r="D563" s="31"/>
      <c r="E563" s="31"/>
      <c r="F563" s="31"/>
      <c r="G563" s="33"/>
      <c r="I563" s="31"/>
    </row>
    <row r="564">
      <c r="C564" s="31"/>
      <c r="D564" s="31"/>
      <c r="E564" s="31"/>
      <c r="F564" s="31"/>
      <c r="G564" s="33"/>
      <c r="I564" s="31"/>
    </row>
    <row r="565">
      <c r="C565" s="31"/>
      <c r="D565" s="31"/>
      <c r="E565" s="31"/>
      <c r="F565" s="31"/>
      <c r="G565" s="33"/>
      <c r="I565" s="31"/>
    </row>
    <row r="566">
      <c r="C566" s="31"/>
      <c r="D566" s="31"/>
      <c r="E566" s="31"/>
      <c r="F566" s="31"/>
      <c r="G566" s="33"/>
      <c r="I566" s="31"/>
    </row>
    <row r="567">
      <c r="C567" s="31"/>
      <c r="D567" s="31"/>
      <c r="E567" s="31"/>
      <c r="F567" s="31"/>
      <c r="G567" s="33"/>
      <c r="I567" s="31"/>
    </row>
    <row r="568">
      <c r="C568" s="31"/>
      <c r="D568" s="31"/>
      <c r="E568" s="31"/>
      <c r="F568" s="31"/>
      <c r="G568" s="33"/>
      <c r="I568" s="31"/>
    </row>
    <row r="569">
      <c r="C569" s="31"/>
      <c r="D569" s="31"/>
      <c r="E569" s="31"/>
      <c r="F569" s="31"/>
      <c r="G569" s="33"/>
      <c r="I569" s="31"/>
    </row>
    <row r="570">
      <c r="C570" s="31"/>
      <c r="D570" s="31"/>
      <c r="E570" s="31"/>
      <c r="F570" s="31"/>
      <c r="G570" s="33"/>
      <c r="I570" s="31"/>
    </row>
    <row r="571">
      <c r="C571" s="31"/>
      <c r="D571" s="31"/>
      <c r="E571" s="31"/>
      <c r="F571" s="31"/>
      <c r="G571" s="33"/>
      <c r="I571" s="31"/>
    </row>
    <row r="572">
      <c r="C572" s="31"/>
      <c r="D572" s="31"/>
      <c r="E572" s="31"/>
      <c r="F572" s="31"/>
      <c r="G572" s="33"/>
      <c r="I572" s="31"/>
    </row>
    <row r="573">
      <c r="C573" s="31"/>
      <c r="D573" s="31"/>
      <c r="E573" s="31"/>
      <c r="F573" s="31"/>
      <c r="G573" s="33"/>
      <c r="I573" s="31"/>
    </row>
    <row r="574">
      <c r="C574" s="31"/>
      <c r="D574" s="31"/>
      <c r="E574" s="31"/>
      <c r="F574" s="31"/>
      <c r="G574" s="33"/>
      <c r="I574" s="31"/>
    </row>
    <row r="575">
      <c r="C575" s="31"/>
      <c r="D575" s="31"/>
      <c r="E575" s="31"/>
      <c r="F575" s="31"/>
      <c r="G575" s="33"/>
      <c r="I575" s="31"/>
    </row>
    <row r="576">
      <c r="C576" s="31"/>
      <c r="D576" s="31"/>
      <c r="E576" s="31"/>
      <c r="F576" s="31"/>
      <c r="G576" s="33"/>
      <c r="I576" s="31"/>
    </row>
    <row r="577">
      <c r="C577" s="31"/>
      <c r="D577" s="31"/>
      <c r="E577" s="31"/>
      <c r="F577" s="31"/>
      <c r="G577" s="33"/>
      <c r="I577" s="31"/>
    </row>
    <row r="578">
      <c r="C578" s="31"/>
      <c r="D578" s="31"/>
      <c r="E578" s="31"/>
      <c r="F578" s="31"/>
      <c r="G578" s="33"/>
      <c r="I578" s="31"/>
    </row>
    <row r="579">
      <c r="C579" s="31"/>
      <c r="D579" s="31"/>
      <c r="E579" s="31"/>
      <c r="F579" s="31"/>
      <c r="G579" s="33"/>
      <c r="I579" s="31"/>
    </row>
    <row r="580">
      <c r="C580" s="31"/>
      <c r="D580" s="31"/>
      <c r="E580" s="31"/>
      <c r="F580" s="31"/>
      <c r="G580" s="33"/>
      <c r="I580" s="31"/>
    </row>
    <row r="581">
      <c r="C581" s="31"/>
      <c r="D581" s="31"/>
      <c r="E581" s="31"/>
      <c r="F581" s="31"/>
      <c r="G581" s="33"/>
      <c r="I581" s="31"/>
    </row>
    <row r="582">
      <c r="C582" s="31"/>
      <c r="D582" s="31"/>
      <c r="E582" s="31"/>
      <c r="F582" s="31"/>
      <c r="G582" s="33"/>
      <c r="I582" s="31"/>
    </row>
    <row r="583">
      <c r="C583" s="31"/>
      <c r="D583" s="31"/>
      <c r="E583" s="31"/>
      <c r="F583" s="31"/>
      <c r="G583" s="33"/>
      <c r="I583" s="31"/>
    </row>
    <row r="584">
      <c r="C584" s="31"/>
      <c r="D584" s="31"/>
      <c r="E584" s="31"/>
      <c r="F584" s="31"/>
      <c r="G584" s="33"/>
      <c r="I584" s="31"/>
    </row>
    <row r="585">
      <c r="C585" s="31"/>
      <c r="D585" s="31"/>
      <c r="E585" s="31"/>
      <c r="F585" s="31"/>
      <c r="G585" s="33"/>
      <c r="I585" s="31"/>
    </row>
    <row r="586">
      <c r="C586" s="31"/>
      <c r="D586" s="31"/>
      <c r="E586" s="31"/>
      <c r="F586" s="31"/>
      <c r="G586" s="33"/>
      <c r="I586" s="31"/>
    </row>
    <row r="587">
      <c r="C587" s="31"/>
      <c r="D587" s="31"/>
      <c r="E587" s="31"/>
      <c r="F587" s="31"/>
      <c r="G587" s="33"/>
      <c r="I587" s="31"/>
    </row>
    <row r="588">
      <c r="C588" s="31"/>
      <c r="D588" s="31"/>
      <c r="E588" s="31"/>
      <c r="F588" s="31"/>
      <c r="G588" s="33"/>
      <c r="I588" s="31"/>
    </row>
    <row r="589">
      <c r="C589" s="31"/>
      <c r="D589" s="31"/>
      <c r="E589" s="31"/>
      <c r="F589" s="31"/>
      <c r="G589" s="33"/>
      <c r="I589" s="31"/>
    </row>
    <row r="590">
      <c r="C590" s="31"/>
      <c r="D590" s="31"/>
      <c r="E590" s="31"/>
      <c r="F590" s="31"/>
      <c r="G590" s="33"/>
      <c r="I590" s="31"/>
    </row>
    <row r="591">
      <c r="C591" s="31"/>
      <c r="D591" s="31"/>
      <c r="E591" s="31"/>
      <c r="F591" s="31"/>
      <c r="G591" s="33"/>
      <c r="I591" s="31"/>
    </row>
    <row r="592">
      <c r="C592" s="31"/>
      <c r="D592" s="31"/>
      <c r="E592" s="31"/>
      <c r="F592" s="31"/>
      <c r="G592" s="33"/>
      <c r="I592" s="31"/>
    </row>
    <row r="593">
      <c r="C593" s="31"/>
      <c r="D593" s="31"/>
      <c r="E593" s="31"/>
      <c r="F593" s="31"/>
      <c r="G593" s="33"/>
      <c r="I593" s="31"/>
    </row>
    <row r="594">
      <c r="C594" s="31"/>
      <c r="D594" s="31"/>
      <c r="E594" s="31"/>
      <c r="F594" s="31"/>
      <c r="G594" s="33"/>
      <c r="I594" s="31"/>
    </row>
    <row r="595">
      <c r="C595" s="31"/>
      <c r="D595" s="31"/>
      <c r="E595" s="31"/>
      <c r="F595" s="31"/>
      <c r="G595" s="33"/>
      <c r="I595" s="31"/>
    </row>
    <row r="596">
      <c r="C596" s="31"/>
      <c r="D596" s="31"/>
      <c r="E596" s="31"/>
      <c r="F596" s="31"/>
      <c r="G596" s="33"/>
      <c r="I596" s="31"/>
    </row>
    <row r="597">
      <c r="C597" s="31"/>
      <c r="D597" s="31"/>
      <c r="E597" s="31"/>
      <c r="F597" s="31"/>
      <c r="G597" s="33"/>
      <c r="I597" s="31"/>
    </row>
    <row r="598">
      <c r="C598" s="31"/>
      <c r="D598" s="31"/>
      <c r="E598" s="31"/>
      <c r="F598" s="31"/>
      <c r="G598" s="33"/>
      <c r="I598" s="31"/>
    </row>
    <row r="599">
      <c r="C599" s="31"/>
      <c r="D599" s="31"/>
      <c r="E599" s="31"/>
      <c r="F599" s="31"/>
      <c r="G599" s="33"/>
      <c r="I599" s="31"/>
    </row>
    <row r="600">
      <c r="C600" s="31"/>
      <c r="D600" s="31"/>
      <c r="E600" s="31"/>
      <c r="F600" s="31"/>
      <c r="G600" s="33"/>
      <c r="I600" s="31"/>
    </row>
    <row r="601">
      <c r="C601" s="31"/>
      <c r="D601" s="31"/>
      <c r="E601" s="31"/>
      <c r="F601" s="31"/>
      <c r="G601" s="33"/>
      <c r="I601" s="31"/>
    </row>
    <row r="602">
      <c r="C602" s="31"/>
      <c r="D602" s="31"/>
      <c r="E602" s="31"/>
      <c r="F602" s="31"/>
      <c r="G602" s="33"/>
      <c r="I602" s="31"/>
    </row>
    <row r="603">
      <c r="C603" s="31"/>
      <c r="D603" s="31"/>
      <c r="E603" s="31"/>
      <c r="F603" s="31"/>
      <c r="G603" s="33"/>
      <c r="I603" s="31"/>
    </row>
    <row r="604">
      <c r="C604" s="31"/>
      <c r="D604" s="31"/>
      <c r="E604" s="31"/>
      <c r="F604" s="31"/>
      <c r="G604" s="33"/>
      <c r="I604" s="31"/>
    </row>
    <row r="605">
      <c r="C605" s="31"/>
      <c r="D605" s="31"/>
      <c r="E605" s="31"/>
      <c r="F605" s="31"/>
      <c r="G605" s="33"/>
      <c r="I605" s="31"/>
    </row>
    <row r="606">
      <c r="C606" s="31"/>
      <c r="D606" s="31"/>
      <c r="E606" s="31"/>
      <c r="F606" s="31"/>
      <c r="G606" s="33"/>
      <c r="I606" s="31"/>
    </row>
    <row r="607">
      <c r="C607" s="31"/>
      <c r="D607" s="31"/>
      <c r="E607" s="31"/>
      <c r="F607" s="31"/>
      <c r="G607" s="33"/>
      <c r="I607" s="31"/>
    </row>
    <row r="608">
      <c r="C608" s="31"/>
      <c r="D608" s="31"/>
      <c r="E608" s="31"/>
      <c r="F608" s="31"/>
      <c r="G608" s="33"/>
      <c r="I608" s="31"/>
    </row>
    <row r="609">
      <c r="C609" s="31"/>
      <c r="D609" s="31"/>
      <c r="E609" s="31"/>
      <c r="F609" s="31"/>
      <c r="G609" s="33"/>
      <c r="I609" s="31"/>
    </row>
    <row r="610">
      <c r="C610" s="31"/>
      <c r="D610" s="31"/>
      <c r="E610" s="31"/>
      <c r="F610" s="31"/>
      <c r="G610" s="33"/>
      <c r="I610" s="31"/>
    </row>
    <row r="611">
      <c r="C611" s="31"/>
      <c r="D611" s="31"/>
      <c r="E611" s="31"/>
      <c r="F611" s="31"/>
      <c r="G611" s="33"/>
      <c r="I611" s="31"/>
    </row>
    <row r="612">
      <c r="C612" s="31"/>
      <c r="D612" s="31"/>
      <c r="E612" s="31"/>
      <c r="F612" s="31"/>
      <c r="G612" s="33"/>
      <c r="I612" s="31"/>
    </row>
    <row r="613">
      <c r="C613" s="31"/>
      <c r="D613" s="31"/>
      <c r="E613" s="31"/>
      <c r="F613" s="31"/>
      <c r="G613" s="33"/>
      <c r="I613" s="31"/>
    </row>
    <row r="614">
      <c r="C614" s="31"/>
      <c r="D614" s="31"/>
      <c r="E614" s="31"/>
      <c r="F614" s="31"/>
      <c r="G614" s="33"/>
      <c r="I614" s="31"/>
    </row>
    <row r="615">
      <c r="C615" s="31"/>
      <c r="D615" s="31"/>
      <c r="E615" s="31"/>
      <c r="F615" s="31"/>
      <c r="G615" s="33"/>
      <c r="I615" s="31"/>
    </row>
    <row r="616">
      <c r="C616" s="31"/>
      <c r="D616" s="31"/>
      <c r="E616" s="31"/>
      <c r="F616" s="31"/>
      <c r="G616" s="33"/>
      <c r="I616" s="31"/>
    </row>
    <row r="617">
      <c r="C617" s="31"/>
      <c r="D617" s="31"/>
      <c r="E617" s="31"/>
      <c r="F617" s="31"/>
      <c r="G617" s="33"/>
      <c r="I617" s="31"/>
    </row>
    <row r="618">
      <c r="C618" s="31"/>
      <c r="D618" s="31"/>
      <c r="E618" s="31"/>
      <c r="F618" s="31"/>
      <c r="G618" s="33"/>
      <c r="I618" s="31"/>
    </row>
    <row r="619">
      <c r="C619" s="31"/>
      <c r="D619" s="31"/>
      <c r="E619" s="31"/>
      <c r="F619" s="31"/>
      <c r="G619" s="33"/>
      <c r="I619" s="31"/>
    </row>
    <row r="620">
      <c r="C620" s="31"/>
      <c r="D620" s="31"/>
      <c r="E620" s="31"/>
      <c r="F620" s="31"/>
      <c r="G620" s="33"/>
      <c r="I620" s="31"/>
    </row>
    <row r="621">
      <c r="C621" s="31"/>
      <c r="D621" s="31"/>
      <c r="E621" s="31"/>
      <c r="F621" s="31"/>
      <c r="G621" s="33"/>
      <c r="I621" s="31"/>
    </row>
    <row r="622">
      <c r="C622" s="31"/>
      <c r="D622" s="31"/>
      <c r="E622" s="31"/>
      <c r="F622" s="31"/>
      <c r="G622" s="33"/>
      <c r="I622" s="31"/>
    </row>
    <row r="623">
      <c r="C623" s="31"/>
      <c r="D623" s="31"/>
      <c r="E623" s="31"/>
      <c r="F623" s="31"/>
      <c r="G623" s="33"/>
      <c r="I623" s="31"/>
    </row>
    <row r="624">
      <c r="C624" s="31"/>
      <c r="D624" s="31"/>
      <c r="E624" s="31"/>
      <c r="F624" s="31"/>
      <c r="G624" s="33"/>
      <c r="I624" s="31"/>
    </row>
    <row r="625">
      <c r="C625" s="31"/>
      <c r="D625" s="31"/>
      <c r="E625" s="31"/>
      <c r="F625" s="31"/>
      <c r="G625" s="33"/>
      <c r="I625" s="31"/>
    </row>
    <row r="626">
      <c r="C626" s="31"/>
      <c r="D626" s="31"/>
      <c r="E626" s="31"/>
      <c r="F626" s="31"/>
      <c r="G626" s="33"/>
      <c r="I626" s="31"/>
    </row>
    <row r="627">
      <c r="C627" s="31"/>
      <c r="D627" s="31"/>
      <c r="E627" s="31"/>
      <c r="F627" s="31"/>
      <c r="G627" s="33"/>
      <c r="I627" s="31"/>
    </row>
    <row r="628">
      <c r="C628" s="31"/>
      <c r="D628" s="31"/>
      <c r="E628" s="31"/>
      <c r="F628" s="31"/>
      <c r="G628" s="33"/>
      <c r="I628" s="31"/>
    </row>
    <row r="629">
      <c r="C629" s="31"/>
      <c r="D629" s="31"/>
      <c r="E629" s="31"/>
      <c r="F629" s="31"/>
      <c r="G629" s="33"/>
      <c r="I629" s="31"/>
    </row>
    <row r="630">
      <c r="C630" s="31"/>
      <c r="D630" s="31"/>
      <c r="E630" s="31"/>
      <c r="F630" s="31"/>
      <c r="G630" s="33"/>
      <c r="I630" s="31"/>
    </row>
    <row r="631">
      <c r="C631" s="31"/>
      <c r="D631" s="31"/>
      <c r="E631" s="31"/>
      <c r="F631" s="31"/>
      <c r="G631" s="33"/>
      <c r="I631" s="31"/>
    </row>
    <row r="632">
      <c r="C632" s="31"/>
      <c r="D632" s="31"/>
      <c r="E632" s="31"/>
      <c r="F632" s="31"/>
      <c r="G632" s="33"/>
      <c r="I632" s="31"/>
    </row>
    <row r="633">
      <c r="C633" s="31"/>
      <c r="D633" s="31"/>
      <c r="E633" s="31"/>
      <c r="F633" s="31"/>
      <c r="G633" s="33"/>
      <c r="I633" s="31"/>
    </row>
    <row r="634">
      <c r="C634" s="31"/>
      <c r="D634" s="31"/>
      <c r="E634" s="31"/>
      <c r="F634" s="31"/>
      <c r="G634" s="33"/>
      <c r="I634" s="31"/>
    </row>
    <row r="635">
      <c r="C635" s="31"/>
      <c r="D635" s="31"/>
      <c r="E635" s="31"/>
      <c r="F635" s="31"/>
      <c r="G635" s="33"/>
      <c r="I635" s="31"/>
    </row>
    <row r="636">
      <c r="C636" s="31"/>
      <c r="D636" s="31"/>
      <c r="E636" s="31"/>
      <c r="F636" s="31"/>
      <c r="G636" s="33"/>
      <c r="I636" s="31"/>
    </row>
    <row r="637">
      <c r="C637" s="31"/>
      <c r="D637" s="31"/>
      <c r="E637" s="31"/>
      <c r="F637" s="31"/>
      <c r="G637" s="33"/>
      <c r="I637" s="31"/>
    </row>
    <row r="638">
      <c r="C638" s="31"/>
      <c r="D638" s="31"/>
      <c r="E638" s="31"/>
      <c r="F638" s="31"/>
      <c r="G638" s="33"/>
      <c r="I638" s="31"/>
    </row>
    <row r="639">
      <c r="C639" s="31"/>
      <c r="D639" s="31"/>
      <c r="E639" s="31"/>
      <c r="F639" s="31"/>
      <c r="G639" s="33"/>
      <c r="I639" s="31"/>
    </row>
    <row r="640">
      <c r="C640" s="31"/>
      <c r="D640" s="31"/>
      <c r="E640" s="31"/>
      <c r="F640" s="31"/>
      <c r="G640" s="33"/>
      <c r="I640" s="31"/>
    </row>
    <row r="641">
      <c r="C641" s="31"/>
      <c r="D641" s="31"/>
      <c r="E641" s="31"/>
      <c r="F641" s="31"/>
      <c r="G641" s="33"/>
      <c r="I641" s="31"/>
    </row>
    <row r="642">
      <c r="C642" s="31"/>
      <c r="D642" s="31"/>
      <c r="E642" s="31"/>
      <c r="F642" s="31"/>
      <c r="G642" s="33"/>
      <c r="I642" s="31"/>
    </row>
    <row r="643">
      <c r="C643" s="31"/>
      <c r="D643" s="31"/>
      <c r="E643" s="31"/>
      <c r="F643" s="31"/>
      <c r="G643" s="33"/>
      <c r="I643" s="31"/>
    </row>
    <row r="644">
      <c r="C644" s="31"/>
      <c r="D644" s="31"/>
      <c r="E644" s="31"/>
      <c r="F644" s="31"/>
      <c r="G644" s="33"/>
      <c r="I644" s="31"/>
    </row>
    <row r="645">
      <c r="C645" s="31"/>
      <c r="D645" s="31"/>
      <c r="E645" s="31"/>
      <c r="F645" s="31"/>
      <c r="G645" s="33"/>
      <c r="I645" s="31"/>
    </row>
    <row r="646">
      <c r="C646" s="31"/>
      <c r="D646" s="31"/>
      <c r="E646" s="31"/>
      <c r="F646" s="31"/>
      <c r="G646" s="33"/>
      <c r="I646" s="31"/>
    </row>
    <row r="647">
      <c r="C647" s="31"/>
      <c r="D647" s="31"/>
      <c r="E647" s="31"/>
      <c r="F647" s="31"/>
      <c r="G647" s="33"/>
      <c r="I647" s="31"/>
    </row>
    <row r="648">
      <c r="C648" s="31"/>
      <c r="D648" s="31"/>
      <c r="E648" s="31"/>
      <c r="F648" s="31"/>
      <c r="G648" s="33"/>
      <c r="I648" s="31"/>
    </row>
    <row r="649">
      <c r="C649" s="31"/>
      <c r="D649" s="31"/>
      <c r="E649" s="31"/>
      <c r="F649" s="31"/>
      <c r="G649" s="33"/>
      <c r="I649" s="31"/>
    </row>
    <row r="650">
      <c r="C650" s="31"/>
      <c r="D650" s="31"/>
      <c r="E650" s="31"/>
      <c r="F650" s="31"/>
      <c r="G650" s="33"/>
      <c r="I650" s="31"/>
    </row>
    <row r="651">
      <c r="C651" s="31"/>
      <c r="D651" s="31"/>
      <c r="E651" s="31"/>
      <c r="F651" s="31"/>
      <c r="G651" s="33"/>
      <c r="I651" s="31"/>
    </row>
    <row r="652">
      <c r="C652" s="31"/>
      <c r="D652" s="31"/>
      <c r="E652" s="31"/>
      <c r="F652" s="31"/>
      <c r="G652" s="33"/>
      <c r="I652" s="31"/>
    </row>
    <row r="653">
      <c r="C653" s="31"/>
      <c r="D653" s="31"/>
      <c r="E653" s="31"/>
      <c r="F653" s="31"/>
      <c r="G653" s="33"/>
      <c r="I653" s="31"/>
    </row>
    <row r="654">
      <c r="C654" s="31"/>
      <c r="D654" s="31"/>
      <c r="E654" s="31"/>
      <c r="F654" s="31"/>
      <c r="G654" s="33"/>
      <c r="I654" s="31"/>
    </row>
    <row r="655">
      <c r="C655" s="31"/>
      <c r="D655" s="31"/>
      <c r="E655" s="31"/>
      <c r="F655" s="31"/>
      <c r="G655" s="33"/>
      <c r="I655" s="31"/>
    </row>
    <row r="656">
      <c r="C656" s="31"/>
      <c r="D656" s="31"/>
      <c r="E656" s="31"/>
      <c r="F656" s="31"/>
      <c r="G656" s="33"/>
      <c r="I656" s="31"/>
    </row>
    <row r="657">
      <c r="C657" s="31"/>
      <c r="D657" s="31"/>
      <c r="E657" s="31"/>
      <c r="F657" s="31"/>
      <c r="G657" s="33"/>
      <c r="I657" s="31"/>
    </row>
    <row r="658">
      <c r="C658" s="31"/>
      <c r="D658" s="31"/>
      <c r="E658" s="31"/>
      <c r="F658" s="31"/>
      <c r="G658" s="33"/>
      <c r="I658" s="31"/>
    </row>
    <row r="659">
      <c r="C659" s="31"/>
      <c r="D659" s="31"/>
      <c r="E659" s="31"/>
      <c r="F659" s="31"/>
      <c r="G659" s="33"/>
      <c r="I659" s="31"/>
    </row>
    <row r="660">
      <c r="C660" s="31"/>
      <c r="D660" s="31"/>
      <c r="E660" s="31"/>
      <c r="F660" s="31"/>
      <c r="G660" s="33"/>
      <c r="I660" s="31"/>
    </row>
    <row r="661">
      <c r="C661" s="31"/>
      <c r="D661" s="31"/>
      <c r="E661" s="31"/>
      <c r="F661" s="31"/>
      <c r="G661" s="33"/>
      <c r="I661" s="31"/>
    </row>
    <row r="662">
      <c r="C662" s="31"/>
      <c r="D662" s="31"/>
      <c r="E662" s="31"/>
      <c r="F662" s="31"/>
      <c r="G662" s="33"/>
      <c r="I662" s="31"/>
    </row>
    <row r="663">
      <c r="C663" s="31"/>
      <c r="D663" s="31"/>
      <c r="E663" s="31"/>
      <c r="F663" s="31"/>
      <c r="G663" s="33"/>
      <c r="I663" s="31"/>
    </row>
    <row r="664">
      <c r="C664" s="31"/>
      <c r="D664" s="31"/>
      <c r="E664" s="31"/>
      <c r="F664" s="31"/>
      <c r="G664" s="33"/>
      <c r="I664" s="31"/>
    </row>
    <row r="665">
      <c r="C665" s="31"/>
      <c r="D665" s="31"/>
      <c r="E665" s="31"/>
      <c r="F665" s="31"/>
      <c r="G665" s="33"/>
      <c r="I665" s="31"/>
    </row>
    <row r="666">
      <c r="C666" s="31"/>
      <c r="D666" s="31"/>
      <c r="E666" s="31"/>
      <c r="F666" s="31"/>
      <c r="G666" s="33"/>
      <c r="I666" s="31"/>
    </row>
    <row r="667">
      <c r="C667" s="31"/>
      <c r="D667" s="31"/>
      <c r="E667" s="31"/>
      <c r="F667" s="31"/>
      <c r="G667" s="33"/>
      <c r="I667" s="31"/>
    </row>
    <row r="668">
      <c r="C668" s="31"/>
      <c r="D668" s="31"/>
      <c r="E668" s="31"/>
      <c r="F668" s="31"/>
      <c r="G668" s="33"/>
      <c r="I668" s="31"/>
    </row>
    <row r="669">
      <c r="C669" s="31"/>
      <c r="D669" s="31"/>
      <c r="E669" s="31"/>
      <c r="F669" s="31"/>
      <c r="G669" s="33"/>
      <c r="I669" s="31"/>
    </row>
    <row r="670">
      <c r="C670" s="31"/>
      <c r="D670" s="31"/>
      <c r="E670" s="31"/>
      <c r="F670" s="31"/>
      <c r="G670" s="33"/>
      <c r="I670" s="31"/>
    </row>
    <row r="671">
      <c r="C671" s="31"/>
      <c r="D671" s="31"/>
      <c r="E671" s="31"/>
      <c r="F671" s="31"/>
      <c r="G671" s="33"/>
      <c r="I671" s="31"/>
    </row>
    <row r="672">
      <c r="C672" s="31"/>
      <c r="D672" s="31"/>
      <c r="E672" s="31"/>
      <c r="F672" s="31"/>
      <c r="G672" s="33"/>
      <c r="I672" s="31"/>
    </row>
    <row r="673">
      <c r="C673" s="31"/>
      <c r="D673" s="31"/>
      <c r="E673" s="31"/>
      <c r="F673" s="31"/>
      <c r="G673" s="33"/>
      <c r="I673" s="31"/>
    </row>
    <row r="674">
      <c r="C674" s="31"/>
      <c r="D674" s="31"/>
      <c r="E674" s="31"/>
      <c r="F674" s="31"/>
      <c r="G674" s="33"/>
      <c r="I674" s="31"/>
    </row>
    <row r="675">
      <c r="C675" s="31"/>
      <c r="D675" s="31"/>
      <c r="E675" s="31"/>
      <c r="F675" s="31"/>
      <c r="G675" s="33"/>
      <c r="I675" s="31"/>
    </row>
    <row r="676">
      <c r="C676" s="31"/>
      <c r="D676" s="31"/>
      <c r="E676" s="31"/>
      <c r="F676" s="31"/>
      <c r="G676" s="33"/>
      <c r="I676" s="31"/>
    </row>
    <row r="677">
      <c r="C677" s="31"/>
      <c r="D677" s="31"/>
      <c r="E677" s="31"/>
      <c r="F677" s="31"/>
      <c r="G677" s="33"/>
      <c r="I677" s="31"/>
    </row>
    <row r="678">
      <c r="C678" s="31"/>
      <c r="D678" s="31"/>
      <c r="E678" s="31"/>
      <c r="F678" s="31"/>
      <c r="G678" s="33"/>
      <c r="I678" s="31"/>
    </row>
    <row r="679">
      <c r="C679" s="31"/>
      <c r="D679" s="31"/>
      <c r="E679" s="31"/>
      <c r="F679" s="31"/>
      <c r="G679" s="33"/>
      <c r="I679" s="31"/>
    </row>
    <row r="680">
      <c r="C680" s="31"/>
      <c r="D680" s="31"/>
      <c r="E680" s="31"/>
      <c r="F680" s="31"/>
      <c r="G680" s="33"/>
      <c r="I680" s="31"/>
    </row>
    <row r="681">
      <c r="C681" s="31"/>
      <c r="D681" s="31"/>
      <c r="E681" s="31"/>
      <c r="F681" s="31"/>
      <c r="G681" s="33"/>
      <c r="I681" s="31"/>
    </row>
    <row r="682">
      <c r="C682" s="31"/>
      <c r="D682" s="31"/>
      <c r="E682" s="31"/>
      <c r="F682" s="31"/>
      <c r="G682" s="33"/>
      <c r="I682" s="31"/>
    </row>
    <row r="683">
      <c r="C683" s="31"/>
      <c r="D683" s="31"/>
      <c r="E683" s="31"/>
      <c r="F683" s="31"/>
      <c r="G683" s="33"/>
      <c r="I683" s="31"/>
    </row>
    <row r="684">
      <c r="C684" s="31"/>
      <c r="D684" s="31"/>
      <c r="E684" s="31"/>
      <c r="F684" s="31"/>
      <c r="G684" s="33"/>
      <c r="I684" s="31"/>
    </row>
    <row r="685">
      <c r="C685" s="31"/>
      <c r="D685" s="31"/>
      <c r="E685" s="31"/>
      <c r="F685" s="31"/>
      <c r="G685" s="33"/>
      <c r="I685" s="31"/>
    </row>
    <row r="686">
      <c r="C686" s="31"/>
      <c r="D686" s="31"/>
      <c r="E686" s="31"/>
      <c r="F686" s="31"/>
      <c r="G686" s="33"/>
      <c r="I686" s="31"/>
    </row>
    <row r="687">
      <c r="C687" s="31"/>
      <c r="D687" s="31"/>
      <c r="E687" s="31"/>
      <c r="F687" s="31"/>
      <c r="G687" s="33"/>
      <c r="I687" s="31"/>
    </row>
    <row r="688">
      <c r="C688" s="31"/>
      <c r="D688" s="31"/>
      <c r="E688" s="31"/>
      <c r="F688" s="31"/>
      <c r="G688" s="33"/>
      <c r="I688" s="31"/>
    </row>
    <row r="689">
      <c r="C689" s="31"/>
      <c r="D689" s="31"/>
      <c r="E689" s="31"/>
      <c r="F689" s="31"/>
      <c r="G689" s="33"/>
      <c r="I689" s="31"/>
    </row>
    <row r="690">
      <c r="C690" s="31"/>
      <c r="D690" s="31"/>
      <c r="E690" s="31"/>
      <c r="F690" s="31"/>
      <c r="G690" s="33"/>
      <c r="I690" s="31"/>
    </row>
    <row r="691">
      <c r="C691" s="31"/>
      <c r="D691" s="31"/>
      <c r="E691" s="31"/>
      <c r="F691" s="31"/>
      <c r="G691" s="33"/>
      <c r="I691" s="31"/>
    </row>
    <row r="692">
      <c r="C692" s="31"/>
      <c r="D692" s="31"/>
      <c r="E692" s="31"/>
      <c r="F692" s="31"/>
      <c r="G692" s="33"/>
      <c r="I692" s="31"/>
    </row>
    <row r="693">
      <c r="C693" s="31"/>
      <c r="D693" s="31"/>
      <c r="E693" s="31"/>
      <c r="F693" s="31"/>
      <c r="G693" s="33"/>
      <c r="I693" s="31"/>
    </row>
    <row r="694">
      <c r="C694" s="31"/>
      <c r="D694" s="31"/>
      <c r="E694" s="31"/>
      <c r="F694" s="31"/>
      <c r="G694" s="33"/>
      <c r="I694" s="31"/>
    </row>
    <row r="695">
      <c r="C695" s="31"/>
      <c r="D695" s="31"/>
      <c r="E695" s="31"/>
      <c r="F695" s="31"/>
      <c r="G695" s="33"/>
      <c r="I695" s="31"/>
    </row>
    <row r="696">
      <c r="C696" s="31"/>
      <c r="D696" s="31"/>
      <c r="E696" s="31"/>
      <c r="F696" s="31"/>
      <c r="G696" s="33"/>
      <c r="I696" s="31"/>
    </row>
    <row r="697">
      <c r="C697" s="31"/>
      <c r="D697" s="31"/>
      <c r="E697" s="31"/>
      <c r="F697" s="31"/>
      <c r="G697" s="33"/>
      <c r="I697" s="31"/>
    </row>
    <row r="698">
      <c r="C698" s="31"/>
      <c r="D698" s="31"/>
      <c r="E698" s="31"/>
      <c r="F698" s="31"/>
      <c r="G698" s="33"/>
      <c r="I698" s="31"/>
    </row>
    <row r="699">
      <c r="C699" s="31"/>
      <c r="D699" s="31"/>
      <c r="E699" s="31"/>
      <c r="F699" s="31"/>
      <c r="G699" s="33"/>
      <c r="I699" s="31"/>
    </row>
    <row r="700">
      <c r="C700" s="31"/>
      <c r="D700" s="31"/>
      <c r="E700" s="31"/>
      <c r="F700" s="31"/>
      <c r="G700" s="33"/>
      <c r="I700" s="31"/>
    </row>
    <row r="701">
      <c r="C701" s="31"/>
      <c r="D701" s="31"/>
      <c r="E701" s="31"/>
      <c r="F701" s="31"/>
      <c r="G701" s="33"/>
      <c r="I701" s="31"/>
    </row>
    <row r="702">
      <c r="C702" s="31"/>
      <c r="D702" s="31"/>
      <c r="E702" s="31"/>
      <c r="F702" s="31"/>
      <c r="G702" s="33"/>
      <c r="I702" s="31"/>
    </row>
    <row r="703">
      <c r="C703" s="31"/>
      <c r="D703" s="31"/>
      <c r="E703" s="31"/>
      <c r="F703" s="31"/>
      <c r="G703" s="33"/>
      <c r="I703" s="31"/>
    </row>
    <row r="704">
      <c r="C704" s="31"/>
      <c r="D704" s="31"/>
      <c r="E704" s="31"/>
      <c r="F704" s="31"/>
      <c r="G704" s="33"/>
      <c r="I704" s="31"/>
    </row>
    <row r="705">
      <c r="C705" s="31"/>
      <c r="D705" s="31"/>
      <c r="E705" s="31"/>
      <c r="F705" s="31"/>
      <c r="G705" s="33"/>
      <c r="I705" s="31"/>
    </row>
    <row r="706">
      <c r="C706" s="31"/>
      <c r="D706" s="31"/>
      <c r="E706" s="31"/>
      <c r="F706" s="31"/>
      <c r="G706" s="33"/>
      <c r="I706" s="31"/>
    </row>
    <row r="707">
      <c r="C707" s="31"/>
      <c r="D707" s="31"/>
      <c r="E707" s="31"/>
      <c r="F707" s="31"/>
      <c r="G707" s="33"/>
      <c r="I707" s="31"/>
    </row>
    <row r="708">
      <c r="C708" s="31"/>
      <c r="D708" s="31"/>
      <c r="E708" s="31"/>
      <c r="F708" s="31"/>
      <c r="G708" s="33"/>
      <c r="I708" s="31"/>
    </row>
    <row r="709">
      <c r="C709" s="31"/>
      <c r="D709" s="31"/>
      <c r="E709" s="31"/>
      <c r="F709" s="31"/>
      <c r="G709" s="33"/>
      <c r="I709" s="31"/>
    </row>
    <row r="710">
      <c r="C710" s="31"/>
      <c r="D710" s="31"/>
      <c r="E710" s="31"/>
      <c r="F710" s="31"/>
      <c r="G710" s="33"/>
      <c r="I710" s="31"/>
    </row>
    <row r="711">
      <c r="C711" s="31"/>
      <c r="D711" s="31"/>
      <c r="E711" s="31"/>
      <c r="F711" s="31"/>
      <c r="G711" s="33"/>
      <c r="I711" s="31"/>
    </row>
    <row r="712">
      <c r="C712" s="31"/>
      <c r="D712" s="31"/>
      <c r="E712" s="31"/>
      <c r="F712" s="31"/>
      <c r="G712" s="33"/>
      <c r="I712" s="31"/>
    </row>
    <row r="713">
      <c r="C713" s="31"/>
      <c r="D713" s="31"/>
      <c r="E713" s="31"/>
      <c r="F713" s="31"/>
      <c r="G713" s="33"/>
      <c r="I713" s="31"/>
    </row>
    <row r="714">
      <c r="C714" s="31"/>
      <c r="D714" s="31"/>
      <c r="E714" s="31"/>
      <c r="F714" s="31"/>
      <c r="G714" s="33"/>
      <c r="I714" s="31"/>
    </row>
    <row r="715">
      <c r="C715" s="31"/>
      <c r="D715" s="31"/>
      <c r="E715" s="31"/>
      <c r="F715" s="31"/>
      <c r="G715" s="33"/>
      <c r="I715" s="31"/>
    </row>
    <row r="716">
      <c r="C716" s="31"/>
      <c r="D716" s="31"/>
      <c r="E716" s="31"/>
      <c r="F716" s="31"/>
      <c r="G716" s="33"/>
      <c r="I716" s="31"/>
    </row>
    <row r="717">
      <c r="C717" s="31"/>
      <c r="D717" s="31"/>
      <c r="E717" s="31"/>
      <c r="F717" s="31"/>
      <c r="G717" s="33"/>
      <c r="I717" s="31"/>
    </row>
    <row r="718">
      <c r="C718" s="31"/>
      <c r="D718" s="31"/>
      <c r="E718" s="31"/>
      <c r="F718" s="31"/>
      <c r="G718" s="33"/>
      <c r="I718" s="31"/>
    </row>
    <row r="719">
      <c r="C719" s="31"/>
      <c r="D719" s="31"/>
      <c r="E719" s="31"/>
      <c r="F719" s="31"/>
      <c r="G719" s="33"/>
      <c r="I719" s="31"/>
    </row>
    <row r="720">
      <c r="C720" s="31"/>
      <c r="D720" s="31"/>
      <c r="E720" s="31"/>
      <c r="F720" s="31"/>
      <c r="G720" s="33"/>
      <c r="I720" s="31"/>
    </row>
    <row r="721">
      <c r="C721" s="31"/>
      <c r="D721" s="31"/>
      <c r="E721" s="31"/>
      <c r="F721" s="31"/>
      <c r="G721" s="33"/>
      <c r="I721" s="31"/>
    </row>
    <row r="722">
      <c r="C722" s="31"/>
      <c r="D722" s="31"/>
      <c r="E722" s="31"/>
      <c r="F722" s="31"/>
      <c r="G722" s="33"/>
      <c r="I722" s="31"/>
    </row>
    <row r="723">
      <c r="C723" s="31"/>
      <c r="D723" s="31"/>
      <c r="E723" s="31"/>
      <c r="F723" s="31"/>
      <c r="G723" s="33"/>
      <c r="I723" s="31"/>
    </row>
    <row r="724">
      <c r="C724" s="31"/>
      <c r="D724" s="31"/>
      <c r="E724" s="31"/>
      <c r="F724" s="31"/>
      <c r="G724" s="33"/>
      <c r="I724" s="31"/>
    </row>
    <row r="725">
      <c r="C725" s="31"/>
      <c r="D725" s="31"/>
      <c r="E725" s="31"/>
      <c r="F725" s="31"/>
      <c r="G725" s="33"/>
      <c r="I725" s="31"/>
    </row>
    <row r="726">
      <c r="C726" s="31"/>
      <c r="D726" s="31"/>
      <c r="E726" s="31"/>
      <c r="F726" s="31"/>
      <c r="G726" s="33"/>
      <c r="I726" s="31"/>
    </row>
    <row r="727">
      <c r="C727" s="31"/>
      <c r="D727" s="31"/>
      <c r="E727" s="31"/>
      <c r="F727" s="31"/>
      <c r="G727" s="33"/>
      <c r="I727" s="31"/>
    </row>
    <row r="728">
      <c r="C728" s="31"/>
      <c r="D728" s="31"/>
      <c r="E728" s="31"/>
      <c r="F728" s="31"/>
      <c r="G728" s="33"/>
      <c r="I728" s="31"/>
    </row>
    <row r="729">
      <c r="C729" s="31"/>
      <c r="D729" s="31"/>
      <c r="E729" s="31"/>
      <c r="F729" s="31"/>
      <c r="G729" s="33"/>
      <c r="I729" s="31"/>
    </row>
    <row r="730">
      <c r="C730" s="31"/>
      <c r="D730" s="31"/>
      <c r="E730" s="31"/>
      <c r="F730" s="31"/>
      <c r="G730" s="33"/>
      <c r="I730" s="31"/>
    </row>
    <row r="731">
      <c r="C731" s="31"/>
      <c r="D731" s="31"/>
      <c r="E731" s="31"/>
      <c r="F731" s="31"/>
      <c r="G731" s="33"/>
      <c r="I731" s="31"/>
    </row>
    <row r="732">
      <c r="C732" s="31"/>
      <c r="D732" s="31"/>
      <c r="E732" s="31"/>
      <c r="F732" s="31"/>
      <c r="G732" s="33"/>
      <c r="I732" s="31"/>
    </row>
    <row r="733">
      <c r="C733" s="31"/>
      <c r="D733" s="31"/>
      <c r="E733" s="31"/>
      <c r="F733" s="31"/>
      <c r="G733" s="33"/>
      <c r="I733" s="31"/>
    </row>
    <row r="734">
      <c r="C734" s="31"/>
      <c r="D734" s="31"/>
      <c r="E734" s="31"/>
      <c r="F734" s="31"/>
      <c r="G734" s="33"/>
      <c r="I734" s="31"/>
    </row>
    <row r="735">
      <c r="C735" s="31"/>
      <c r="D735" s="31"/>
      <c r="E735" s="31"/>
      <c r="F735" s="31"/>
      <c r="G735" s="33"/>
      <c r="I735" s="31"/>
    </row>
    <row r="736">
      <c r="C736" s="31"/>
      <c r="D736" s="31"/>
      <c r="E736" s="31"/>
      <c r="F736" s="31"/>
      <c r="G736" s="33"/>
      <c r="I736" s="31"/>
    </row>
    <row r="737">
      <c r="C737" s="31"/>
      <c r="D737" s="31"/>
      <c r="E737" s="31"/>
      <c r="F737" s="31"/>
      <c r="G737" s="33"/>
      <c r="I737" s="31"/>
    </row>
    <row r="738">
      <c r="C738" s="31"/>
      <c r="D738" s="31"/>
      <c r="E738" s="31"/>
      <c r="F738" s="31"/>
      <c r="G738" s="33"/>
      <c r="I738" s="31"/>
    </row>
    <row r="739">
      <c r="C739" s="31"/>
      <c r="D739" s="31"/>
      <c r="E739" s="31"/>
      <c r="F739" s="31"/>
      <c r="G739" s="33"/>
      <c r="I739" s="31"/>
    </row>
    <row r="740">
      <c r="C740" s="31"/>
      <c r="D740" s="31"/>
      <c r="E740" s="31"/>
      <c r="F740" s="31"/>
      <c r="G740" s="33"/>
      <c r="I740" s="31"/>
    </row>
    <row r="741">
      <c r="C741" s="31"/>
      <c r="D741" s="31"/>
      <c r="E741" s="31"/>
      <c r="F741" s="31"/>
      <c r="G741" s="33"/>
      <c r="I741" s="31"/>
    </row>
    <row r="742">
      <c r="C742" s="31"/>
      <c r="D742" s="31"/>
      <c r="E742" s="31"/>
      <c r="F742" s="31"/>
      <c r="G742" s="33"/>
      <c r="I742" s="31"/>
    </row>
    <row r="743">
      <c r="C743" s="31"/>
      <c r="D743" s="31"/>
      <c r="E743" s="31"/>
      <c r="F743" s="31"/>
      <c r="G743" s="33"/>
      <c r="I743" s="31"/>
    </row>
    <row r="744">
      <c r="C744" s="31"/>
      <c r="D744" s="31"/>
      <c r="E744" s="31"/>
      <c r="F744" s="31"/>
      <c r="G744" s="33"/>
      <c r="I744" s="31"/>
    </row>
    <row r="745">
      <c r="C745" s="31"/>
      <c r="D745" s="31"/>
      <c r="E745" s="31"/>
      <c r="F745" s="31"/>
      <c r="G745" s="33"/>
      <c r="I745" s="31"/>
    </row>
    <row r="746">
      <c r="C746" s="31"/>
      <c r="D746" s="31"/>
      <c r="E746" s="31"/>
      <c r="F746" s="31"/>
      <c r="G746" s="33"/>
      <c r="I746" s="31"/>
    </row>
    <row r="747">
      <c r="C747" s="31"/>
      <c r="D747" s="31"/>
      <c r="E747" s="31"/>
      <c r="F747" s="31"/>
      <c r="G747" s="33"/>
      <c r="I747" s="31"/>
    </row>
    <row r="748">
      <c r="C748" s="31"/>
      <c r="D748" s="31"/>
      <c r="E748" s="31"/>
      <c r="F748" s="31"/>
      <c r="G748" s="33"/>
      <c r="I748" s="31"/>
    </row>
    <row r="749">
      <c r="C749" s="31"/>
      <c r="D749" s="31"/>
      <c r="E749" s="31"/>
      <c r="F749" s="31"/>
      <c r="G749" s="33"/>
      <c r="I749" s="31"/>
    </row>
    <row r="750">
      <c r="C750" s="31"/>
      <c r="D750" s="31"/>
      <c r="E750" s="31"/>
      <c r="F750" s="31"/>
      <c r="G750" s="33"/>
      <c r="I750" s="31"/>
    </row>
    <row r="751">
      <c r="C751" s="31"/>
      <c r="D751" s="31"/>
      <c r="E751" s="31"/>
      <c r="F751" s="31"/>
      <c r="G751" s="33"/>
      <c r="I751" s="31"/>
    </row>
    <row r="752">
      <c r="C752" s="31"/>
      <c r="D752" s="31"/>
      <c r="E752" s="31"/>
      <c r="F752" s="31"/>
      <c r="G752" s="33"/>
      <c r="I752" s="31"/>
    </row>
    <row r="753">
      <c r="C753" s="31"/>
      <c r="D753" s="31"/>
      <c r="E753" s="31"/>
      <c r="F753" s="31"/>
      <c r="G753" s="33"/>
      <c r="I753" s="31"/>
    </row>
    <row r="754">
      <c r="C754" s="31"/>
      <c r="D754" s="31"/>
      <c r="E754" s="31"/>
      <c r="F754" s="31"/>
      <c r="G754" s="33"/>
      <c r="I754" s="31"/>
    </row>
    <row r="755">
      <c r="C755" s="31"/>
      <c r="D755" s="31"/>
      <c r="E755" s="31"/>
      <c r="F755" s="31"/>
      <c r="G755" s="33"/>
      <c r="I755" s="31"/>
    </row>
    <row r="756">
      <c r="C756" s="31"/>
      <c r="D756" s="31"/>
      <c r="E756" s="31"/>
      <c r="F756" s="31"/>
      <c r="G756" s="33"/>
      <c r="I756" s="31"/>
    </row>
    <row r="757">
      <c r="C757" s="31"/>
      <c r="D757" s="31"/>
      <c r="E757" s="31"/>
      <c r="F757" s="31"/>
      <c r="G757" s="33"/>
      <c r="I757" s="31"/>
    </row>
    <row r="758">
      <c r="C758" s="31"/>
      <c r="D758" s="31"/>
      <c r="E758" s="31"/>
      <c r="F758" s="31"/>
      <c r="G758" s="33"/>
      <c r="I758" s="31"/>
    </row>
    <row r="759">
      <c r="C759" s="31"/>
      <c r="D759" s="31"/>
      <c r="E759" s="31"/>
      <c r="F759" s="31"/>
      <c r="G759" s="33"/>
      <c r="I759" s="31"/>
    </row>
    <row r="760">
      <c r="C760" s="31"/>
      <c r="D760" s="31"/>
      <c r="E760" s="31"/>
      <c r="F760" s="31"/>
      <c r="G760" s="33"/>
      <c r="I760" s="31"/>
    </row>
    <row r="761">
      <c r="C761" s="31"/>
      <c r="D761" s="31"/>
      <c r="E761" s="31"/>
      <c r="F761" s="31"/>
      <c r="G761" s="33"/>
      <c r="I761" s="31"/>
    </row>
    <row r="762">
      <c r="C762" s="31"/>
      <c r="D762" s="31"/>
      <c r="E762" s="31"/>
      <c r="F762" s="31"/>
      <c r="G762" s="33"/>
      <c r="I762" s="31"/>
    </row>
    <row r="763">
      <c r="C763" s="31"/>
      <c r="D763" s="31"/>
      <c r="E763" s="31"/>
      <c r="F763" s="31"/>
      <c r="G763" s="33"/>
      <c r="I763" s="31"/>
    </row>
    <row r="764">
      <c r="C764" s="31"/>
      <c r="D764" s="31"/>
      <c r="E764" s="31"/>
      <c r="F764" s="31"/>
      <c r="G764" s="33"/>
      <c r="I764" s="31"/>
    </row>
    <row r="765">
      <c r="C765" s="31"/>
      <c r="D765" s="31"/>
      <c r="E765" s="31"/>
      <c r="F765" s="31"/>
      <c r="G765" s="33"/>
      <c r="I765" s="31"/>
    </row>
    <row r="766">
      <c r="C766" s="31"/>
      <c r="D766" s="31"/>
      <c r="E766" s="31"/>
      <c r="F766" s="31"/>
      <c r="G766" s="33"/>
      <c r="I766" s="31"/>
    </row>
    <row r="767">
      <c r="C767" s="31"/>
      <c r="D767" s="31"/>
      <c r="E767" s="31"/>
      <c r="F767" s="31"/>
      <c r="G767" s="33"/>
      <c r="I767" s="31"/>
    </row>
    <row r="768">
      <c r="C768" s="31"/>
      <c r="D768" s="31"/>
      <c r="E768" s="31"/>
      <c r="F768" s="31"/>
      <c r="G768" s="33"/>
      <c r="I768" s="31"/>
    </row>
    <row r="769">
      <c r="C769" s="31"/>
      <c r="D769" s="31"/>
      <c r="E769" s="31"/>
      <c r="F769" s="31"/>
      <c r="G769" s="33"/>
      <c r="I769" s="31"/>
    </row>
    <row r="770">
      <c r="C770" s="31"/>
      <c r="D770" s="31"/>
      <c r="E770" s="31"/>
      <c r="F770" s="31"/>
      <c r="G770" s="33"/>
      <c r="I770" s="31"/>
    </row>
    <row r="771">
      <c r="C771" s="31"/>
      <c r="D771" s="31"/>
      <c r="E771" s="31"/>
      <c r="F771" s="31"/>
      <c r="G771" s="33"/>
      <c r="I771" s="31"/>
    </row>
    <row r="772">
      <c r="C772" s="31"/>
      <c r="D772" s="31"/>
      <c r="E772" s="31"/>
      <c r="F772" s="31"/>
      <c r="G772" s="33"/>
      <c r="I772" s="31"/>
    </row>
    <row r="773">
      <c r="C773" s="31"/>
      <c r="D773" s="31"/>
      <c r="E773" s="31"/>
      <c r="F773" s="31"/>
      <c r="G773" s="33"/>
      <c r="I773" s="31"/>
    </row>
    <row r="774">
      <c r="C774" s="31"/>
      <c r="D774" s="31"/>
      <c r="E774" s="31"/>
      <c r="F774" s="31"/>
      <c r="G774" s="33"/>
      <c r="I774" s="31"/>
    </row>
    <row r="775">
      <c r="C775" s="31"/>
      <c r="D775" s="31"/>
      <c r="E775" s="31"/>
      <c r="F775" s="31"/>
      <c r="G775" s="33"/>
      <c r="I775" s="31"/>
    </row>
    <row r="776">
      <c r="C776" s="31"/>
      <c r="D776" s="31"/>
      <c r="E776" s="31"/>
      <c r="F776" s="31"/>
      <c r="G776" s="33"/>
      <c r="I776" s="31"/>
    </row>
    <row r="777">
      <c r="C777" s="31"/>
      <c r="D777" s="31"/>
      <c r="E777" s="31"/>
      <c r="F777" s="31"/>
      <c r="G777" s="33"/>
      <c r="I777" s="31"/>
    </row>
    <row r="778">
      <c r="C778" s="31"/>
      <c r="D778" s="31"/>
      <c r="E778" s="31"/>
      <c r="F778" s="31"/>
      <c r="G778" s="33"/>
      <c r="I778" s="31"/>
    </row>
    <row r="779">
      <c r="C779" s="31"/>
      <c r="D779" s="31"/>
      <c r="E779" s="31"/>
      <c r="F779" s="31"/>
      <c r="G779" s="33"/>
      <c r="I779" s="31"/>
    </row>
    <row r="780">
      <c r="C780" s="31"/>
      <c r="D780" s="31"/>
      <c r="E780" s="31"/>
      <c r="F780" s="31"/>
      <c r="G780" s="33"/>
      <c r="I780" s="31"/>
    </row>
    <row r="781">
      <c r="C781" s="31"/>
      <c r="D781" s="31"/>
      <c r="E781" s="31"/>
      <c r="F781" s="31"/>
      <c r="G781" s="33"/>
      <c r="I781" s="31"/>
    </row>
    <row r="782">
      <c r="C782" s="31"/>
      <c r="D782" s="31"/>
      <c r="E782" s="31"/>
      <c r="F782" s="31"/>
      <c r="G782" s="33"/>
      <c r="I782" s="31"/>
    </row>
    <row r="783">
      <c r="C783" s="31"/>
      <c r="D783" s="31"/>
      <c r="E783" s="31"/>
      <c r="F783" s="31"/>
      <c r="G783" s="33"/>
      <c r="I783" s="31"/>
    </row>
    <row r="784">
      <c r="C784" s="31"/>
      <c r="D784" s="31"/>
      <c r="E784" s="31"/>
      <c r="F784" s="31"/>
      <c r="G784" s="33"/>
      <c r="I784" s="31"/>
    </row>
    <row r="785">
      <c r="C785" s="31"/>
      <c r="D785" s="31"/>
      <c r="E785" s="31"/>
      <c r="F785" s="31"/>
      <c r="G785" s="33"/>
      <c r="I785" s="31"/>
    </row>
    <row r="786">
      <c r="C786" s="31"/>
      <c r="D786" s="31"/>
      <c r="E786" s="31"/>
      <c r="F786" s="31"/>
      <c r="G786" s="33"/>
      <c r="I786" s="31"/>
    </row>
    <row r="787">
      <c r="C787" s="31"/>
      <c r="D787" s="31"/>
      <c r="E787" s="31"/>
      <c r="F787" s="31"/>
      <c r="G787" s="33"/>
      <c r="I787" s="31"/>
    </row>
    <row r="788">
      <c r="C788" s="31"/>
      <c r="D788" s="31"/>
      <c r="E788" s="31"/>
      <c r="F788" s="31"/>
      <c r="G788" s="33"/>
      <c r="I788" s="31"/>
    </row>
    <row r="789">
      <c r="C789" s="31"/>
      <c r="D789" s="31"/>
      <c r="E789" s="31"/>
      <c r="F789" s="31"/>
      <c r="G789" s="33"/>
      <c r="I789" s="31"/>
    </row>
    <row r="790">
      <c r="C790" s="31"/>
      <c r="D790" s="31"/>
      <c r="E790" s="31"/>
      <c r="F790" s="31"/>
      <c r="G790" s="33"/>
      <c r="I790" s="31"/>
    </row>
    <row r="791">
      <c r="C791" s="31"/>
      <c r="D791" s="31"/>
      <c r="E791" s="31"/>
      <c r="F791" s="31"/>
      <c r="G791" s="33"/>
      <c r="I791" s="31"/>
    </row>
    <row r="792">
      <c r="C792" s="31"/>
      <c r="D792" s="31"/>
      <c r="E792" s="31"/>
      <c r="F792" s="31"/>
      <c r="G792" s="33"/>
      <c r="I792" s="31"/>
    </row>
    <row r="793">
      <c r="C793" s="31"/>
      <c r="D793" s="31"/>
      <c r="E793" s="31"/>
      <c r="F793" s="31"/>
      <c r="G793" s="33"/>
      <c r="I793" s="31"/>
    </row>
    <row r="794">
      <c r="C794" s="31"/>
      <c r="D794" s="31"/>
      <c r="E794" s="31"/>
      <c r="F794" s="31"/>
      <c r="G794" s="33"/>
      <c r="I794" s="31"/>
    </row>
    <row r="795">
      <c r="C795" s="31"/>
      <c r="D795" s="31"/>
      <c r="E795" s="31"/>
      <c r="F795" s="31"/>
      <c r="G795" s="33"/>
      <c r="I795" s="31"/>
    </row>
    <row r="796">
      <c r="C796" s="31"/>
      <c r="D796" s="31"/>
      <c r="E796" s="31"/>
      <c r="F796" s="31"/>
      <c r="G796" s="33"/>
      <c r="I796" s="31"/>
    </row>
    <row r="797">
      <c r="C797" s="31"/>
      <c r="D797" s="31"/>
      <c r="E797" s="31"/>
      <c r="F797" s="31"/>
      <c r="G797" s="33"/>
      <c r="I797" s="31"/>
    </row>
    <row r="798">
      <c r="C798" s="31"/>
      <c r="D798" s="31"/>
      <c r="E798" s="31"/>
      <c r="F798" s="31"/>
      <c r="G798" s="33"/>
      <c r="I798" s="31"/>
    </row>
    <row r="799">
      <c r="C799" s="31"/>
      <c r="D799" s="31"/>
      <c r="E799" s="31"/>
      <c r="F799" s="31"/>
      <c r="G799" s="33"/>
      <c r="I799" s="31"/>
    </row>
    <row r="800">
      <c r="C800" s="31"/>
      <c r="D800" s="31"/>
      <c r="E800" s="31"/>
      <c r="F800" s="31"/>
      <c r="G800" s="33"/>
      <c r="I800" s="31"/>
    </row>
    <row r="801">
      <c r="C801" s="31"/>
      <c r="D801" s="31"/>
      <c r="E801" s="31"/>
      <c r="F801" s="31"/>
      <c r="G801" s="33"/>
      <c r="I801" s="31"/>
    </row>
    <row r="802">
      <c r="C802" s="31"/>
      <c r="D802" s="31"/>
      <c r="E802" s="31"/>
      <c r="F802" s="31"/>
      <c r="G802" s="33"/>
      <c r="I802" s="31"/>
    </row>
    <row r="803">
      <c r="C803" s="31"/>
      <c r="D803" s="31"/>
      <c r="E803" s="31"/>
      <c r="F803" s="31"/>
      <c r="G803" s="33"/>
      <c r="I803" s="31"/>
    </row>
    <row r="804">
      <c r="C804" s="31"/>
      <c r="D804" s="31"/>
      <c r="E804" s="31"/>
      <c r="F804" s="31"/>
      <c r="G804" s="33"/>
      <c r="I804" s="31"/>
    </row>
    <row r="805">
      <c r="C805" s="31"/>
      <c r="D805" s="31"/>
      <c r="E805" s="31"/>
      <c r="F805" s="31"/>
      <c r="G805" s="33"/>
      <c r="I805" s="31"/>
    </row>
    <row r="806">
      <c r="C806" s="31"/>
      <c r="D806" s="31"/>
      <c r="E806" s="31"/>
      <c r="F806" s="31"/>
      <c r="G806" s="33"/>
      <c r="I806" s="31"/>
    </row>
    <row r="807">
      <c r="C807" s="31"/>
      <c r="D807" s="31"/>
      <c r="E807" s="31"/>
      <c r="F807" s="31"/>
      <c r="G807" s="33"/>
      <c r="I807" s="31"/>
    </row>
    <row r="808">
      <c r="C808" s="31"/>
      <c r="D808" s="31"/>
      <c r="E808" s="31"/>
      <c r="F808" s="31"/>
      <c r="G808" s="33"/>
      <c r="I808" s="31"/>
    </row>
    <row r="809">
      <c r="C809" s="31"/>
      <c r="D809" s="31"/>
      <c r="E809" s="31"/>
      <c r="F809" s="31"/>
      <c r="G809" s="33"/>
      <c r="I809" s="31"/>
    </row>
    <row r="810">
      <c r="C810" s="31"/>
      <c r="D810" s="31"/>
      <c r="E810" s="31"/>
      <c r="F810" s="31"/>
      <c r="G810" s="33"/>
      <c r="I810" s="31"/>
    </row>
    <row r="811">
      <c r="C811" s="31"/>
      <c r="D811" s="31"/>
      <c r="E811" s="31"/>
      <c r="F811" s="31"/>
      <c r="G811" s="33"/>
      <c r="I811" s="31"/>
    </row>
    <row r="812">
      <c r="C812" s="31"/>
      <c r="D812" s="31"/>
      <c r="E812" s="31"/>
      <c r="F812" s="31"/>
      <c r="G812" s="33"/>
      <c r="I812" s="31"/>
    </row>
    <row r="813">
      <c r="C813" s="31"/>
      <c r="D813" s="31"/>
      <c r="E813" s="31"/>
      <c r="F813" s="31"/>
      <c r="G813" s="33"/>
      <c r="I813" s="31"/>
    </row>
    <row r="814">
      <c r="C814" s="31"/>
      <c r="D814" s="31"/>
      <c r="E814" s="31"/>
      <c r="F814" s="31"/>
      <c r="G814" s="33"/>
      <c r="I814" s="31"/>
    </row>
    <row r="815">
      <c r="C815" s="31"/>
      <c r="D815" s="31"/>
      <c r="E815" s="31"/>
      <c r="F815" s="31"/>
      <c r="G815" s="33"/>
      <c r="I815" s="31"/>
    </row>
    <row r="816">
      <c r="C816" s="31"/>
      <c r="D816" s="31"/>
      <c r="E816" s="31"/>
      <c r="F816" s="31"/>
      <c r="G816" s="33"/>
      <c r="I816" s="31"/>
    </row>
    <row r="817">
      <c r="C817" s="31"/>
      <c r="D817" s="31"/>
      <c r="E817" s="31"/>
      <c r="F817" s="31"/>
      <c r="G817" s="33"/>
      <c r="I817" s="31"/>
    </row>
    <row r="818">
      <c r="C818" s="31"/>
      <c r="D818" s="31"/>
      <c r="E818" s="31"/>
      <c r="F818" s="31"/>
      <c r="G818" s="33"/>
      <c r="I818" s="31"/>
    </row>
    <row r="819">
      <c r="C819" s="31"/>
      <c r="D819" s="31"/>
      <c r="E819" s="31"/>
      <c r="F819" s="31"/>
      <c r="G819" s="33"/>
      <c r="I819" s="31"/>
    </row>
    <row r="820">
      <c r="C820" s="31"/>
      <c r="D820" s="31"/>
      <c r="E820" s="31"/>
      <c r="F820" s="31"/>
      <c r="G820" s="33"/>
      <c r="I820" s="31"/>
    </row>
    <row r="821">
      <c r="C821" s="31"/>
      <c r="D821" s="31"/>
      <c r="E821" s="31"/>
      <c r="F821" s="31"/>
      <c r="G821" s="33"/>
      <c r="I821" s="31"/>
    </row>
    <row r="822">
      <c r="C822" s="31"/>
      <c r="D822" s="31"/>
      <c r="E822" s="31"/>
      <c r="F822" s="31"/>
      <c r="G822" s="33"/>
      <c r="I822" s="31"/>
    </row>
    <row r="823">
      <c r="C823" s="31"/>
      <c r="D823" s="31"/>
      <c r="E823" s="31"/>
      <c r="F823" s="31"/>
      <c r="G823" s="33"/>
      <c r="I823" s="31"/>
    </row>
    <row r="824">
      <c r="C824" s="31"/>
      <c r="D824" s="31"/>
      <c r="E824" s="31"/>
      <c r="F824" s="31"/>
      <c r="G824" s="33"/>
      <c r="I824" s="31"/>
    </row>
    <row r="825">
      <c r="C825" s="31"/>
      <c r="D825" s="31"/>
      <c r="E825" s="31"/>
      <c r="F825" s="31"/>
      <c r="G825" s="33"/>
      <c r="I825" s="31"/>
    </row>
    <row r="826">
      <c r="C826" s="31"/>
      <c r="D826" s="31"/>
      <c r="E826" s="31"/>
      <c r="F826" s="31"/>
      <c r="G826" s="33"/>
      <c r="I826" s="31"/>
    </row>
    <row r="827">
      <c r="C827" s="31"/>
      <c r="D827" s="31"/>
      <c r="E827" s="31"/>
      <c r="F827" s="31"/>
      <c r="G827" s="33"/>
      <c r="I827" s="31"/>
    </row>
    <row r="828">
      <c r="C828" s="31"/>
      <c r="D828" s="31"/>
      <c r="E828" s="31"/>
      <c r="F828" s="31"/>
      <c r="G828" s="33"/>
      <c r="I828" s="31"/>
    </row>
    <row r="829">
      <c r="C829" s="31"/>
      <c r="D829" s="31"/>
      <c r="E829" s="31"/>
      <c r="F829" s="31"/>
      <c r="G829" s="33"/>
      <c r="I829" s="31"/>
    </row>
    <row r="830">
      <c r="C830" s="31"/>
      <c r="D830" s="31"/>
      <c r="E830" s="31"/>
      <c r="F830" s="31"/>
      <c r="G830" s="33"/>
      <c r="I830" s="31"/>
    </row>
    <row r="831">
      <c r="C831" s="31"/>
      <c r="D831" s="31"/>
      <c r="E831" s="31"/>
      <c r="F831" s="31"/>
      <c r="G831" s="33"/>
      <c r="I831" s="31"/>
    </row>
    <row r="832">
      <c r="C832" s="31"/>
      <c r="D832" s="31"/>
      <c r="E832" s="31"/>
      <c r="F832" s="31"/>
      <c r="G832" s="33"/>
      <c r="I832" s="31"/>
    </row>
    <row r="833">
      <c r="C833" s="31"/>
      <c r="D833" s="31"/>
      <c r="E833" s="31"/>
      <c r="F833" s="31"/>
      <c r="G833" s="33"/>
      <c r="I833" s="31"/>
    </row>
    <row r="834">
      <c r="C834" s="31"/>
      <c r="D834" s="31"/>
      <c r="E834" s="31"/>
      <c r="F834" s="31"/>
      <c r="G834" s="33"/>
      <c r="I834" s="31"/>
    </row>
    <row r="835">
      <c r="C835" s="31"/>
      <c r="D835" s="31"/>
      <c r="E835" s="31"/>
      <c r="F835" s="31"/>
      <c r="G835" s="33"/>
      <c r="I835" s="31"/>
    </row>
    <row r="836">
      <c r="C836" s="31"/>
      <c r="D836" s="31"/>
      <c r="E836" s="31"/>
      <c r="F836" s="31"/>
      <c r="G836" s="33"/>
      <c r="I836" s="31"/>
    </row>
    <row r="837">
      <c r="C837" s="31"/>
      <c r="D837" s="31"/>
      <c r="E837" s="31"/>
      <c r="F837" s="31"/>
      <c r="G837" s="33"/>
      <c r="I837" s="31"/>
    </row>
    <row r="838">
      <c r="C838" s="31"/>
      <c r="D838" s="31"/>
      <c r="E838" s="31"/>
      <c r="F838" s="31"/>
      <c r="G838" s="33"/>
      <c r="I838" s="31"/>
    </row>
    <row r="839">
      <c r="C839" s="31"/>
      <c r="D839" s="31"/>
      <c r="E839" s="31"/>
      <c r="F839" s="31"/>
      <c r="G839" s="33"/>
      <c r="I839" s="31"/>
    </row>
    <row r="840">
      <c r="C840" s="31"/>
      <c r="D840" s="31"/>
      <c r="E840" s="31"/>
      <c r="F840" s="31"/>
      <c r="G840" s="33"/>
      <c r="I840" s="31"/>
    </row>
    <row r="841">
      <c r="C841" s="31"/>
      <c r="D841" s="31"/>
      <c r="E841" s="31"/>
      <c r="F841" s="31"/>
      <c r="G841" s="33"/>
      <c r="I841" s="31"/>
    </row>
    <row r="842">
      <c r="C842" s="31"/>
      <c r="D842" s="31"/>
      <c r="E842" s="31"/>
      <c r="F842" s="31"/>
      <c r="G842" s="33"/>
      <c r="I842" s="31"/>
    </row>
    <row r="843">
      <c r="C843" s="31"/>
      <c r="D843" s="31"/>
      <c r="E843" s="31"/>
      <c r="F843" s="31"/>
      <c r="G843" s="33"/>
      <c r="I843" s="31"/>
    </row>
    <row r="844">
      <c r="C844" s="31"/>
      <c r="D844" s="31"/>
      <c r="E844" s="31"/>
      <c r="F844" s="31"/>
      <c r="G844" s="33"/>
      <c r="I844" s="31"/>
    </row>
    <row r="845">
      <c r="C845" s="31"/>
      <c r="D845" s="31"/>
      <c r="E845" s="31"/>
      <c r="F845" s="31"/>
      <c r="G845" s="33"/>
      <c r="I845" s="31"/>
    </row>
    <row r="846">
      <c r="C846" s="31"/>
      <c r="D846" s="31"/>
      <c r="E846" s="31"/>
      <c r="F846" s="31"/>
      <c r="G846" s="33"/>
      <c r="I846" s="31"/>
    </row>
    <row r="847">
      <c r="C847" s="31"/>
      <c r="D847" s="31"/>
      <c r="E847" s="31"/>
      <c r="F847" s="31"/>
      <c r="G847" s="33"/>
      <c r="I847" s="31"/>
    </row>
    <row r="848">
      <c r="C848" s="31"/>
      <c r="D848" s="31"/>
      <c r="E848" s="31"/>
      <c r="F848" s="31"/>
      <c r="G848" s="33"/>
      <c r="I848" s="31"/>
    </row>
    <row r="849">
      <c r="C849" s="31"/>
      <c r="D849" s="31"/>
      <c r="E849" s="31"/>
      <c r="F849" s="31"/>
      <c r="G849" s="33"/>
      <c r="I849" s="31"/>
    </row>
    <row r="850">
      <c r="C850" s="31"/>
      <c r="D850" s="31"/>
      <c r="E850" s="31"/>
      <c r="F850" s="31"/>
      <c r="G850" s="33"/>
      <c r="I850" s="31"/>
    </row>
    <row r="851">
      <c r="C851" s="31"/>
      <c r="D851" s="31"/>
      <c r="E851" s="31"/>
      <c r="F851" s="31"/>
      <c r="G851" s="33"/>
      <c r="I851" s="31"/>
    </row>
    <row r="852">
      <c r="C852" s="31"/>
      <c r="D852" s="31"/>
      <c r="E852" s="31"/>
      <c r="F852" s="31"/>
      <c r="G852" s="33"/>
      <c r="I852" s="31"/>
    </row>
    <row r="853">
      <c r="C853" s="31"/>
      <c r="D853" s="31"/>
      <c r="E853" s="31"/>
      <c r="F853" s="31"/>
      <c r="G853" s="33"/>
      <c r="I853" s="31"/>
    </row>
    <row r="854">
      <c r="C854" s="31"/>
      <c r="D854" s="31"/>
      <c r="E854" s="31"/>
      <c r="F854" s="31"/>
      <c r="G854" s="33"/>
      <c r="I854" s="31"/>
    </row>
    <row r="855">
      <c r="C855" s="31"/>
      <c r="D855" s="31"/>
      <c r="E855" s="31"/>
      <c r="F855" s="31"/>
      <c r="G855" s="33"/>
      <c r="I855" s="31"/>
    </row>
    <row r="856">
      <c r="C856" s="31"/>
      <c r="D856" s="31"/>
      <c r="E856" s="31"/>
      <c r="F856" s="31"/>
      <c r="G856" s="33"/>
      <c r="I856" s="31"/>
    </row>
    <row r="857">
      <c r="C857" s="31"/>
      <c r="D857" s="31"/>
      <c r="E857" s="31"/>
      <c r="F857" s="31"/>
      <c r="G857" s="33"/>
      <c r="I857" s="31"/>
    </row>
    <row r="858">
      <c r="C858" s="31"/>
      <c r="D858" s="31"/>
      <c r="E858" s="31"/>
      <c r="F858" s="31"/>
      <c r="G858" s="33"/>
      <c r="I858" s="31"/>
    </row>
    <row r="859">
      <c r="C859" s="31"/>
      <c r="D859" s="31"/>
      <c r="E859" s="31"/>
      <c r="F859" s="31"/>
      <c r="G859" s="33"/>
      <c r="I859" s="31"/>
    </row>
    <row r="860">
      <c r="C860" s="31"/>
      <c r="D860" s="31"/>
      <c r="E860" s="31"/>
      <c r="F860" s="31"/>
      <c r="G860" s="33"/>
      <c r="I860" s="31"/>
    </row>
    <row r="861">
      <c r="C861" s="31"/>
      <c r="D861" s="31"/>
      <c r="E861" s="31"/>
      <c r="F861" s="31"/>
      <c r="G861" s="33"/>
      <c r="I861" s="31"/>
    </row>
    <row r="862">
      <c r="C862" s="31"/>
      <c r="D862" s="31"/>
      <c r="E862" s="31"/>
      <c r="F862" s="31"/>
      <c r="G862" s="33"/>
      <c r="I862" s="31"/>
    </row>
    <row r="863">
      <c r="C863" s="31"/>
      <c r="D863" s="31"/>
      <c r="E863" s="31"/>
      <c r="F863" s="31"/>
      <c r="G863" s="33"/>
      <c r="I863" s="31"/>
    </row>
    <row r="864">
      <c r="C864" s="31"/>
      <c r="D864" s="31"/>
      <c r="E864" s="31"/>
      <c r="F864" s="31"/>
      <c r="G864" s="33"/>
      <c r="I864" s="31"/>
    </row>
    <row r="865">
      <c r="C865" s="31"/>
      <c r="D865" s="31"/>
      <c r="E865" s="31"/>
      <c r="F865" s="31"/>
      <c r="G865" s="33"/>
      <c r="I865" s="31"/>
    </row>
    <row r="866">
      <c r="C866" s="31"/>
      <c r="D866" s="31"/>
      <c r="E866" s="31"/>
      <c r="F866" s="31"/>
      <c r="G866" s="33"/>
      <c r="I866" s="31"/>
    </row>
    <row r="867">
      <c r="C867" s="31"/>
      <c r="D867" s="31"/>
      <c r="E867" s="31"/>
      <c r="F867" s="31"/>
      <c r="G867" s="33"/>
      <c r="I867" s="31"/>
    </row>
    <row r="868">
      <c r="C868" s="31"/>
      <c r="D868" s="31"/>
      <c r="E868" s="31"/>
      <c r="F868" s="31"/>
      <c r="G868" s="33"/>
      <c r="I868" s="31"/>
    </row>
    <row r="869">
      <c r="C869" s="31"/>
      <c r="D869" s="31"/>
      <c r="E869" s="31"/>
      <c r="F869" s="31"/>
      <c r="G869" s="33"/>
      <c r="I869" s="31"/>
    </row>
    <row r="870">
      <c r="C870" s="31"/>
      <c r="D870" s="31"/>
      <c r="E870" s="31"/>
      <c r="F870" s="31"/>
      <c r="G870" s="33"/>
      <c r="I870" s="31"/>
    </row>
    <row r="871">
      <c r="C871" s="31"/>
      <c r="D871" s="31"/>
      <c r="E871" s="31"/>
      <c r="F871" s="31"/>
      <c r="G871" s="33"/>
      <c r="I871" s="31"/>
    </row>
    <row r="872">
      <c r="C872" s="31"/>
      <c r="D872" s="31"/>
      <c r="E872" s="31"/>
      <c r="F872" s="31"/>
      <c r="G872" s="33"/>
      <c r="I872" s="31"/>
    </row>
    <row r="873">
      <c r="C873" s="31"/>
      <c r="D873" s="31"/>
      <c r="E873" s="31"/>
      <c r="F873" s="31"/>
      <c r="G873" s="33"/>
      <c r="I873" s="31"/>
    </row>
    <row r="874">
      <c r="C874" s="31"/>
      <c r="D874" s="31"/>
      <c r="E874" s="31"/>
      <c r="F874" s="31"/>
      <c r="G874" s="33"/>
      <c r="I874" s="31"/>
    </row>
    <row r="875">
      <c r="C875" s="31"/>
      <c r="D875" s="31"/>
      <c r="E875" s="31"/>
      <c r="F875" s="31"/>
      <c r="G875" s="33"/>
      <c r="I875" s="31"/>
    </row>
    <row r="876">
      <c r="C876" s="31"/>
      <c r="D876" s="31"/>
      <c r="E876" s="31"/>
      <c r="F876" s="31"/>
      <c r="G876" s="33"/>
      <c r="I876" s="31"/>
    </row>
    <row r="877">
      <c r="C877" s="31"/>
      <c r="D877" s="31"/>
      <c r="E877" s="31"/>
      <c r="F877" s="31"/>
      <c r="G877" s="33"/>
      <c r="I877" s="31"/>
    </row>
    <row r="878">
      <c r="C878" s="31"/>
      <c r="D878" s="31"/>
      <c r="E878" s="31"/>
      <c r="F878" s="31"/>
      <c r="G878" s="33"/>
      <c r="I878" s="31"/>
    </row>
    <row r="879">
      <c r="C879" s="31"/>
      <c r="D879" s="31"/>
      <c r="E879" s="31"/>
      <c r="F879" s="31"/>
      <c r="G879" s="33"/>
      <c r="I879" s="31"/>
    </row>
    <row r="880">
      <c r="C880" s="31"/>
      <c r="D880" s="31"/>
      <c r="E880" s="31"/>
      <c r="F880" s="31"/>
      <c r="G880" s="33"/>
      <c r="I880" s="31"/>
    </row>
    <row r="881">
      <c r="C881" s="31"/>
      <c r="D881" s="31"/>
      <c r="E881" s="31"/>
      <c r="F881" s="31"/>
      <c r="G881" s="33"/>
      <c r="I881" s="31"/>
    </row>
    <row r="882">
      <c r="C882" s="31"/>
      <c r="D882" s="31"/>
      <c r="E882" s="31"/>
      <c r="F882" s="31"/>
      <c r="G882" s="33"/>
      <c r="I882" s="31"/>
    </row>
    <row r="883">
      <c r="C883" s="31"/>
      <c r="D883" s="31"/>
      <c r="E883" s="31"/>
      <c r="F883" s="31"/>
      <c r="G883" s="33"/>
      <c r="I883" s="31"/>
    </row>
    <row r="884">
      <c r="C884" s="31"/>
      <c r="D884" s="31"/>
      <c r="E884" s="31"/>
      <c r="F884" s="31"/>
      <c r="G884" s="33"/>
      <c r="I884" s="31"/>
    </row>
    <row r="885">
      <c r="C885" s="31"/>
      <c r="D885" s="31"/>
      <c r="E885" s="31"/>
      <c r="F885" s="31"/>
      <c r="G885" s="33"/>
      <c r="I885" s="31"/>
    </row>
    <row r="886">
      <c r="C886" s="31"/>
      <c r="D886" s="31"/>
      <c r="E886" s="31"/>
      <c r="F886" s="31"/>
      <c r="G886" s="33"/>
      <c r="I886" s="31"/>
    </row>
    <row r="887">
      <c r="C887" s="31"/>
      <c r="D887" s="31"/>
      <c r="E887" s="31"/>
      <c r="F887" s="31"/>
      <c r="G887" s="33"/>
      <c r="I887" s="31"/>
    </row>
    <row r="888">
      <c r="C888" s="31"/>
      <c r="D888" s="31"/>
      <c r="E888" s="31"/>
      <c r="F888" s="31"/>
      <c r="G888" s="33"/>
      <c r="I888" s="31"/>
    </row>
    <row r="889">
      <c r="C889" s="31"/>
      <c r="D889" s="31"/>
      <c r="E889" s="31"/>
      <c r="F889" s="31"/>
      <c r="G889" s="33"/>
      <c r="I889" s="31"/>
    </row>
    <row r="890">
      <c r="C890" s="31"/>
      <c r="D890" s="31"/>
      <c r="E890" s="31"/>
      <c r="F890" s="31"/>
      <c r="G890" s="33"/>
      <c r="I890" s="31"/>
    </row>
    <row r="891">
      <c r="C891" s="31"/>
      <c r="D891" s="31"/>
      <c r="E891" s="31"/>
      <c r="F891" s="31"/>
      <c r="G891" s="33"/>
      <c r="I891" s="31"/>
    </row>
    <row r="892">
      <c r="C892" s="31"/>
      <c r="D892" s="31"/>
      <c r="E892" s="31"/>
      <c r="F892" s="31"/>
      <c r="G892" s="33"/>
      <c r="I892" s="31"/>
    </row>
    <row r="893">
      <c r="C893" s="31"/>
      <c r="D893" s="31"/>
      <c r="E893" s="31"/>
      <c r="F893" s="31"/>
      <c r="G893" s="33"/>
      <c r="I893" s="31"/>
    </row>
    <row r="894">
      <c r="C894" s="31"/>
      <c r="D894" s="31"/>
      <c r="E894" s="31"/>
      <c r="F894" s="31"/>
      <c r="G894" s="33"/>
      <c r="I894" s="31"/>
    </row>
    <row r="895">
      <c r="C895" s="31"/>
      <c r="D895" s="31"/>
      <c r="E895" s="31"/>
      <c r="F895" s="31"/>
      <c r="G895" s="33"/>
      <c r="I895" s="31"/>
    </row>
    <row r="896">
      <c r="C896" s="31"/>
      <c r="D896" s="31"/>
      <c r="E896" s="31"/>
      <c r="F896" s="31"/>
      <c r="G896" s="33"/>
      <c r="I896" s="31"/>
    </row>
    <row r="897">
      <c r="C897" s="31"/>
      <c r="D897" s="31"/>
      <c r="E897" s="31"/>
      <c r="F897" s="31"/>
      <c r="G897" s="33"/>
      <c r="I897" s="31"/>
    </row>
    <row r="898">
      <c r="C898" s="31"/>
      <c r="D898" s="31"/>
      <c r="E898" s="31"/>
      <c r="F898" s="31"/>
      <c r="G898" s="33"/>
      <c r="I898" s="31"/>
    </row>
    <row r="899">
      <c r="C899" s="31"/>
      <c r="D899" s="31"/>
      <c r="E899" s="31"/>
      <c r="F899" s="31"/>
      <c r="G899" s="33"/>
      <c r="I899" s="31"/>
    </row>
    <row r="900">
      <c r="C900" s="31"/>
      <c r="D900" s="31"/>
      <c r="E900" s="31"/>
      <c r="F900" s="31"/>
      <c r="G900" s="33"/>
      <c r="I900" s="31"/>
    </row>
    <row r="901">
      <c r="C901" s="31"/>
      <c r="D901" s="31"/>
      <c r="E901" s="31"/>
      <c r="F901" s="31"/>
      <c r="G901" s="33"/>
      <c r="I901" s="31"/>
    </row>
    <row r="902">
      <c r="C902" s="31"/>
      <c r="D902" s="31"/>
      <c r="E902" s="31"/>
      <c r="F902" s="31"/>
      <c r="G902" s="33"/>
      <c r="I902" s="31"/>
    </row>
    <row r="903">
      <c r="C903" s="31"/>
      <c r="D903" s="31"/>
      <c r="E903" s="31"/>
      <c r="F903" s="31"/>
      <c r="G903" s="33"/>
      <c r="I903" s="31"/>
    </row>
    <row r="904">
      <c r="C904" s="31"/>
      <c r="D904" s="31"/>
      <c r="E904" s="31"/>
      <c r="F904" s="31"/>
      <c r="G904" s="33"/>
      <c r="I904" s="31"/>
    </row>
    <row r="905">
      <c r="C905" s="31"/>
      <c r="D905" s="31"/>
      <c r="E905" s="31"/>
      <c r="F905" s="31"/>
      <c r="G905" s="33"/>
      <c r="I905" s="31"/>
    </row>
    <row r="906">
      <c r="C906" s="31"/>
      <c r="D906" s="31"/>
      <c r="E906" s="31"/>
      <c r="F906" s="31"/>
      <c r="G906" s="33"/>
      <c r="I906" s="31"/>
    </row>
    <row r="907">
      <c r="C907" s="31"/>
      <c r="D907" s="31"/>
      <c r="E907" s="31"/>
      <c r="F907" s="31"/>
      <c r="G907" s="33"/>
      <c r="I907" s="31"/>
    </row>
    <row r="908">
      <c r="C908" s="31"/>
      <c r="D908" s="31"/>
      <c r="E908" s="31"/>
      <c r="F908" s="31"/>
      <c r="G908" s="33"/>
      <c r="I908" s="31"/>
    </row>
    <row r="909">
      <c r="C909" s="31"/>
      <c r="D909" s="31"/>
      <c r="E909" s="31"/>
      <c r="F909" s="31"/>
      <c r="G909" s="33"/>
      <c r="I909" s="31"/>
    </row>
    <row r="910">
      <c r="C910" s="31"/>
      <c r="D910" s="31"/>
      <c r="E910" s="31"/>
      <c r="F910" s="31"/>
      <c r="G910" s="33"/>
      <c r="I910" s="31"/>
    </row>
    <row r="911">
      <c r="C911" s="31"/>
      <c r="D911" s="31"/>
      <c r="E911" s="31"/>
      <c r="F911" s="31"/>
      <c r="G911" s="33"/>
      <c r="I911" s="31"/>
    </row>
    <row r="912">
      <c r="C912" s="31"/>
      <c r="D912" s="31"/>
      <c r="E912" s="31"/>
      <c r="F912" s="31"/>
      <c r="G912" s="33"/>
      <c r="I912" s="31"/>
    </row>
    <row r="913">
      <c r="C913" s="31"/>
      <c r="D913" s="31"/>
      <c r="E913" s="31"/>
      <c r="F913" s="31"/>
      <c r="G913" s="33"/>
      <c r="I913" s="31"/>
    </row>
    <row r="914">
      <c r="C914" s="31"/>
      <c r="D914" s="31"/>
      <c r="E914" s="31"/>
      <c r="F914" s="31"/>
      <c r="G914" s="33"/>
      <c r="I914" s="31"/>
    </row>
    <row r="915">
      <c r="C915" s="31"/>
      <c r="D915" s="31"/>
      <c r="E915" s="31"/>
      <c r="F915" s="31"/>
      <c r="G915" s="33"/>
      <c r="I915" s="31"/>
    </row>
    <row r="916">
      <c r="C916" s="31"/>
      <c r="D916" s="31"/>
      <c r="E916" s="31"/>
      <c r="F916" s="31"/>
      <c r="G916" s="33"/>
      <c r="I916" s="31"/>
    </row>
    <row r="917">
      <c r="C917" s="31"/>
      <c r="D917" s="31"/>
      <c r="E917" s="31"/>
      <c r="F917" s="31"/>
      <c r="G917" s="33"/>
      <c r="I917" s="31"/>
    </row>
    <row r="918">
      <c r="C918" s="31"/>
      <c r="D918" s="31"/>
      <c r="E918" s="31"/>
      <c r="F918" s="31"/>
      <c r="G918" s="33"/>
      <c r="I918" s="31"/>
    </row>
    <row r="919">
      <c r="C919" s="31"/>
      <c r="D919" s="31"/>
      <c r="E919" s="31"/>
      <c r="F919" s="31"/>
      <c r="G919" s="33"/>
      <c r="I919" s="31"/>
    </row>
    <row r="920">
      <c r="C920" s="31"/>
      <c r="D920" s="31"/>
      <c r="E920" s="31"/>
      <c r="F920" s="31"/>
      <c r="G920" s="33"/>
      <c r="I920" s="31"/>
    </row>
    <row r="921">
      <c r="C921" s="31"/>
      <c r="D921" s="31"/>
      <c r="E921" s="31"/>
      <c r="F921" s="31"/>
      <c r="G921" s="33"/>
      <c r="I921" s="31"/>
    </row>
    <row r="922">
      <c r="C922" s="31"/>
      <c r="D922" s="31"/>
      <c r="E922" s="31"/>
      <c r="F922" s="31"/>
      <c r="G922" s="33"/>
      <c r="I922" s="31"/>
    </row>
    <row r="923">
      <c r="C923" s="31"/>
      <c r="D923" s="31"/>
      <c r="E923" s="31"/>
      <c r="F923" s="31"/>
      <c r="G923" s="33"/>
      <c r="I923" s="31"/>
    </row>
    <row r="924">
      <c r="C924" s="31"/>
      <c r="D924" s="31"/>
      <c r="E924" s="31"/>
      <c r="F924" s="31"/>
      <c r="G924" s="33"/>
      <c r="I924" s="31"/>
    </row>
    <row r="925">
      <c r="C925" s="31"/>
      <c r="D925" s="31"/>
      <c r="E925" s="31"/>
      <c r="F925" s="31"/>
      <c r="G925" s="33"/>
      <c r="I925" s="31"/>
    </row>
    <row r="926">
      <c r="C926" s="31"/>
      <c r="D926" s="31"/>
      <c r="E926" s="31"/>
      <c r="F926" s="31"/>
      <c r="G926" s="33"/>
      <c r="I926" s="31"/>
    </row>
    <row r="927">
      <c r="C927" s="31"/>
      <c r="D927" s="31"/>
      <c r="E927" s="31"/>
      <c r="F927" s="31"/>
      <c r="G927" s="33"/>
      <c r="I927" s="31"/>
    </row>
    <row r="928">
      <c r="C928" s="31"/>
      <c r="D928" s="31"/>
      <c r="E928" s="31"/>
      <c r="F928" s="31"/>
      <c r="G928" s="33"/>
      <c r="I928" s="31"/>
    </row>
    <row r="929">
      <c r="C929" s="31"/>
      <c r="D929" s="31"/>
      <c r="E929" s="31"/>
      <c r="F929" s="31"/>
      <c r="G929" s="33"/>
      <c r="I929" s="31"/>
    </row>
    <row r="930">
      <c r="C930" s="31"/>
      <c r="D930" s="31"/>
      <c r="E930" s="31"/>
      <c r="F930" s="31"/>
      <c r="G930" s="33"/>
      <c r="I930" s="31"/>
    </row>
    <row r="931">
      <c r="C931" s="31"/>
      <c r="D931" s="31"/>
      <c r="E931" s="31"/>
      <c r="F931" s="31"/>
      <c r="G931" s="33"/>
      <c r="I931" s="31"/>
    </row>
    <row r="932">
      <c r="C932" s="31"/>
      <c r="D932" s="31"/>
      <c r="E932" s="31"/>
      <c r="F932" s="31"/>
      <c r="G932" s="33"/>
      <c r="I932" s="31"/>
    </row>
    <row r="933">
      <c r="C933" s="31"/>
      <c r="D933" s="31"/>
      <c r="E933" s="31"/>
      <c r="F933" s="31"/>
      <c r="G933" s="33"/>
      <c r="I933" s="31"/>
    </row>
    <row r="934">
      <c r="C934" s="31"/>
      <c r="D934" s="31"/>
      <c r="E934" s="31"/>
      <c r="F934" s="31"/>
      <c r="G934" s="33"/>
      <c r="I934" s="31"/>
    </row>
    <row r="935">
      <c r="C935" s="31"/>
      <c r="D935" s="31"/>
      <c r="E935" s="31"/>
      <c r="F935" s="31"/>
      <c r="G935" s="33"/>
      <c r="I935" s="31"/>
    </row>
    <row r="936">
      <c r="C936" s="31"/>
      <c r="D936" s="31"/>
      <c r="E936" s="31"/>
      <c r="F936" s="31"/>
      <c r="G936" s="33"/>
      <c r="I936" s="31"/>
    </row>
    <row r="937">
      <c r="C937" s="31"/>
      <c r="D937" s="31"/>
      <c r="E937" s="31"/>
      <c r="F937" s="31"/>
      <c r="G937" s="33"/>
      <c r="I937" s="31"/>
    </row>
    <row r="938">
      <c r="C938" s="31"/>
      <c r="D938" s="31"/>
      <c r="E938" s="31"/>
      <c r="F938" s="31"/>
      <c r="G938" s="33"/>
      <c r="I938" s="31"/>
    </row>
    <row r="939">
      <c r="C939" s="31"/>
      <c r="D939" s="31"/>
      <c r="E939" s="31"/>
      <c r="F939" s="31"/>
      <c r="G939" s="33"/>
      <c r="I939" s="31"/>
    </row>
    <row r="940">
      <c r="C940" s="31"/>
      <c r="D940" s="31"/>
      <c r="E940" s="31"/>
      <c r="F940" s="31"/>
      <c r="G940" s="33"/>
      <c r="I940" s="31"/>
    </row>
    <row r="941">
      <c r="C941" s="31"/>
      <c r="D941" s="31"/>
      <c r="E941" s="31"/>
      <c r="F941" s="31"/>
      <c r="G941" s="33"/>
      <c r="I941" s="31"/>
    </row>
    <row r="942">
      <c r="C942" s="31"/>
      <c r="D942" s="31"/>
      <c r="E942" s="31"/>
      <c r="F942" s="31"/>
      <c r="G942" s="33"/>
      <c r="I942" s="31"/>
    </row>
    <row r="943">
      <c r="C943" s="31"/>
      <c r="D943" s="31"/>
      <c r="E943" s="31"/>
      <c r="F943" s="31"/>
      <c r="G943" s="33"/>
      <c r="I943" s="31"/>
    </row>
    <row r="944">
      <c r="C944" s="31"/>
      <c r="D944" s="31"/>
      <c r="E944" s="31"/>
      <c r="F944" s="31"/>
      <c r="G944" s="33"/>
      <c r="I944" s="31"/>
    </row>
    <row r="945">
      <c r="C945" s="31"/>
      <c r="D945" s="31"/>
      <c r="E945" s="31"/>
      <c r="F945" s="31"/>
      <c r="G945" s="33"/>
      <c r="I945" s="31"/>
    </row>
    <row r="946">
      <c r="C946" s="31"/>
      <c r="D946" s="31"/>
      <c r="E946" s="31"/>
      <c r="F946" s="31"/>
      <c r="G946" s="33"/>
      <c r="I946" s="31"/>
    </row>
    <row r="947">
      <c r="C947" s="31"/>
      <c r="D947" s="31"/>
      <c r="E947" s="31"/>
      <c r="F947" s="31"/>
      <c r="G947" s="33"/>
      <c r="I947" s="31"/>
    </row>
    <row r="948">
      <c r="C948" s="31"/>
      <c r="D948" s="31"/>
      <c r="E948" s="31"/>
      <c r="F948" s="31"/>
      <c r="G948" s="33"/>
      <c r="I948" s="31"/>
    </row>
    <row r="949">
      <c r="C949" s="31"/>
      <c r="D949" s="31"/>
      <c r="E949" s="31"/>
      <c r="F949" s="31"/>
      <c r="G949" s="33"/>
      <c r="I949" s="31"/>
    </row>
    <row r="950">
      <c r="C950" s="31"/>
      <c r="D950" s="31"/>
      <c r="E950" s="31"/>
      <c r="F950" s="31"/>
      <c r="G950" s="33"/>
      <c r="I950" s="31"/>
    </row>
    <row r="951">
      <c r="C951" s="31"/>
      <c r="D951" s="31"/>
      <c r="E951" s="31"/>
      <c r="F951" s="31"/>
      <c r="G951" s="33"/>
      <c r="I951" s="31"/>
    </row>
    <row r="952">
      <c r="C952" s="31"/>
      <c r="D952" s="31"/>
      <c r="E952" s="31"/>
      <c r="F952" s="31"/>
      <c r="G952" s="33"/>
      <c r="I952" s="31"/>
    </row>
    <row r="953">
      <c r="C953" s="31"/>
      <c r="D953" s="31"/>
      <c r="E953" s="31"/>
      <c r="F953" s="31"/>
      <c r="G953" s="33"/>
      <c r="I953" s="31"/>
    </row>
    <row r="954">
      <c r="C954" s="31"/>
      <c r="D954" s="31"/>
      <c r="E954" s="31"/>
      <c r="F954" s="31"/>
      <c r="G954" s="33"/>
      <c r="I954" s="31"/>
    </row>
    <row r="955">
      <c r="C955" s="31"/>
      <c r="D955" s="31"/>
      <c r="E955" s="31"/>
      <c r="F955" s="31"/>
      <c r="G955" s="33"/>
      <c r="I955" s="31"/>
    </row>
    <row r="956">
      <c r="C956" s="31"/>
      <c r="D956" s="31"/>
      <c r="E956" s="31"/>
      <c r="F956" s="31"/>
      <c r="G956" s="33"/>
      <c r="I956" s="31"/>
    </row>
    <row r="957">
      <c r="C957" s="31"/>
      <c r="D957" s="31"/>
      <c r="E957" s="31"/>
      <c r="F957" s="31"/>
      <c r="G957" s="33"/>
      <c r="I957" s="31"/>
    </row>
    <row r="958">
      <c r="C958" s="31"/>
      <c r="D958" s="31"/>
      <c r="E958" s="31"/>
      <c r="F958" s="31"/>
      <c r="G958" s="33"/>
      <c r="I958" s="31"/>
    </row>
    <row r="959">
      <c r="C959" s="31"/>
      <c r="D959" s="31"/>
      <c r="E959" s="31"/>
      <c r="F959" s="31"/>
      <c r="G959" s="33"/>
      <c r="I959" s="31"/>
    </row>
    <row r="960">
      <c r="C960" s="31"/>
      <c r="D960" s="31"/>
      <c r="E960" s="31"/>
      <c r="F960" s="31"/>
      <c r="G960" s="33"/>
      <c r="I960" s="31"/>
    </row>
    <row r="961">
      <c r="C961" s="31"/>
      <c r="D961" s="31"/>
      <c r="E961" s="31"/>
      <c r="F961" s="31"/>
      <c r="G961" s="33"/>
      <c r="I961" s="31"/>
    </row>
    <row r="962">
      <c r="C962" s="31"/>
      <c r="D962" s="31"/>
      <c r="E962" s="31"/>
      <c r="F962" s="31"/>
      <c r="G962" s="33"/>
      <c r="I962" s="31"/>
    </row>
    <row r="963">
      <c r="C963" s="31"/>
      <c r="D963" s="31"/>
      <c r="E963" s="31"/>
      <c r="F963" s="31"/>
      <c r="G963" s="33"/>
      <c r="I963" s="31"/>
    </row>
    <row r="964">
      <c r="C964" s="31"/>
      <c r="D964" s="31"/>
      <c r="E964" s="31"/>
      <c r="F964" s="31"/>
      <c r="G964" s="33"/>
      <c r="I964" s="31"/>
    </row>
    <row r="965">
      <c r="C965" s="31"/>
      <c r="D965" s="31"/>
      <c r="E965" s="31"/>
      <c r="F965" s="31"/>
      <c r="G965" s="33"/>
      <c r="I965" s="31"/>
    </row>
    <row r="966">
      <c r="C966" s="31"/>
      <c r="D966" s="31"/>
      <c r="E966" s="31"/>
      <c r="F966" s="31"/>
      <c r="G966" s="33"/>
      <c r="I966" s="31"/>
    </row>
    <row r="967">
      <c r="C967" s="31"/>
      <c r="D967" s="31"/>
      <c r="E967" s="31"/>
      <c r="F967" s="31"/>
      <c r="G967" s="33"/>
      <c r="I967" s="31"/>
    </row>
    <row r="968">
      <c r="C968" s="31"/>
      <c r="D968" s="31"/>
      <c r="E968" s="31"/>
      <c r="F968" s="31"/>
      <c r="G968" s="33"/>
      <c r="I968" s="31"/>
    </row>
    <row r="969">
      <c r="C969" s="31"/>
      <c r="D969" s="31"/>
      <c r="E969" s="31"/>
      <c r="F969" s="31"/>
      <c r="G969" s="33"/>
      <c r="I969" s="31"/>
    </row>
    <row r="970">
      <c r="C970" s="31"/>
      <c r="D970" s="31"/>
      <c r="E970" s="31"/>
      <c r="F970" s="31"/>
      <c r="G970" s="33"/>
      <c r="I970" s="31"/>
    </row>
    <row r="971">
      <c r="C971" s="31"/>
      <c r="D971" s="31"/>
      <c r="E971" s="31"/>
      <c r="F971" s="31"/>
      <c r="G971" s="33"/>
      <c r="I971" s="31"/>
    </row>
    <row r="972">
      <c r="C972" s="31"/>
      <c r="D972" s="31"/>
      <c r="E972" s="31"/>
      <c r="F972" s="31"/>
      <c r="G972" s="33"/>
      <c r="I972" s="31"/>
    </row>
    <row r="973">
      <c r="C973" s="31"/>
      <c r="D973" s="31"/>
      <c r="E973" s="31"/>
      <c r="F973" s="31"/>
      <c r="G973" s="33"/>
      <c r="I973" s="31"/>
    </row>
    <row r="974">
      <c r="C974" s="31"/>
      <c r="D974" s="31"/>
      <c r="E974" s="31"/>
      <c r="F974" s="31"/>
      <c r="G974" s="33"/>
      <c r="I974" s="31"/>
    </row>
    <row r="975">
      <c r="C975" s="31"/>
      <c r="D975" s="31"/>
      <c r="E975" s="31"/>
      <c r="F975" s="31"/>
      <c r="G975" s="33"/>
      <c r="I975" s="31"/>
    </row>
    <row r="976">
      <c r="C976" s="31"/>
      <c r="D976" s="31"/>
      <c r="E976" s="31"/>
      <c r="F976" s="31"/>
      <c r="G976" s="33"/>
      <c r="I976" s="31"/>
    </row>
    <row r="977">
      <c r="C977" s="31"/>
      <c r="D977" s="31"/>
      <c r="E977" s="31"/>
      <c r="F977" s="31"/>
      <c r="G977" s="33"/>
      <c r="I977" s="31"/>
    </row>
    <row r="978">
      <c r="C978" s="31"/>
      <c r="D978" s="31"/>
      <c r="E978" s="31"/>
      <c r="F978" s="31"/>
      <c r="G978" s="33"/>
      <c r="I978" s="31"/>
    </row>
    <row r="979">
      <c r="C979" s="31"/>
      <c r="D979" s="31"/>
      <c r="E979" s="31"/>
      <c r="F979" s="31"/>
      <c r="G979" s="33"/>
      <c r="I979" s="31"/>
    </row>
    <row r="980">
      <c r="C980" s="31"/>
      <c r="D980" s="31"/>
      <c r="E980" s="31"/>
      <c r="F980" s="31"/>
      <c r="G980" s="33"/>
      <c r="I980" s="31"/>
    </row>
    <row r="981">
      <c r="C981" s="31"/>
      <c r="D981" s="31"/>
      <c r="E981" s="31"/>
      <c r="F981" s="31"/>
      <c r="G981" s="33"/>
      <c r="I981" s="31"/>
    </row>
    <row r="982">
      <c r="C982" s="31"/>
      <c r="D982" s="31"/>
      <c r="E982" s="31"/>
      <c r="F982" s="31"/>
      <c r="G982" s="33"/>
      <c r="I982" s="31"/>
    </row>
    <row r="983">
      <c r="C983" s="31"/>
      <c r="D983" s="31"/>
      <c r="E983" s="31"/>
      <c r="F983" s="31"/>
      <c r="G983" s="33"/>
      <c r="I983" s="31"/>
    </row>
    <row r="984">
      <c r="C984" s="31"/>
      <c r="D984" s="31"/>
      <c r="E984" s="31"/>
      <c r="F984" s="31"/>
      <c r="G984" s="33"/>
      <c r="I984" s="31"/>
    </row>
    <row r="985">
      <c r="C985" s="31"/>
      <c r="D985" s="31"/>
      <c r="E985" s="31"/>
      <c r="F985" s="31"/>
      <c r="G985" s="33"/>
      <c r="I985" s="31"/>
    </row>
    <row r="986">
      <c r="C986" s="31"/>
      <c r="D986" s="31"/>
      <c r="E986" s="31"/>
      <c r="F986" s="31"/>
      <c r="G986" s="33"/>
      <c r="I986" s="31"/>
    </row>
    <row r="987">
      <c r="C987" s="31"/>
      <c r="D987" s="31"/>
      <c r="E987" s="31"/>
      <c r="F987" s="31"/>
      <c r="G987" s="33"/>
      <c r="I987" s="31"/>
    </row>
    <row r="988">
      <c r="C988" s="31"/>
      <c r="D988" s="31"/>
      <c r="E988" s="31"/>
      <c r="F988" s="31"/>
      <c r="G988" s="33"/>
      <c r="I988" s="31"/>
    </row>
    <row r="989">
      <c r="C989" s="31"/>
      <c r="D989" s="31"/>
      <c r="E989" s="31"/>
      <c r="F989" s="31"/>
      <c r="G989" s="33"/>
      <c r="I989" s="31"/>
    </row>
    <row r="990">
      <c r="C990" s="31"/>
      <c r="D990" s="31"/>
      <c r="E990" s="31"/>
      <c r="F990" s="31"/>
      <c r="G990" s="33"/>
      <c r="I990" s="31"/>
    </row>
    <row r="991">
      <c r="C991" s="31"/>
      <c r="D991" s="31"/>
      <c r="E991" s="31"/>
      <c r="F991" s="31"/>
      <c r="G991" s="33"/>
      <c r="I991" s="31"/>
    </row>
    <row r="992">
      <c r="C992" s="31"/>
      <c r="D992" s="31"/>
      <c r="E992" s="31"/>
      <c r="F992" s="31"/>
      <c r="G992" s="33"/>
      <c r="I992" s="31"/>
    </row>
    <row r="993">
      <c r="C993" s="31"/>
      <c r="D993" s="31"/>
      <c r="E993" s="31"/>
      <c r="F993" s="31"/>
      <c r="G993" s="33"/>
      <c r="I993" s="31"/>
    </row>
    <row r="994">
      <c r="C994" s="31"/>
      <c r="D994" s="31"/>
      <c r="E994" s="31"/>
      <c r="F994" s="31"/>
      <c r="G994" s="33"/>
      <c r="I994" s="31"/>
    </row>
    <row r="995">
      <c r="C995" s="31"/>
      <c r="D995" s="31"/>
      <c r="E995" s="31"/>
      <c r="F995" s="31"/>
      <c r="G995" s="33"/>
      <c r="I995" s="31"/>
    </row>
    <row r="996">
      <c r="C996" s="31"/>
      <c r="D996" s="31"/>
      <c r="E996" s="31"/>
      <c r="F996" s="31"/>
      <c r="G996" s="33"/>
      <c r="I996" s="31"/>
    </row>
    <row r="997">
      <c r="C997" s="31"/>
      <c r="D997" s="31"/>
      <c r="E997" s="31"/>
      <c r="F997" s="31"/>
      <c r="G997" s="33"/>
      <c r="I997" s="31"/>
    </row>
    <row r="998">
      <c r="C998" s="31"/>
      <c r="D998" s="31"/>
      <c r="E998" s="31"/>
      <c r="F998" s="31"/>
      <c r="G998" s="33"/>
      <c r="I998" s="31"/>
    </row>
    <row r="999">
      <c r="C999" s="31"/>
      <c r="D999" s="31"/>
      <c r="E999" s="31"/>
      <c r="F999" s="31"/>
      <c r="G999" s="33"/>
      <c r="I999" s="31"/>
    </row>
    <row r="1000">
      <c r="C1000" s="31"/>
      <c r="D1000" s="31"/>
      <c r="E1000" s="31"/>
      <c r="F1000" s="31"/>
      <c r="G1000" s="33"/>
      <c r="I1000" s="31"/>
    </row>
    <row r="1001">
      <c r="C1001" s="31"/>
      <c r="D1001" s="31"/>
      <c r="E1001" s="31"/>
      <c r="F1001" s="31"/>
      <c r="G1001" s="33"/>
      <c r="I1001" s="31"/>
    </row>
  </sheetData>
  <conditionalFormatting sqref="I3:I18">
    <cfRule type="cellIs" dxfId="0" priority="1" operator="greaterThan">
      <formula>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18.29"/>
    <col customWidth="1" min="4" max="4" width="25.57"/>
    <col customWidth="1" min="5" max="5" width="10.43"/>
    <col customWidth="1" min="6" max="6" width="10.86"/>
    <col customWidth="1" min="7" max="7" width="38.29"/>
    <col customWidth="1" min="8" max="18" width="9.0"/>
    <col customWidth="1" min="20" max="20" width="42.71"/>
    <col customWidth="1" min="21" max="21" width="34.86"/>
  </cols>
  <sheetData>
    <row r="1">
      <c r="A1" s="27"/>
      <c r="B1" s="28"/>
      <c r="C1" s="28"/>
      <c r="D1" s="34"/>
      <c r="E1" s="34"/>
      <c r="F1" s="34"/>
      <c r="G1" s="35"/>
      <c r="H1" s="28"/>
      <c r="I1" s="28"/>
      <c r="J1" s="28"/>
      <c r="K1" s="36"/>
      <c r="L1" s="36"/>
      <c r="M1" s="36"/>
      <c r="N1" s="28">
        <v>134.0</v>
      </c>
      <c r="O1" s="28">
        <v>102.0</v>
      </c>
      <c r="P1" s="28">
        <v>103.0</v>
      </c>
      <c r="Q1" s="28">
        <v>126.0</v>
      </c>
      <c r="R1" s="37">
        <f>SUM(N1:Q1)</f>
        <v>465</v>
      </c>
      <c r="S1" s="31">
        <f>countif(S3:S172,"Open")</f>
        <v>0</v>
      </c>
    </row>
    <row r="2">
      <c r="A2" s="38" t="s">
        <v>265</v>
      </c>
      <c r="B2" s="37" t="s">
        <v>266</v>
      </c>
      <c r="C2" s="37" t="s">
        <v>321</v>
      </c>
      <c r="D2" s="39" t="s">
        <v>322</v>
      </c>
      <c r="E2" s="39" t="s">
        <v>323</v>
      </c>
      <c r="F2" s="39" t="s">
        <v>320</v>
      </c>
      <c r="G2" s="40" t="s">
        <v>324</v>
      </c>
      <c r="H2" s="22" t="s">
        <v>7</v>
      </c>
      <c r="I2" s="22" t="s">
        <v>12</v>
      </c>
      <c r="J2" s="22" t="s">
        <v>18</v>
      </c>
      <c r="K2" s="22" t="s">
        <v>23</v>
      </c>
      <c r="L2" s="22" t="s">
        <v>325</v>
      </c>
      <c r="M2" s="41" t="s">
        <v>326</v>
      </c>
      <c r="N2" s="18" t="s">
        <v>7</v>
      </c>
      <c r="O2" s="18" t="s">
        <v>12</v>
      </c>
      <c r="P2" s="18" t="s">
        <v>18</v>
      </c>
      <c r="Q2" s="18" t="s">
        <v>23</v>
      </c>
      <c r="R2" s="18" t="s">
        <v>325</v>
      </c>
      <c r="S2" s="42" t="s">
        <v>0</v>
      </c>
      <c r="T2" s="42" t="s">
        <v>327</v>
      </c>
      <c r="U2" s="42" t="s">
        <v>328</v>
      </c>
    </row>
    <row r="3">
      <c r="A3" s="27" t="s">
        <v>274</v>
      </c>
      <c r="B3" s="28" t="s">
        <v>6</v>
      </c>
      <c r="C3" s="43" t="s">
        <v>329</v>
      </c>
      <c r="D3" s="34" t="s">
        <v>330</v>
      </c>
      <c r="E3" s="34" t="s">
        <v>331</v>
      </c>
      <c r="F3" s="34" t="s">
        <v>332</v>
      </c>
      <c r="G3" s="35" t="s">
        <v>333</v>
      </c>
      <c r="H3" s="28">
        <v>122.0</v>
      </c>
      <c r="I3" s="28"/>
      <c r="J3" s="28">
        <v>78.0</v>
      </c>
      <c r="K3" s="28">
        <v>89.0</v>
      </c>
      <c r="L3" s="28">
        <f t="shared" ref="L3:L166" si="2">SUM(H3:K3)</f>
        <v>289</v>
      </c>
      <c r="M3" s="28">
        <v>363.0</v>
      </c>
      <c r="N3" s="44">
        <f t="shared" ref="N3:Q3" si="1">H3/N$1</f>
        <v>0.9104477612</v>
      </c>
      <c r="O3" s="44">
        <f t="shared" si="1"/>
        <v>0</v>
      </c>
      <c r="P3" s="44">
        <f t="shared" si="1"/>
        <v>0.7572815534</v>
      </c>
      <c r="Q3" s="44">
        <f t="shared" si="1"/>
        <v>0.7063492063</v>
      </c>
      <c r="R3" s="45">
        <f t="shared" ref="R3:R166" si="4">L3/M3</f>
        <v>0.7961432507</v>
      </c>
      <c r="S3" s="46" t="s">
        <v>16</v>
      </c>
    </row>
    <row r="4">
      <c r="A4" s="27" t="s">
        <v>274</v>
      </c>
      <c r="B4" s="28" t="s">
        <v>11</v>
      </c>
      <c r="C4" s="43" t="s">
        <v>329</v>
      </c>
      <c r="D4" s="34" t="s">
        <v>334</v>
      </c>
      <c r="E4" s="34" t="s">
        <v>335</v>
      </c>
      <c r="F4" s="34" t="s">
        <v>332</v>
      </c>
      <c r="G4" s="35"/>
      <c r="H4" s="28">
        <v>133.0</v>
      </c>
      <c r="I4" s="28">
        <v>101.0</v>
      </c>
      <c r="J4" s="28">
        <v>94.0</v>
      </c>
      <c r="K4" s="47">
        <v>86.0</v>
      </c>
      <c r="L4" s="28">
        <f t="shared" si="2"/>
        <v>414</v>
      </c>
      <c r="M4" s="28">
        <v>465.0</v>
      </c>
      <c r="N4" s="44">
        <f t="shared" ref="N4:Q4" si="3">H4/N$1</f>
        <v>0.9925373134</v>
      </c>
      <c r="O4" s="44">
        <f t="shared" si="3"/>
        <v>0.9901960784</v>
      </c>
      <c r="P4" s="44">
        <f t="shared" si="3"/>
        <v>0.9126213592</v>
      </c>
      <c r="Q4" s="44">
        <f t="shared" si="3"/>
        <v>0.6825396825</v>
      </c>
      <c r="R4" s="45">
        <f t="shared" si="4"/>
        <v>0.8903225806</v>
      </c>
      <c r="S4" s="46" t="s">
        <v>16</v>
      </c>
    </row>
    <row r="5">
      <c r="A5" s="27" t="s">
        <v>274</v>
      </c>
      <c r="B5" s="28" t="s">
        <v>17</v>
      </c>
      <c r="C5" s="43" t="s">
        <v>329</v>
      </c>
      <c r="D5" s="34" t="s">
        <v>336</v>
      </c>
      <c r="E5" s="34" t="s">
        <v>331</v>
      </c>
      <c r="F5" s="34" t="s">
        <v>337</v>
      </c>
      <c r="G5" s="48" t="s">
        <v>338</v>
      </c>
      <c r="H5" s="28">
        <v>87.0</v>
      </c>
      <c r="I5" s="28">
        <v>61.0</v>
      </c>
      <c r="J5" s="28">
        <v>55.0</v>
      </c>
      <c r="K5" s="28">
        <v>64.0</v>
      </c>
      <c r="L5" s="28">
        <f t="shared" si="2"/>
        <v>267</v>
      </c>
      <c r="M5" s="28">
        <v>465.0</v>
      </c>
      <c r="N5" s="44">
        <f t="shared" ref="N5:Q5" si="5">H5/N$1</f>
        <v>0.6492537313</v>
      </c>
      <c r="O5" s="44">
        <f t="shared" si="5"/>
        <v>0.5980392157</v>
      </c>
      <c r="P5" s="44">
        <f t="shared" si="5"/>
        <v>0.5339805825</v>
      </c>
      <c r="Q5" s="44">
        <f t="shared" si="5"/>
        <v>0.5079365079</v>
      </c>
      <c r="R5" s="45">
        <f t="shared" si="4"/>
        <v>0.5741935484</v>
      </c>
      <c r="S5" s="46" t="s">
        <v>16</v>
      </c>
    </row>
    <row r="6">
      <c r="A6" s="27" t="s">
        <v>274</v>
      </c>
      <c r="B6" s="28" t="s">
        <v>22</v>
      </c>
      <c r="C6" s="43" t="s">
        <v>329</v>
      </c>
      <c r="D6" s="34" t="s">
        <v>339</v>
      </c>
      <c r="E6" s="34" t="s">
        <v>335</v>
      </c>
      <c r="F6" s="34" t="s">
        <v>332</v>
      </c>
      <c r="G6" s="48" t="s">
        <v>340</v>
      </c>
      <c r="H6" s="28">
        <v>117.0</v>
      </c>
      <c r="I6" s="28">
        <v>92.0</v>
      </c>
      <c r="J6" s="28">
        <v>82.0</v>
      </c>
      <c r="K6" s="28">
        <v>39.0</v>
      </c>
      <c r="L6" s="28">
        <f t="shared" si="2"/>
        <v>330</v>
      </c>
      <c r="M6" s="28">
        <v>465.0</v>
      </c>
      <c r="N6" s="44">
        <f t="shared" ref="N6:Q6" si="6">H6/N$1</f>
        <v>0.8731343284</v>
      </c>
      <c r="O6" s="44">
        <f t="shared" si="6"/>
        <v>0.9019607843</v>
      </c>
      <c r="P6" s="44">
        <f t="shared" si="6"/>
        <v>0.7961165049</v>
      </c>
      <c r="Q6" s="44">
        <f t="shared" si="6"/>
        <v>0.3095238095</v>
      </c>
      <c r="R6" s="45">
        <f t="shared" si="4"/>
        <v>0.7096774194</v>
      </c>
      <c r="S6" s="46" t="s">
        <v>16</v>
      </c>
    </row>
    <row r="7">
      <c r="A7" s="27" t="s">
        <v>274</v>
      </c>
      <c r="B7" s="28" t="s">
        <v>26</v>
      </c>
      <c r="C7" s="43" t="s">
        <v>341</v>
      </c>
      <c r="D7" s="34" t="s">
        <v>342</v>
      </c>
      <c r="E7" s="34" t="s">
        <v>335</v>
      </c>
      <c r="F7" s="34" t="s">
        <v>332</v>
      </c>
      <c r="G7" s="35"/>
      <c r="H7" s="28">
        <v>111.0</v>
      </c>
      <c r="I7" s="28">
        <v>89.0</v>
      </c>
      <c r="J7" s="28">
        <v>85.0</v>
      </c>
      <c r="K7" s="28">
        <v>63.0</v>
      </c>
      <c r="L7" s="28">
        <f t="shared" si="2"/>
        <v>348</v>
      </c>
      <c r="M7" s="28">
        <v>465.0</v>
      </c>
      <c r="N7" s="44">
        <f t="shared" ref="N7:Q7" si="7">H7/N$1</f>
        <v>0.828358209</v>
      </c>
      <c r="O7" s="44">
        <f t="shared" si="7"/>
        <v>0.8725490196</v>
      </c>
      <c r="P7" s="44">
        <f t="shared" si="7"/>
        <v>0.8252427184</v>
      </c>
      <c r="Q7" s="44">
        <f t="shared" si="7"/>
        <v>0.5</v>
      </c>
      <c r="R7" s="45">
        <f t="shared" si="4"/>
        <v>0.7483870968</v>
      </c>
      <c r="S7" s="46" t="s">
        <v>16</v>
      </c>
    </row>
    <row r="8">
      <c r="A8" s="27" t="s">
        <v>274</v>
      </c>
      <c r="B8" s="28" t="s">
        <v>29</v>
      </c>
      <c r="C8" s="43" t="s">
        <v>341</v>
      </c>
      <c r="D8" s="34" t="s">
        <v>343</v>
      </c>
      <c r="E8" s="34" t="s">
        <v>331</v>
      </c>
      <c r="F8" s="34" t="s">
        <v>332</v>
      </c>
      <c r="G8" s="35" t="s">
        <v>344</v>
      </c>
      <c r="H8" s="28">
        <v>85.0</v>
      </c>
      <c r="I8" s="28">
        <v>71.0</v>
      </c>
      <c r="J8" s="28">
        <v>60.0</v>
      </c>
      <c r="K8" s="28">
        <v>86.0</v>
      </c>
      <c r="L8" s="28">
        <f t="shared" si="2"/>
        <v>302</v>
      </c>
      <c r="M8" s="28">
        <v>462.0</v>
      </c>
      <c r="N8" s="44">
        <f t="shared" ref="N8:Q8" si="8">H8/N$1</f>
        <v>0.6343283582</v>
      </c>
      <c r="O8" s="44">
        <f t="shared" si="8"/>
        <v>0.6960784314</v>
      </c>
      <c r="P8" s="44">
        <f t="shared" si="8"/>
        <v>0.5825242718</v>
      </c>
      <c r="Q8" s="44">
        <f t="shared" si="8"/>
        <v>0.6825396825</v>
      </c>
      <c r="R8" s="45">
        <f t="shared" si="4"/>
        <v>0.6536796537</v>
      </c>
      <c r="S8" s="46" t="s">
        <v>16</v>
      </c>
    </row>
    <row r="9">
      <c r="A9" s="27" t="s">
        <v>274</v>
      </c>
      <c r="B9" s="28" t="s">
        <v>32</v>
      </c>
      <c r="C9" s="43" t="s">
        <v>341</v>
      </c>
      <c r="D9" s="34" t="s">
        <v>345</v>
      </c>
      <c r="E9" s="34" t="s">
        <v>331</v>
      </c>
      <c r="F9" s="34" t="s">
        <v>332</v>
      </c>
      <c r="G9" s="35" t="s">
        <v>346</v>
      </c>
      <c r="H9" s="28">
        <v>114.0</v>
      </c>
      <c r="I9" s="28">
        <v>75.0</v>
      </c>
      <c r="J9" s="28">
        <v>81.0</v>
      </c>
      <c r="K9" s="28">
        <v>82.0</v>
      </c>
      <c r="L9" s="28">
        <f t="shared" si="2"/>
        <v>352</v>
      </c>
      <c r="M9" s="28">
        <v>465.0</v>
      </c>
      <c r="N9" s="44">
        <f t="shared" ref="N9:Q9" si="9">H9/N$1</f>
        <v>0.8507462687</v>
      </c>
      <c r="O9" s="44">
        <f t="shared" si="9"/>
        <v>0.7352941176</v>
      </c>
      <c r="P9" s="44">
        <f t="shared" si="9"/>
        <v>0.786407767</v>
      </c>
      <c r="Q9" s="44">
        <f t="shared" si="9"/>
        <v>0.6507936508</v>
      </c>
      <c r="R9" s="45">
        <f t="shared" si="4"/>
        <v>0.7569892473</v>
      </c>
      <c r="S9" s="46" t="s">
        <v>16</v>
      </c>
    </row>
    <row r="10">
      <c r="A10" s="27" t="s">
        <v>274</v>
      </c>
      <c r="B10" s="28" t="s">
        <v>35</v>
      </c>
      <c r="C10" s="43" t="s">
        <v>341</v>
      </c>
      <c r="D10" s="34" t="s">
        <v>347</v>
      </c>
      <c r="E10" s="34" t="s">
        <v>335</v>
      </c>
      <c r="F10" s="34" t="s">
        <v>337</v>
      </c>
      <c r="G10" s="35" t="s">
        <v>333</v>
      </c>
      <c r="H10" s="28">
        <v>121.0</v>
      </c>
      <c r="I10" s="28">
        <v>93.0</v>
      </c>
      <c r="J10" s="28">
        <v>75.0</v>
      </c>
      <c r="K10" s="28">
        <v>86.0</v>
      </c>
      <c r="L10" s="28">
        <f t="shared" si="2"/>
        <v>375</v>
      </c>
      <c r="M10" s="28">
        <v>465.0</v>
      </c>
      <c r="N10" s="44">
        <f t="shared" ref="N10:Q10" si="10">H10/N$1</f>
        <v>0.9029850746</v>
      </c>
      <c r="O10" s="44">
        <f t="shared" si="10"/>
        <v>0.9117647059</v>
      </c>
      <c r="P10" s="44">
        <f t="shared" si="10"/>
        <v>0.7281553398</v>
      </c>
      <c r="Q10" s="44">
        <f t="shared" si="10"/>
        <v>0.6825396825</v>
      </c>
      <c r="R10" s="45">
        <f t="shared" si="4"/>
        <v>0.8064516129</v>
      </c>
      <c r="S10" s="46" t="s">
        <v>16</v>
      </c>
    </row>
    <row r="11">
      <c r="A11" s="27" t="s">
        <v>277</v>
      </c>
      <c r="B11" s="28" t="s">
        <v>38</v>
      </c>
      <c r="C11" s="43" t="s">
        <v>348</v>
      </c>
      <c r="D11" s="34" t="s">
        <v>349</v>
      </c>
      <c r="E11" s="34" t="s">
        <v>335</v>
      </c>
      <c r="F11" s="34" t="s">
        <v>332</v>
      </c>
      <c r="G11" s="49" t="s">
        <v>350</v>
      </c>
      <c r="H11" s="28">
        <v>124.0</v>
      </c>
      <c r="I11" s="28">
        <v>94.0</v>
      </c>
      <c r="J11" s="28">
        <v>73.0</v>
      </c>
      <c r="K11" s="28">
        <v>101.0</v>
      </c>
      <c r="L11" s="28">
        <f t="shared" si="2"/>
        <v>392</v>
      </c>
      <c r="M11" s="28">
        <v>465.0</v>
      </c>
      <c r="N11" s="44">
        <f t="shared" ref="N11:Q11" si="11">H11/N$1</f>
        <v>0.9253731343</v>
      </c>
      <c r="O11" s="44">
        <f t="shared" si="11"/>
        <v>0.9215686275</v>
      </c>
      <c r="P11" s="44">
        <f t="shared" si="11"/>
        <v>0.7087378641</v>
      </c>
      <c r="Q11" s="44">
        <f t="shared" si="11"/>
        <v>0.8015873016</v>
      </c>
      <c r="R11" s="45">
        <f t="shared" si="4"/>
        <v>0.8430107527</v>
      </c>
      <c r="S11" s="46" t="s">
        <v>16</v>
      </c>
    </row>
    <row r="12">
      <c r="A12" s="27" t="s">
        <v>277</v>
      </c>
      <c r="B12" s="28" t="s">
        <v>41</v>
      </c>
      <c r="C12" s="43" t="s">
        <v>348</v>
      </c>
      <c r="D12" s="34" t="s">
        <v>351</v>
      </c>
      <c r="E12" s="34" t="s">
        <v>331</v>
      </c>
      <c r="F12" s="34" t="s">
        <v>332</v>
      </c>
      <c r="G12" s="35" t="s">
        <v>352</v>
      </c>
      <c r="H12" s="28">
        <v>122.0</v>
      </c>
      <c r="I12" s="28">
        <v>92.0</v>
      </c>
      <c r="J12" s="28">
        <v>75.0</v>
      </c>
      <c r="K12" s="28">
        <v>94.0</v>
      </c>
      <c r="L12" s="28">
        <f t="shared" si="2"/>
        <v>383</v>
      </c>
      <c r="M12" s="28">
        <v>465.0</v>
      </c>
      <c r="N12" s="44">
        <f t="shared" ref="N12:Q12" si="12">H12/N$1</f>
        <v>0.9104477612</v>
      </c>
      <c r="O12" s="44">
        <f t="shared" si="12"/>
        <v>0.9019607843</v>
      </c>
      <c r="P12" s="44">
        <f t="shared" si="12"/>
        <v>0.7281553398</v>
      </c>
      <c r="Q12" s="44">
        <f t="shared" si="12"/>
        <v>0.746031746</v>
      </c>
      <c r="R12" s="45">
        <f t="shared" si="4"/>
        <v>0.823655914</v>
      </c>
      <c r="S12" s="46" t="s">
        <v>16</v>
      </c>
    </row>
    <row r="13">
      <c r="A13" s="27" t="s">
        <v>277</v>
      </c>
      <c r="B13" s="28" t="s">
        <v>44</v>
      </c>
      <c r="C13" s="43" t="s">
        <v>348</v>
      </c>
      <c r="D13" s="34" t="s">
        <v>353</v>
      </c>
      <c r="E13" s="34" t="s">
        <v>331</v>
      </c>
      <c r="F13" s="34" t="s">
        <v>332</v>
      </c>
      <c r="G13" s="35" t="s">
        <v>354</v>
      </c>
      <c r="H13" s="28">
        <v>125.0</v>
      </c>
      <c r="I13" s="28">
        <v>100.0</v>
      </c>
      <c r="J13" s="28">
        <v>86.0</v>
      </c>
      <c r="K13" s="28">
        <v>106.0</v>
      </c>
      <c r="L13" s="28">
        <f t="shared" si="2"/>
        <v>417</v>
      </c>
      <c r="M13" s="28">
        <v>465.0</v>
      </c>
      <c r="N13" s="44">
        <f t="shared" ref="N13:Q13" si="13">H13/N$1</f>
        <v>0.9328358209</v>
      </c>
      <c r="O13" s="44">
        <f t="shared" si="13"/>
        <v>0.9803921569</v>
      </c>
      <c r="P13" s="44">
        <f t="shared" si="13"/>
        <v>0.8349514563</v>
      </c>
      <c r="Q13" s="44">
        <f t="shared" si="13"/>
        <v>0.8412698413</v>
      </c>
      <c r="R13" s="45">
        <f t="shared" si="4"/>
        <v>0.8967741935</v>
      </c>
      <c r="S13" s="46" t="s">
        <v>16</v>
      </c>
    </row>
    <row r="14">
      <c r="A14" s="27" t="s">
        <v>277</v>
      </c>
      <c r="B14" s="28" t="s">
        <v>47</v>
      </c>
      <c r="C14" s="43" t="s">
        <v>348</v>
      </c>
      <c r="D14" s="34" t="s">
        <v>355</v>
      </c>
      <c r="E14" s="34" t="s">
        <v>335</v>
      </c>
      <c r="F14" s="34" t="s">
        <v>332</v>
      </c>
      <c r="G14" s="35" t="s">
        <v>333</v>
      </c>
      <c r="H14" s="28">
        <v>117.0</v>
      </c>
      <c r="I14" s="28">
        <v>76.0</v>
      </c>
      <c r="J14" s="28">
        <v>74.0</v>
      </c>
      <c r="K14" s="28">
        <v>87.0</v>
      </c>
      <c r="L14" s="28">
        <f t="shared" si="2"/>
        <v>354</v>
      </c>
      <c r="M14" s="28">
        <v>465.0</v>
      </c>
      <c r="N14" s="44">
        <f t="shared" ref="N14:Q14" si="14">H14/N$1</f>
        <v>0.8731343284</v>
      </c>
      <c r="O14" s="44">
        <f t="shared" si="14"/>
        <v>0.7450980392</v>
      </c>
      <c r="P14" s="44">
        <f t="shared" si="14"/>
        <v>0.7184466019</v>
      </c>
      <c r="Q14" s="44">
        <f t="shared" si="14"/>
        <v>0.6904761905</v>
      </c>
      <c r="R14" s="45">
        <f t="shared" si="4"/>
        <v>0.7612903226</v>
      </c>
      <c r="S14" s="46" t="s">
        <v>16</v>
      </c>
    </row>
    <row r="15">
      <c r="A15" s="27" t="s">
        <v>277</v>
      </c>
      <c r="B15" s="28" t="s">
        <v>50</v>
      </c>
      <c r="C15" s="43" t="s">
        <v>356</v>
      </c>
      <c r="D15" s="34" t="s">
        <v>357</v>
      </c>
      <c r="E15" s="34" t="s">
        <v>335</v>
      </c>
      <c r="F15" s="34" t="s">
        <v>337</v>
      </c>
      <c r="G15" s="35" t="s">
        <v>358</v>
      </c>
      <c r="H15" s="28">
        <v>107.0</v>
      </c>
      <c r="I15" s="28">
        <v>87.0</v>
      </c>
      <c r="J15" s="28">
        <v>70.0</v>
      </c>
      <c r="K15" s="28">
        <v>58.0</v>
      </c>
      <c r="L15" s="28">
        <f t="shared" si="2"/>
        <v>322</v>
      </c>
      <c r="M15" s="28">
        <v>465.0</v>
      </c>
      <c r="N15" s="44">
        <f t="shared" ref="N15:Q15" si="15">H15/N$1</f>
        <v>0.7985074627</v>
      </c>
      <c r="O15" s="44">
        <f t="shared" si="15"/>
        <v>0.8529411765</v>
      </c>
      <c r="P15" s="44">
        <f t="shared" si="15"/>
        <v>0.6796116505</v>
      </c>
      <c r="Q15" s="44">
        <f t="shared" si="15"/>
        <v>0.4603174603</v>
      </c>
      <c r="R15" s="45">
        <f t="shared" si="4"/>
        <v>0.6924731183</v>
      </c>
      <c r="S15" s="46" t="s">
        <v>16</v>
      </c>
    </row>
    <row r="16">
      <c r="A16" s="27" t="s">
        <v>277</v>
      </c>
      <c r="B16" s="28" t="s">
        <v>53</v>
      </c>
      <c r="C16" s="43" t="s">
        <v>356</v>
      </c>
      <c r="D16" s="34" t="s">
        <v>359</v>
      </c>
      <c r="E16" s="34" t="s">
        <v>331</v>
      </c>
      <c r="F16" s="34" t="s">
        <v>337</v>
      </c>
      <c r="G16" s="35" t="s">
        <v>354</v>
      </c>
      <c r="H16" s="28">
        <v>74.0</v>
      </c>
      <c r="I16" s="28">
        <v>82.0</v>
      </c>
      <c r="J16" s="28">
        <v>53.0</v>
      </c>
      <c r="K16" s="28">
        <v>96.0</v>
      </c>
      <c r="L16" s="28">
        <f t="shared" si="2"/>
        <v>305</v>
      </c>
      <c r="M16" s="28">
        <v>465.0</v>
      </c>
      <c r="N16" s="44">
        <f t="shared" ref="N16:Q16" si="16">H16/N$1</f>
        <v>0.552238806</v>
      </c>
      <c r="O16" s="44">
        <f t="shared" si="16"/>
        <v>0.8039215686</v>
      </c>
      <c r="P16" s="44">
        <f t="shared" si="16"/>
        <v>0.5145631068</v>
      </c>
      <c r="Q16" s="44">
        <f t="shared" si="16"/>
        <v>0.7619047619</v>
      </c>
      <c r="R16" s="45">
        <f t="shared" si="4"/>
        <v>0.6559139785</v>
      </c>
      <c r="S16" s="46" t="s">
        <v>16</v>
      </c>
    </row>
    <row r="17">
      <c r="A17" s="27" t="s">
        <v>277</v>
      </c>
      <c r="B17" s="28" t="s">
        <v>56</v>
      </c>
      <c r="C17" s="43" t="s">
        <v>356</v>
      </c>
      <c r="D17" s="34" t="s">
        <v>360</v>
      </c>
      <c r="E17" s="34" t="s">
        <v>331</v>
      </c>
      <c r="F17" s="34" t="s">
        <v>337</v>
      </c>
      <c r="G17" s="35" t="s">
        <v>344</v>
      </c>
      <c r="H17" s="28">
        <v>88.0</v>
      </c>
      <c r="I17" s="28">
        <v>94.0</v>
      </c>
      <c r="J17" s="28">
        <v>72.0</v>
      </c>
      <c r="K17" s="28">
        <v>111.0</v>
      </c>
      <c r="L17" s="28">
        <f t="shared" si="2"/>
        <v>365</v>
      </c>
      <c r="M17" s="28">
        <v>465.0</v>
      </c>
      <c r="N17" s="44">
        <f t="shared" ref="N17:Q17" si="17">H17/N$1</f>
        <v>0.6567164179</v>
      </c>
      <c r="O17" s="44">
        <f t="shared" si="17"/>
        <v>0.9215686275</v>
      </c>
      <c r="P17" s="44">
        <f t="shared" si="17"/>
        <v>0.6990291262</v>
      </c>
      <c r="Q17" s="44">
        <f t="shared" si="17"/>
        <v>0.880952381</v>
      </c>
      <c r="R17" s="45">
        <f t="shared" si="4"/>
        <v>0.7849462366</v>
      </c>
      <c r="S17" s="46" t="s">
        <v>16</v>
      </c>
    </row>
    <row r="18">
      <c r="A18" s="27" t="s">
        <v>277</v>
      </c>
      <c r="B18" s="28" t="s">
        <v>59</v>
      </c>
      <c r="C18" s="43" t="s">
        <v>356</v>
      </c>
      <c r="D18" s="34" t="s">
        <v>361</v>
      </c>
      <c r="E18" s="34" t="s">
        <v>335</v>
      </c>
      <c r="F18" s="34" t="s">
        <v>337</v>
      </c>
      <c r="G18" s="48" t="s">
        <v>362</v>
      </c>
      <c r="H18" s="28">
        <v>115.0</v>
      </c>
      <c r="I18" s="28">
        <v>96.0</v>
      </c>
      <c r="J18" s="28">
        <v>75.0</v>
      </c>
      <c r="K18" s="28">
        <v>85.0</v>
      </c>
      <c r="L18" s="28">
        <f t="shared" si="2"/>
        <v>371</v>
      </c>
      <c r="M18" s="28">
        <v>465.0</v>
      </c>
      <c r="N18" s="44">
        <f t="shared" ref="N18:Q18" si="18">H18/N$1</f>
        <v>0.8582089552</v>
      </c>
      <c r="O18" s="44">
        <f t="shared" si="18"/>
        <v>0.9411764706</v>
      </c>
      <c r="P18" s="44">
        <f t="shared" si="18"/>
        <v>0.7281553398</v>
      </c>
      <c r="Q18" s="44">
        <f t="shared" si="18"/>
        <v>0.6746031746</v>
      </c>
      <c r="R18" s="45">
        <f t="shared" si="4"/>
        <v>0.7978494624</v>
      </c>
      <c r="S18" s="46" t="s">
        <v>16</v>
      </c>
    </row>
    <row r="19">
      <c r="A19" s="27" t="s">
        <v>277</v>
      </c>
      <c r="B19" s="28" t="s">
        <v>62</v>
      </c>
      <c r="C19" s="43" t="s">
        <v>363</v>
      </c>
      <c r="D19" s="34" t="s">
        <v>364</v>
      </c>
      <c r="E19" s="34" t="s">
        <v>331</v>
      </c>
      <c r="F19" s="34" t="s">
        <v>332</v>
      </c>
      <c r="G19" s="49" t="s">
        <v>365</v>
      </c>
      <c r="H19" s="28">
        <v>114.0</v>
      </c>
      <c r="I19" s="28">
        <v>99.0</v>
      </c>
      <c r="J19" s="28">
        <v>89.0</v>
      </c>
      <c r="K19" s="28">
        <v>112.0</v>
      </c>
      <c r="L19" s="28">
        <f t="shared" si="2"/>
        <v>414</v>
      </c>
      <c r="M19" s="28">
        <v>465.0</v>
      </c>
      <c r="N19" s="44">
        <f t="shared" ref="N19:Q19" si="19">H19/N$1</f>
        <v>0.8507462687</v>
      </c>
      <c r="O19" s="44">
        <f t="shared" si="19"/>
        <v>0.9705882353</v>
      </c>
      <c r="P19" s="44">
        <f t="shared" si="19"/>
        <v>0.8640776699</v>
      </c>
      <c r="Q19" s="44">
        <f t="shared" si="19"/>
        <v>0.8888888889</v>
      </c>
      <c r="R19" s="45">
        <f t="shared" si="4"/>
        <v>0.8903225806</v>
      </c>
      <c r="S19" s="46" t="s">
        <v>16</v>
      </c>
    </row>
    <row r="20">
      <c r="A20" s="27" t="s">
        <v>277</v>
      </c>
      <c r="B20" s="28" t="s">
        <v>65</v>
      </c>
      <c r="C20" s="43" t="s">
        <v>363</v>
      </c>
      <c r="D20" s="34" t="s">
        <v>366</v>
      </c>
      <c r="E20" s="34" t="s">
        <v>331</v>
      </c>
      <c r="F20" s="34" t="s">
        <v>332</v>
      </c>
      <c r="G20" s="35"/>
      <c r="H20" s="28">
        <v>129.0</v>
      </c>
      <c r="I20" s="28">
        <v>98.0</v>
      </c>
      <c r="J20" s="28">
        <v>87.0</v>
      </c>
      <c r="K20" s="28">
        <v>105.0</v>
      </c>
      <c r="L20" s="28">
        <f t="shared" si="2"/>
        <v>419</v>
      </c>
      <c r="M20" s="28">
        <v>465.0</v>
      </c>
      <c r="N20" s="44">
        <f t="shared" ref="N20:Q20" si="20">H20/N$1</f>
        <v>0.9626865672</v>
      </c>
      <c r="O20" s="44">
        <f t="shared" si="20"/>
        <v>0.9607843137</v>
      </c>
      <c r="P20" s="44">
        <f t="shared" si="20"/>
        <v>0.8446601942</v>
      </c>
      <c r="Q20" s="44">
        <f t="shared" si="20"/>
        <v>0.8333333333</v>
      </c>
      <c r="R20" s="45">
        <f t="shared" si="4"/>
        <v>0.9010752688</v>
      </c>
      <c r="S20" s="46" t="s">
        <v>16</v>
      </c>
    </row>
    <row r="21">
      <c r="A21" s="27" t="s">
        <v>277</v>
      </c>
      <c r="B21" s="28" t="s">
        <v>68</v>
      </c>
      <c r="C21" s="43" t="s">
        <v>363</v>
      </c>
      <c r="D21" s="34" t="s">
        <v>367</v>
      </c>
      <c r="E21" s="34" t="s">
        <v>335</v>
      </c>
      <c r="F21" s="34" t="s">
        <v>332</v>
      </c>
      <c r="G21" s="50" t="s">
        <v>338</v>
      </c>
      <c r="H21" s="28">
        <v>116.0</v>
      </c>
      <c r="I21" s="28">
        <v>94.0</v>
      </c>
      <c r="J21" s="28">
        <v>53.0</v>
      </c>
      <c r="K21" s="28">
        <v>90.0</v>
      </c>
      <c r="L21" s="28">
        <f t="shared" si="2"/>
        <v>353</v>
      </c>
      <c r="M21" s="28">
        <v>465.0</v>
      </c>
      <c r="N21" s="44">
        <f t="shared" ref="N21:Q21" si="21">H21/N$1</f>
        <v>0.8656716418</v>
      </c>
      <c r="O21" s="44">
        <f t="shared" si="21"/>
        <v>0.9215686275</v>
      </c>
      <c r="P21" s="44">
        <f t="shared" si="21"/>
        <v>0.5145631068</v>
      </c>
      <c r="Q21" s="44">
        <f t="shared" si="21"/>
        <v>0.7142857143</v>
      </c>
      <c r="R21" s="45">
        <f t="shared" si="4"/>
        <v>0.7591397849</v>
      </c>
      <c r="S21" s="46" t="s">
        <v>16</v>
      </c>
    </row>
    <row r="22">
      <c r="A22" s="27" t="s">
        <v>277</v>
      </c>
      <c r="B22" s="28" t="s">
        <v>71</v>
      </c>
      <c r="C22" s="43" t="s">
        <v>363</v>
      </c>
      <c r="D22" s="34" t="s">
        <v>368</v>
      </c>
      <c r="E22" s="34" t="s">
        <v>335</v>
      </c>
      <c r="F22" s="34" t="s">
        <v>332</v>
      </c>
      <c r="G22" s="35" t="s">
        <v>369</v>
      </c>
      <c r="H22" s="28">
        <v>126.0</v>
      </c>
      <c r="I22" s="28">
        <v>89.0</v>
      </c>
      <c r="J22" s="28">
        <v>81.0</v>
      </c>
      <c r="K22" s="28">
        <v>70.0</v>
      </c>
      <c r="L22" s="28">
        <f t="shared" si="2"/>
        <v>366</v>
      </c>
      <c r="M22" s="28">
        <v>465.0</v>
      </c>
      <c r="N22" s="44">
        <f t="shared" ref="N22:Q22" si="22">H22/N$1</f>
        <v>0.9402985075</v>
      </c>
      <c r="O22" s="44">
        <f t="shared" si="22"/>
        <v>0.8725490196</v>
      </c>
      <c r="P22" s="44">
        <f t="shared" si="22"/>
        <v>0.786407767</v>
      </c>
      <c r="Q22" s="44">
        <f t="shared" si="22"/>
        <v>0.5555555556</v>
      </c>
      <c r="R22" s="45">
        <f t="shared" si="4"/>
        <v>0.7870967742</v>
      </c>
      <c r="S22" s="46" t="s">
        <v>16</v>
      </c>
    </row>
    <row r="23">
      <c r="A23" s="27" t="s">
        <v>274</v>
      </c>
      <c r="B23" s="28" t="s">
        <v>74</v>
      </c>
      <c r="C23" s="43" t="s">
        <v>370</v>
      </c>
      <c r="D23" s="34" t="s">
        <v>371</v>
      </c>
      <c r="E23" s="34" t="s">
        <v>335</v>
      </c>
      <c r="F23" s="34" t="s">
        <v>372</v>
      </c>
      <c r="G23" s="35" t="s">
        <v>373</v>
      </c>
      <c r="H23" s="28">
        <v>119.0</v>
      </c>
      <c r="I23" s="28">
        <v>92.0</v>
      </c>
      <c r="J23" s="28">
        <v>89.0</v>
      </c>
      <c r="K23" s="28">
        <v>100.0</v>
      </c>
      <c r="L23" s="28">
        <f t="shared" si="2"/>
        <v>400</v>
      </c>
      <c r="M23" s="28">
        <v>465.0</v>
      </c>
      <c r="N23" s="44">
        <f t="shared" ref="N23:Q23" si="23">H23/N$1</f>
        <v>0.8880597015</v>
      </c>
      <c r="O23" s="44">
        <f t="shared" si="23"/>
        <v>0.9019607843</v>
      </c>
      <c r="P23" s="44">
        <f t="shared" si="23"/>
        <v>0.8640776699</v>
      </c>
      <c r="Q23" s="44">
        <f t="shared" si="23"/>
        <v>0.7936507937</v>
      </c>
      <c r="R23" s="45">
        <f t="shared" si="4"/>
        <v>0.8602150538</v>
      </c>
      <c r="S23" s="46" t="s">
        <v>16</v>
      </c>
    </row>
    <row r="24">
      <c r="A24" s="27" t="s">
        <v>274</v>
      </c>
      <c r="B24" s="28" t="s">
        <v>77</v>
      </c>
      <c r="C24" s="43" t="s">
        <v>370</v>
      </c>
      <c r="D24" s="34" t="s">
        <v>374</v>
      </c>
      <c r="E24" s="34" t="s">
        <v>331</v>
      </c>
      <c r="F24" s="34" t="s">
        <v>372</v>
      </c>
      <c r="G24" s="35" t="s">
        <v>375</v>
      </c>
      <c r="H24" s="28">
        <v>124.0</v>
      </c>
      <c r="I24" s="28">
        <v>62.0</v>
      </c>
      <c r="J24" s="28">
        <v>66.0</v>
      </c>
      <c r="K24" s="28">
        <v>92.0</v>
      </c>
      <c r="L24" s="28">
        <f t="shared" si="2"/>
        <v>344</v>
      </c>
      <c r="M24" s="28">
        <v>465.0</v>
      </c>
      <c r="N24" s="44">
        <f t="shared" ref="N24:Q24" si="24">H24/N$1</f>
        <v>0.9253731343</v>
      </c>
      <c r="O24" s="44">
        <f t="shared" si="24"/>
        <v>0.6078431373</v>
      </c>
      <c r="P24" s="44">
        <f t="shared" si="24"/>
        <v>0.640776699</v>
      </c>
      <c r="Q24" s="44">
        <f t="shared" si="24"/>
        <v>0.7301587302</v>
      </c>
      <c r="R24" s="45">
        <f t="shared" si="4"/>
        <v>0.7397849462</v>
      </c>
      <c r="S24" s="46" t="s">
        <v>16</v>
      </c>
    </row>
    <row r="25">
      <c r="A25" s="27" t="s">
        <v>274</v>
      </c>
      <c r="B25" s="28" t="s">
        <v>79</v>
      </c>
      <c r="C25" s="43" t="s">
        <v>370</v>
      </c>
      <c r="D25" s="34" t="s">
        <v>376</v>
      </c>
      <c r="E25" s="34" t="s">
        <v>331</v>
      </c>
      <c r="F25" s="34" t="s">
        <v>377</v>
      </c>
      <c r="G25" s="35" t="s">
        <v>333</v>
      </c>
      <c r="H25" s="28">
        <v>127.0</v>
      </c>
      <c r="I25" s="28">
        <v>100.0</v>
      </c>
      <c r="J25" s="28">
        <v>87.0</v>
      </c>
      <c r="K25" s="28">
        <v>112.0</v>
      </c>
      <c r="L25" s="28">
        <f t="shared" si="2"/>
        <v>426</v>
      </c>
      <c r="M25" s="28">
        <v>465.0</v>
      </c>
      <c r="N25" s="44">
        <f t="shared" ref="N25:Q25" si="25">H25/N$1</f>
        <v>0.947761194</v>
      </c>
      <c r="O25" s="44">
        <f t="shared" si="25"/>
        <v>0.9803921569</v>
      </c>
      <c r="P25" s="44">
        <f t="shared" si="25"/>
        <v>0.8446601942</v>
      </c>
      <c r="Q25" s="44">
        <f t="shared" si="25"/>
        <v>0.8888888889</v>
      </c>
      <c r="R25" s="45">
        <f t="shared" si="4"/>
        <v>0.9161290323</v>
      </c>
      <c r="S25" s="46" t="s">
        <v>16</v>
      </c>
    </row>
    <row r="26">
      <c r="A26" s="27" t="s">
        <v>274</v>
      </c>
      <c r="B26" s="28" t="s">
        <v>82</v>
      </c>
      <c r="C26" s="43" t="s">
        <v>370</v>
      </c>
      <c r="D26" s="34" t="s">
        <v>378</v>
      </c>
      <c r="E26" s="34" t="s">
        <v>335</v>
      </c>
      <c r="F26" s="34" t="s">
        <v>372</v>
      </c>
      <c r="G26" s="35"/>
      <c r="H26" s="28">
        <v>125.0</v>
      </c>
      <c r="I26" s="28">
        <v>85.0</v>
      </c>
      <c r="J26" s="28">
        <v>68.0</v>
      </c>
      <c r="K26" s="28">
        <v>87.0</v>
      </c>
      <c r="L26" s="28">
        <f t="shared" si="2"/>
        <v>365</v>
      </c>
      <c r="M26" s="28">
        <v>465.0</v>
      </c>
      <c r="N26" s="44">
        <f t="shared" ref="N26:Q26" si="26">H26/N$1</f>
        <v>0.9328358209</v>
      </c>
      <c r="O26" s="44">
        <f t="shared" si="26"/>
        <v>0.8333333333</v>
      </c>
      <c r="P26" s="44">
        <f t="shared" si="26"/>
        <v>0.6601941748</v>
      </c>
      <c r="Q26" s="44">
        <f t="shared" si="26"/>
        <v>0.6904761905</v>
      </c>
      <c r="R26" s="45">
        <f t="shared" si="4"/>
        <v>0.7849462366</v>
      </c>
      <c r="S26" s="46" t="s">
        <v>16</v>
      </c>
    </row>
    <row r="27">
      <c r="A27" s="27" t="s">
        <v>295</v>
      </c>
      <c r="B27" s="28" t="s">
        <v>85</v>
      </c>
      <c r="C27" s="43" t="s">
        <v>379</v>
      </c>
      <c r="D27" s="34" t="s">
        <v>380</v>
      </c>
      <c r="E27" s="34" t="s">
        <v>331</v>
      </c>
      <c r="F27" s="34" t="s">
        <v>332</v>
      </c>
      <c r="G27" s="35" t="s">
        <v>381</v>
      </c>
      <c r="H27" s="28">
        <v>131.0</v>
      </c>
      <c r="I27" s="28">
        <v>95.0</v>
      </c>
      <c r="J27" s="28">
        <v>95.0</v>
      </c>
      <c r="K27" s="28">
        <v>112.0</v>
      </c>
      <c r="L27" s="28">
        <f t="shared" si="2"/>
        <v>433</v>
      </c>
      <c r="M27" s="28">
        <v>465.0</v>
      </c>
      <c r="N27" s="44">
        <f t="shared" ref="N27:Q27" si="27">H27/N$1</f>
        <v>0.9776119403</v>
      </c>
      <c r="O27" s="44">
        <f t="shared" si="27"/>
        <v>0.931372549</v>
      </c>
      <c r="P27" s="44">
        <f t="shared" si="27"/>
        <v>0.9223300971</v>
      </c>
      <c r="Q27" s="44">
        <f t="shared" si="27"/>
        <v>0.8888888889</v>
      </c>
      <c r="R27" s="45">
        <f t="shared" si="4"/>
        <v>0.9311827957</v>
      </c>
      <c r="S27" s="46" t="s">
        <v>16</v>
      </c>
    </row>
    <row r="28">
      <c r="A28" s="27" t="s">
        <v>295</v>
      </c>
      <c r="B28" s="28" t="s">
        <v>88</v>
      </c>
      <c r="C28" s="43" t="s">
        <v>379</v>
      </c>
      <c r="D28" s="34" t="s">
        <v>382</v>
      </c>
      <c r="E28" s="34" t="s">
        <v>331</v>
      </c>
      <c r="F28" s="34" t="s">
        <v>332</v>
      </c>
      <c r="G28" s="35" t="s">
        <v>383</v>
      </c>
      <c r="H28" s="28">
        <v>121.0</v>
      </c>
      <c r="I28" s="28">
        <v>99.0</v>
      </c>
      <c r="J28" s="28">
        <v>93.0</v>
      </c>
      <c r="K28" s="28">
        <v>73.0</v>
      </c>
      <c r="L28" s="28">
        <f t="shared" si="2"/>
        <v>386</v>
      </c>
      <c r="M28" s="28">
        <v>465.0</v>
      </c>
      <c r="N28" s="44">
        <f t="shared" ref="N28:Q28" si="28">H28/N$1</f>
        <v>0.9029850746</v>
      </c>
      <c r="O28" s="44">
        <f t="shared" si="28"/>
        <v>0.9705882353</v>
      </c>
      <c r="P28" s="44">
        <f t="shared" si="28"/>
        <v>0.9029126214</v>
      </c>
      <c r="Q28" s="44">
        <f t="shared" si="28"/>
        <v>0.5793650794</v>
      </c>
      <c r="R28" s="45">
        <f t="shared" si="4"/>
        <v>0.8301075269</v>
      </c>
      <c r="S28" s="46" t="s">
        <v>16</v>
      </c>
    </row>
    <row r="29">
      <c r="A29" s="27" t="s">
        <v>295</v>
      </c>
      <c r="B29" s="28" t="s">
        <v>91</v>
      </c>
      <c r="C29" s="43" t="s">
        <v>379</v>
      </c>
      <c r="D29" s="34" t="s">
        <v>384</v>
      </c>
      <c r="E29" s="34" t="s">
        <v>335</v>
      </c>
      <c r="F29" s="34" t="s">
        <v>332</v>
      </c>
      <c r="G29" s="35" t="s">
        <v>333</v>
      </c>
      <c r="H29" s="28">
        <v>123.0</v>
      </c>
      <c r="I29" s="28">
        <v>95.0</v>
      </c>
      <c r="J29" s="28">
        <v>95.0</v>
      </c>
      <c r="K29" s="28">
        <v>98.0</v>
      </c>
      <c r="L29" s="28">
        <f t="shared" si="2"/>
        <v>411</v>
      </c>
      <c r="M29" s="28">
        <v>465.0</v>
      </c>
      <c r="N29" s="44">
        <f t="shared" ref="N29:Q29" si="29">H29/N$1</f>
        <v>0.9179104478</v>
      </c>
      <c r="O29" s="44">
        <f t="shared" si="29"/>
        <v>0.931372549</v>
      </c>
      <c r="P29" s="44">
        <f t="shared" si="29"/>
        <v>0.9223300971</v>
      </c>
      <c r="Q29" s="44">
        <f t="shared" si="29"/>
        <v>0.7777777778</v>
      </c>
      <c r="R29" s="45">
        <f t="shared" si="4"/>
        <v>0.8838709677</v>
      </c>
      <c r="S29" s="46" t="s">
        <v>16</v>
      </c>
    </row>
    <row r="30">
      <c r="A30" s="27" t="s">
        <v>295</v>
      </c>
      <c r="B30" s="28" t="s">
        <v>94</v>
      </c>
      <c r="C30" s="43" t="s">
        <v>379</v>
      </c>
      <c r="D30" s="34" t="s">
        <v>385</v>
      </c>
      <c r="E30" s="34" t="s">
        <v>331</v>
      </c>
      <c r="F30" s="34" t="s">
        <v>386</v>
      </c>
      <c r="G30" s="35" t="s">
        <v>333</v>
      </c>
      <c r="H30" s="28">
        <v>47.0</v>
      </c>
      <c r="I30" s="28">
        <v>32.0</v>
      </c>
      <c r="J30" s="28">
        <v>34.0</v>
      </c>
      <c r="K30" s="28">
        <v>28.0</v>
      </c>
      <c r="L30" s="28">
        <f t="shared" si="2"/>
        <v>141</v>
      </c>
      <c r="M30" s="28">
        <v>465.0</v>
      </c>
      <c r="N30" s="44">
        <f t="shared" ref="N30:Q30" si="30">H30/N$1</f>
        <v>0.3507462687</v>
      </c>
      <c r="O30" s="44">
        <f t="shared" si="30"/>
        <v>0.3137254902</v>
      </c>
      <c r="P30" s="44">
        <f t="shared" si="30"/>
        <v>0.3300970874</v>
      </c>
      <c r="Q30" s="44">
        <f t="shared" si="30"/>
        <v>0.2222222222</v>
      </c>
      <c r="R30" s="45">
        <f t="shared" si="4"/>
        <v>0.3032258065</v>
      </c>
      <c r="S30" s="46" t="s">
        <v>16</v>
      </c>
    </row>
    <row r="31">
      <c r="A31" s="27" t="s">
        <v>279</v>
      </c>
      <c r="B31" s="28" t="s">
        <v>97</v>
      </c>
      <c r="C31" s="43" t="s">
        <v>387</v>
      </c>
      <c r="D31" s="34" t="s">
        <v>388</v>
      </c>
      <c r="E31" s="34" t="s">
        <v>331</v>
      </c>
      <c r="F31" s="34" t="s">
        <v>332</v>
      </c>
      <c r="G31" s="49" t="s">
        <v>389</v>
      </c>
      <c r="H31" s="28">
        <v>116.0</v>
      </c>
      <c r="I31" s="28">
        <v>87.0</v>
      </c>
      <c r="J31" s="28">
        <v>94.0</v>
      </c>
      <c r="K31" s="28">
        <v>108.0</v>
      </c>
      <c r="L31" s="28">
        <f t="shared" si="2"/>
        <v>405</v>
      </c>
      <c r="M31" s="28">
        <v>465.0</v>
      </c>
      <c r="N31" s="44">
        <f t="shared" ref="N31:Q31" si="31">H31/N$1</f>
        <v>0.8656716418</v>
      </c>
      <c r="O31" s="44">
        <f t="shared" si="31"/>
        <v>0.8529411765</v>
      </c>
      <c r="P31" s="44">
        <f t="shared" si="31"/>
        <v>0.9126213592</v>
      </c>
      <c r="Q31" s="44">
        <f t="shared" si="31"/>
        <v>0.8571428571</v>
      </c>
      <c r="R31" s="45">
        <f t="shared" si="4"/>
        <v>0.8709677419</v>
      </c>
      <c r="S31" s="46" t="s">
        <v>16</v>
      </c>
    </row>
    <row r="32">
      <c r="A32" s="27" t="s">
        <v>279</v>
      </c>
      <c r="B32" s="28" t="s">
        <v>100</v>
      </c>
      <c r="C32" s="43" t="s">
        <v>387</v>
      </c>
      <c r="D32" s="34" t="s">
        <v>390</v>
      </c>
      <c r="E32" s="34" t="s">
        <v>331</v>
      </c>
      <c r="F32" s="34" t="s">
        <v>332</v>
      </c>
      <c r="G32" s="35" t="s">
        <v>391</v>
      </c>
      <c r="H32" s="28">
        <v>99.0</v>
      </c>
      <c r="I32" s="28">
        <v>80.0</v>
      </c>
      <c r="J32" s="28">
        <v>77.0</v>
      </c>
      <c r="K32" s="28">
        <v>67.0</v>
      </c>
      <c r="L32" s="28">
        <f t="shared" si="2"/>
        <v>323</v>
      </c>
      <c r="M32" s="28">
        <v>465.0</v>
      </c>
      <c r="N32" s="44">
        <f t="shared" ref="N32:Q32" si="32">H32/N$1</f>
        <v>0.7388059701</v>
      </c>
      <c r="O32" s="44">
        <f t="shared" si="32"/>
        <v>0.7843137255</v>
      </c>
      <c r="P32" s="44">
        <f t="shared" si="32"/>
        <v>0.7475728155</v>
      </c>
      <c r="Q32" s="44">
        <f t="shared" si="32"/>
        <v>0.5317460317</v>
      </c>
      <c r="R32" s="45">
        <f t="shared" si="4"/>
        <v>0.6946236559</v>
      </c>
      <c r="S32" s="46" t="s">
        <v>16</v>
      </c>
    </row>
    <row r="33">
      <c r="A33" s="27" t="s">
        <v>279</v>
      </c>
      <c r="B33" s="28" t="s">
        <v>103</v>
      </c>
      <c r="C33" s="43" t="s">
        <v>387</v>
      </c>
      <c r="D33" s="34" t="s">
        <v>392</v>
      </c>
      <c r="E33" s="34" t="s">
        <v>335</v>
      </c>
      <c r="F33" s="34" t="s">
        <v>332</v>
      </c>
      <c r="G33" s="35" t="s">
        <v>393</v>
      </c>
      <c r="H33" s="28">
        <v>129.0</v>
      </c>
      <c r="I33" s="28">
        <v>99.0</v>
      </c>
      <c r="J33" s="28">
        <v>95.0</v>
      </c>
      <c r="K33" s="28">
        <v>60.0</v>
      </c>
      <c r="L33" s="28">
        <f t="shared" si="2"/>
        <v>383</v>
      </c>
      <c r="M33" s="28">
        <v>465.0</v>
      </c>
      <c r="N33" s="44">
        <f t="shared" ref="N33:Q33" si="33">H33/N$1</f>
        <v>0.9626865672</v>
      </c>
      <c r="O33" s="44">
        <f t="shared" si="33"/>
        <v>0.9705882353</v>
      </c>
      <c r="P33" s="44">
        <f t="shared" si="33"/>
        <v>0.9223300971</v>
      </c>
      <c r="Q33" s="44">
        <f t="shared" si="33"/>
        <v>0.4761904762</v>
      </c>
      <c r="R33" s="45">
        <f t="shared" si="4"/>
        <v>0.823655914</v>
      </c>
      <c r="S33" s="46" t="s">
        <v>16</v>
      </c>
    </row>
    <row r="34">
      <c r="A34" s="27" t="s">
        <v>279</v>
      </c>
      <c r="B34" s="28" t="s">
        <v>106</v>
      </c>
      <c r="C34" s="43" t="s">
        <v>387</v>
      </c>
      <c r="D34" s="34" t="s">
        <v>394</v>
      </c>
      <c r="E34" s="34" t="s">
        <v>335</v>
      </c>
      <c r="F34" s="34" t="s">
        <v>332</v>
      </c>
      <c r="G34" s="48" t="s">
        <v>338</v>
      </c>
      <c r="H34" s="28">
        <v>119.0</v>
      </c>
      <c r="I34" s="28">
        <v>91.0</v>
      </c>
      <c r="J34" s="28">
        <v>94.0</v>
      </c>
      <c r="K34" s="28">
        <v>100.0</v>
      </c>
      <c r="L34" s="28">
        <f t="shared" si="2"/>
        <v>404</v>
      </c>
      <c r="M34" s="28">
        <v>465.0</v>
      </c>
      <c r="N34" s="44">
        <f t="shared" ref="N34:Q34" si="34">H34/N$1</f>
        <v>0.8880597015</v>
      </c>
      <c r="O34" s="44">
        <f t="shared" si="34"/>
        <v>0.8921568627</v>
      </c>
      <c r="P34" s="44">
        <f t="shared" si="34"/>
        <v>0.9126213592</v>
      </c>
      <c r="Q34" s="44">
        <f t="shared" si="34"/>
        <v>0.7936507937</v>
      </c>
      <c r="R34" s="45">
        <f t="shared" si="4"/>
        <v>0.8688172043</v>
      </c>
      <c r="S34" s="46" t="s">
        <v>16</v>
      </c>
    </row>
    <row r="35">
      <c r="A35" s="27" t="s">
        <v>279</v>
      </c>
      <c r="B35" s="28" t="s">
        <v>109</v>
      </c>
      <c r="C35" s="43" t="s">
        <v>395</v>
      </c>
      <c r="D35" s="34" t="s">
        <v>396</v>
      </c>
      <c r="E35" s="34" t="s">
        <v>331</v>
      </c>
      <c r="F35" s="34" t="s">
        <v>332</v>
      </c>
      <c r="G35" s="35" t="s">
        <v>344</v>
      </c>
      <c r="H35" s="28">
        <v>126.0</v>
      </c>
      <c r="I35" s="28">
        <v>99.0</v>
      </c>
      <c r="J35" s="28">
        <v>89.0</v>
      </c>
      <c r="K35" s="28">
        <v>99.0</v>
      </c>
      <c r="L35" s="28">
        <f t="shared" si="2"/>
        <v>413</v>
      </c>
      <c r="M35" s="28">
        <v>465.0</v>
      </c>
      <c r="N35" s="44">
        <f t="shared" ref="N35:Q35" si="35">H35/N$1</f>
        <v>0.9402985075</v>
      </c>
      <c r="O35" s="44">
        <f t="shared" si="35"/>
        <v>0.9705882353</v>
      </c>
      <c r="P35" s="44">
        <f t="shared" si="35"/>
        <v>0.8640776699</v>
      </c>
      <c r="Q35" s="44">
        <f t="shared" si="35"/>
        <v>0.7857142857</v>
      </c>
      <c r="R35" s="45">
        <f t="shared" si="4"/>
        <v>0.888172043</v>
      </c>
      <c r="S35" s="46" t="s">
        <v>16</v>
      </c>
    </row>
    <row r="36">
      <c r="A36" s="27" t="s">
        <v>279</v>
      </c>
      <c r="B36" s="28" t="s">
        <v>112</v>
      </c>
      <c r="C36" s="43" t="s">
        <v>395</v>
      </c>
      <c r="D36" s="34" t="s">
        <v>397</v>
      </c>
      <c r="E36" s="34" t="s">
        <v>331</v>
      </c>
      <c r="F36" s="34" t="s">
        <v>332</v>
      </c>
      <c r="G36" s="35" t="s">
        <v>398</v>
      </c>
      <c r="H36" s="28">
        <v>129.0</v>
      </c>
      <c r="I36" s="28">
        <v>91.0</v>
      </c>
      <c r="J36" s="28">
        <v>94.0</v>
      </c>
      <c r="K36" s="28">
        <v>105.0</v>
      </c>
      <c r="L36" s="28">
        <f t="shared" si="2"/>
        <v>419</v>
      </c>
      <c r="M36" s="28">
        <v>465.0</v>
      </c>
      <c r="N36" s="44">
        <f t="shared" ref="N36:Q36" si="36">H36/N$1</f>
        <v>0.9626865672</v>
      </c>
      <c r="O36" s="44">
        <f t="shared" si="36"/>
        <v>0.8921568627</v>
      </c>
      <c r="P36" s="44">
        <f t="shared" si="36"/>
        <v>0.9126213592</v>
      </c>
      <c r="Q36" s="44">
        <f t="shared" si="36"/>
        <v>0.8333333333</v>
      </c>
      <c r="R36" s="45">
        <f t="shared" si="4"/>
        <v>0.9010752688</v>
      </c>
      <c r="S36" s="46" t="s">
        <v>16</v>
      </c>
    </row>
    <row r="37">
      <c r="A37" s="27" t="s">
        <v>279</v>
      </c>
      <c r="B37" s="28" t="s">
        <v>115</v>
      </c>
      <c r="C37" s="43" t="s">
        <v>395</v>
      </c>
      <c r="D37" s="34" t="s">
        <v>399</v>
      </c>
      <c r="E37" s="34" t="s">
        <v>335</v>
      </c>
      <c r="F37" s="34" t="s">
        <v>332</v>
      </c>
      <c r="G37" s="35" t="s">
        <v>400</v>
      </c>
      <c r="H37" s="28">
        <v>91.0</v>
      </c>
      <c r="I37" s="28">
        <v>77.0</v>
      </c>
      <c r="J37" s="28">
        <v>77.0</v>
      </c>
      <c r="K37" s="28">
        <v>54.0</v>
      </c>
      <c r="L37" s="28">
        <f t="shared" si="2"/>
        <v>299</v>
      </c>
      <c r="M37" s="28">
        <v>465.0</v>
      </c>
      <c r="N37" s="44">
        <f t="shared" ref="N37:Q37" si="37">H37/N$1</f>
        <v>0.6791044776</v>
      </c>
      <c r="O37" s="44">
        <f t="shared" si="37"/>
        <v>0.7549019608</v>
      </c>
      <c r="P37" s="44">
        <f t="shared" si="37"/>
        <v>0.7475728155</v>
      </c>
      <c r="Q37" s="44">
        <f t="shared" si="37"/>
        <v>0.4285714286</v>
      </c>
      <c r="R37" s="45">
        <f t="shared" si="4"/>
        <v>0.6430107527</v>
      </c>
      <c r="S37" s="46" t="s">
        <v>16</v>
      </c>
    </row>
    <row r="38">
      <c r="A38" s="27" t="s">
        <v>279</v>
      </c>
      <c r="B38" s="28" t="s">
        <v>118</v>
      </c>
      <c r="C38" s="43" t="s">
        <v>395</v>
      </c>
      <c r="D38" s="34" t="s">
        <v>401</v>
      </c>
      <c r="E38" s="34" t="s">
        <v>335</v>
      </c>
      <c r="F38" s="34" t="s">
        <v>337</v>
      </c>
      <c r="G38" s="49" t="s">
        <v>402</v>
      </c>
      <c r="H38" s="28">
        <v>119.0</v>
      </c>
      <c r="I38" s="28">
        <v>88.0</v>
      </c>
      <c r="J38" s="28">
        <v>67.0</v>
      </c>
      <c r="K38" s="28">
        <v>94.0</v>
      </c>
      <c r="L38" s="28">
        <f t="shared" si="2"/>
        <v>368</v>
      </c>
      <c r="M38" s="28">
        <v>465.0</v>
      </c>
      <c r="N38" s="44">
        <f t="shared" ref="N38:Q38" si="38">H38/N$1</f>
        <v>0.8880597015</v>
      </c>
      <c r="O38" s="44">
        <f t="shared" si="38"/>
        <v>0.862745098</v>
      </c>
      <c r="P38" s="44">
        <f t="shared" si="38"/>
        <v>0.6504854369</v>
      </c>
      <c r="Q38" s="44">
        <f t="shared" si="38"/>
        <v>0.746031746</v>
      </c>
      <c r="R38" s="45">
        <f t="shared" si="4"/>
        <v>0.7913978495</v>
      </c>
      <c r="S38" s="46" t="s">
        <v>10</v>
      </c>
      <c r="T38" s="51" t="s">
        <v>403</v>
      </c>
      <c r="U38" s="46" t="s">
        <v>404</v>
      </c>
    </row>
    <row r="39">
      <c r="A39" s="27" t="s">
        <v>281</v>
      </c>
      <c r="B39" s="28" t="s">
        <v>121</v>
      </c>
      <c r="C39" s="43" t="s">
        <v>405</v>
      </c>
      <c r="D39" s="34" t="s">
        <v>406</v>
      </c>
      <c r="E39" s="34" t="s">
        <v>335</v>
      </c>
      <c r="F39" s="34" t="s">
        <v>332</v>
      </c>
      <c r="G39" s="35" t="s">
        <v>381</v>
      </c>
      <c r="H39" s="28">
        <v>79.0</v>
      </c>
      <c r="I39" s="28">
        <v>79.0</v>
      </c>
      <c r="J39" s="28">
        <v>74.0</v>
      </c>
      <c r="K39" s="28">
        <v>66.0</v>
      </c>
      <c r="L39" s="28">
        <f t="shared" si="2"/>
        <v>298</v>
      </c>
      <c r="M39" s="28">
        <v>465.0</v>
      </c>
      <c r="N39" s="44">
        <f t="shared" ref="N39:Q39" si="39">H39/N$1</f>
        <v>0.5895522388</v>
      </c>
      <c r="O39" s="44">
        <f t="shared" si="39"/>
        <v>0.7745098039</v>
      </c>
      <c r="P39" s="44">
        <f t="shared" si="39"/>
        <v>0.7184466019</v>
      </c>
      <c r="Q39" s="44">
        <f t="shared" si="39"/>
        <v>0.5238095238</v>
      </c>
      <c r="R39" s="45">
        <f t="shared" si="4"/>
        <v>0.6408602151</v>
      </c>
      <c r="S39" s="46" t="s">
        <v>16</v>
      </c>
    </row>
    <row r="40">
      <c r="A40" s="27" t="s">
        <v>281</v>
      </c>
      <c r="B40" s="28" t="s">
        <v>124</v>
      </c>
      <c r="C40" s="43" t="s">
        <v>405</v>
      </c>
      <c r="D40" s="34" t="s">
        <v>407</v>
      </c>
      <c r="E40" s="34" t="s">
        <v>331</v>
      </c>
      <c r="F40" s="34" t="s">
        <v>332</v>
      </c>
      <c r="G40" s="49" t="s">
        <v>389</v>
      </c>
      <c r="H40" s="28">
        <v>116.0</v>
      </c>
      <c r="I40" s="28">
        <v>58.0</v>
      </c>
      <c r="J40" s="28">
        <v>90.0</v>
      </c>
      <c r="K40" s="28">
        <v>84.0</v>
      </c>
      <c r="L40" s="28">
        <f t="shared" si="2"/>
        <v>348</v>
      </c>
      <c r="M40" s="28">
        <v>465.0</v>
      </c>
      <c r="N40" s="44">
        <f t="shared" ref="N40:Q40" si="40">H40/N$1</f>
        <v>0.8656716418</v>
      </c>
      <c r="O40" s="44">
        <f t="shared" si="40"/>
        <v>0.568627451</v>
      </c>
      <c r="P40" s="44">
        <f t="shared" si="40"/>
        <v>0.8737864078</v>
      </c>
      <c r="Q40" s="44">
        <f t="shared" si="40"/>
        <v>0.6666666667</v>
      </c>
      <c r="R40" s="45">
        <f t="shared" si="4"/>
        <v>0.7483870968</v>
      </c>
      <c r="S40" s="46" t="s">
        <v>16</v>
      </c>
    </row>
    <row r="41">
      <c r="A41" s="27" t="s">
        <v>281</v>
      </c>
      <c r="B41" s="28" t="s">
        <v>127</v>
      </c>
      <c r="C41" s="43" t="s">
        <v>405</v>
      </c>
      <c r="D41" s="34" t="s">
        <v>408</v>
      </c>
      <c r="E41" s="34" t="s">
        <v>331</v>
      </c>
      <c r="F41" s="34" t="s">
        <v>332</v>
      </c>
      <c r="G41" s="35" t="s">
        <v>409</v>
      </c>
      <c r="H41" s="28">
        <v>125.0</v>
      </c>
      <c r="I41" s="28">
        <v>92.0</v>
      </c>
      <c r="J41" s="28">
        <v>93.0</v>
      </c>
      <c r="K41" s="28">
        <v>106.0</v>
      </c>
      <c r="L41" s="28">
        <f t="shared" si="2"/>
        <v>416</v>
      </c>
      <c r="M41" s="28">
        <v>465.0</v>
      </c>
      <c r="N41" s="44">
        <f t="shared" ref="N41:Q41" si="41">H41/N$1</f>
        <v>0.9328358209</v>
      </c>
      <c r="O41" s="44">
        <f t="shared" si="41"/>
        <v>0.9019607843</v>
      </c>
      <c r="P41" s="44">
        <f t="shared" si="41"/>
        <v>0.9029126214</v>
      </c>
      <c r="Q41" s="44">
        <f t="shared" si="41"/>
        <v>0.8412698413</v>
      </c>
      <c r="R41" s="45">
        <f t="shared" si="4"/>
        <v>0.8946236559</v>
      </c>
      <c r="S41" s="46" t="s">
        <v>16</v>
      </c>
    </row>
    <row r="42">
      <c r="A42" s="27" t="s">
        <v>281</v>
      </c>
      <c r="B42" s="28" t="s">
        <v>130</v>
      </c>
      <c r="C42" s="43" t="s">
        <v>405</v>
      </c>
      <c r="D42" s="34" t="s">
        <v>410</v>
      </c>
      <c r="E42" s="34" t="s">
        <v>335</v>
      </c>
      <c r="F42" s="34" t="s">
        <v>332</v>
      </c>
      <c r="G42" s="48" t="s">
        <v>338</v>
      </c>
      <c r="H42" s="28">
        <v>127.0</v>
      </c>
      <c r="I42" s="28">
        <v>100.0</v>
      </c>
      <c r="J42" s="28">
        <v>91.0</v>
      </c>
      <c r="K42" s="28">
        <v>105.0</v>
      </c>
      <c r="L42" s="28">
        <f t="shared" si="2"/>
        <v>423</v>
      </c>
      <c r="M42" s="28">
        <v>465.0</v>
      </c>
      <c r="N42" s="44">
        <f t="shared" ref="N42:Q42" si="42">H42/N$1</f>
        <v>0.947761194</v>
      </c>
      <c r="O42" s="44">
        <f t="shared" si="42"/>
        <v>0.9803921569</v>
      </c>
      <c r="P42" s="44">
        <f t="shared" si="42"/>
        <v>0.8834951456</v>
      </c>
      <c r="Q42" s="44">
        <f t="shared" si="42"/>
        <v>0.8333333333</v>
      </c>
      <c r="R42" s="45">
        <f t="shared" si="4"/>
        <v>0.9096774194</v>
      </c>
      <c r="S42" s="46" t="s">
        <v>16</v>
      </c>
    </row>
    <row r="43">
      <c r="A43" s="27" t="s">
        <v>281</v>
      </c>
      <c r="B43" s="28" t="s">
        <v>133</v>
      </c>
      <c r="C43" s="43" t="s">
        <v>411</v>
      </c>
      <c r="D43" s="34" t="s">
        <v>412</v>
      </c>
      <c r="E43" s="34" t="s">
        <v>335</v>
      </c>
      <c r="F43" s="34" t="s">
        <v>337</v>
      </c>
      <c r="G43" s="35"/>
      <c r="H43" s="28">
        <v>108.0</v>
      </c>
      <c r="I43" s="28">
        <v>10.0</v>
      </c>
      <c r="J43" s="28">
        <v>51.0</v>
      </c>
      <c r="K43" s="28">
        <v>58.0</v>
      </c>
      <c r="L43" s="28">
        <f t="shared" si="2"/>
        <v>227</v>
      </c>
      <c r="M43" s="28">
        <v>465.0</v>
      </c>
      <c r="N43" s="44">
        <f t="shared" ref="N43:Q43" si="43">H43/N$1</f>
        <v>0.8059701493</v>
      </c>
      <c r="O43" s="44">
        <f t="shared" si="43"/>
        <v>0.09803921569</v>
      </c>
      <c r="P43" s="44">
        <f t="shared" si="43"/>
        <v>0.4951456311</v>
      </c>
      <c r="Q43" s="44">
        <f t="shared" si="43"/>
        <v>0.4603174603</v>
      </c>
      <c r="R43" s="45">
        <f t="shared" si="4"/>
        <v>0.488172043</v>
      </c>
      <c r="S43" s="46" t="s">
        <v>16</v>
      </c>
    </row>
    <row r="44">
      <c r="A44" s="27" t="s">
        <v>281</v>
      </c>
      <c r="B44" s="28" t="s">
        <v>136</v>
      </c>
      <c r="C44" s="43" t="s">
        <v>411</v>
      </c>
      <c r="D44" s="34" t="s">
        <v>413</v>
      </c>
      <c r="E44" s="34" t="s">
        <v>331</v>
      </c>
      <c r="F44" s="34" t="s">
        <v>332</v>
      </c>
      <c r="G44" s="35" t="s">
        <v>414</v>
      </c>
      <c r="H44" s="28">
        <v>130.0</v>
      </c>
      <c r="I44" s="28">
        <v>99.0</v>
      </c>
      <c r="J44" s="28">
        <v>91.0</v>
      </c>
      <c r="K44" s="28">
        <v>106.0</v>
      </c>
      <c r="L44" s="28">
        <f t="shared" si="2"/>
        <v>426</v>
      </c>
      <c r="M44" s="28">
        <v>465.0</v>
      </c>
      <c r="N44" s="44">
        <f t="shared" ref="N44:Q44" si="44">H44/N$1</f>
        <v>0.9701492537</v>
      </c>
      <c r="O44" s="44">
        <f t="shared" si="44"/>
        <v>0.9705882353</v>
      </c>
      <c r="P44" s="44">
        <f t="shared" si="44"/>
        <v>0.8834951456</v>
      </c>
      <c r="Q44" s="44">
        <f t="shared" si="44"/>
        <v>0.8412698413</v>
      </c>
      <c r="R44" s="45">
        <f t="shared" si="4"/>
        <v>0.9161290323</v>
      </c>
      <c r="S44" s="46" t="s">
        <v>16</v>
      </c>
    </row>
    <row r="45">
      <c r="A45" s="27" t="s">
        <v>281</v>
      </c>
      <c r="B45" s="28" t="s">
        <v>137</v>
      </c>
      <c r="C45" s="43" t="s">
        <v>411</v>
      </c>
      <c r="D45" s="34" t="s">
        <v>415</v>
      </c>
      <c r="E45" s="34" t="s">
        <v>331</v>
      </c>
      <c r="F45" s="34" t="s">
        <v>416</v>
      </c>
      <c r="G45" s="48" t="s">
        <v>417</v>
      </c>
      <c r="H45" s="28">
        <v>118.0</v>
      </c>
      <c r="I45" s="28">
        <v>94.0</v>
      </c>
      <c r="J45" s="28">
        <v>95.0</v>
      </c>
      <c r="K45" s="28">
        <v>95.0</v>
      </c>
      <c r="L45" s="28">
        <f t="shared" si="2"/>
        <v>402</v>
      </c>
      <c r="M45" s="28">
        <v>465.0</v>
      </c>
      <c r="N45" s="44">
        <f t="shared" ref="N45:Q45" si="45">H45/N$1</f>
        <v>0.8805970149</v>
      </c>
      <c r="O45" s="44">
        <f t="shared" si="45"/>
        <v>0.9215686275</v>
      </c>
      <c r="P45" s="44">
        <f t="shared" si="45"/>
        <v>0.9223300971</v>
      </c>
      <c r="Q45" s="44">
        <f t="shared" si="45"/>
        <v>0.753968254</v>
      </c>
      <c r="R45" s="45">
        <f t="shared" si="4"/>
        <v>0.864516129</v>
      </c>
      <c r="S45" s="46" t="s">
        <v>16</v>
      </c>
    </row>
    <row r="46">
      <c r="A46" s="27" t="s">
        <v>281</v>
      </c>
      <c r="B46" s="28" t="s">
        <v>138</v>
      </c>
      <c r="C46" s="43" t="s">
        <v>411</v>
      </c>
      <c r="D46" s="34" t="s">
        <v>418</v>
      </c>
      <c r="E46" s="34" t="s">
        <v>335</v>
      </c>
      <c r="F46" s="34" t="s">
        <v>416</v>
      </c>
      <c r="G46" s="35" t="s">
        <v>419</v>
      </c>
      <c r="H46" s="28">
        <v>102.0</v>
      </c>
      <c r="I46" s="28">
        <v>71.0</v>
      </c>
      <c r="J46" s="28">
        <v>62.0</v>
      </c>
      <c r="K46" s="28">
        <v>50.0</v>
      </c>
      <c r="L46" s="28">
        <f t="shared" si="2"/>
        <v>285</v>
      </c>
      <c r="M46" s="28">
        <v>465.0</v>
      </c>
      <c r="N46" s="44">
        <f t="shared" ref="N46:Q46" si="46">H46/N$1</f>
        <v>0.7611940299</v>
      </c>
      <c r="O46" s="44">
        <f t="shared" si="46"/>
        <v>0.6960784314</v>
      </c>
      <c r="P46" s="44">
        <f t="shared" si="46"/>
        <v>0.6019417476</v>
      </c>
      <c r="Q46" s="44">
        <f t="shared" si="46"/>
        <v>0.3968253968</v>
      </c>
      <c r="R46" s="45">
        <f t="shared" si="4"/>
        <v>0.6129032258</v>
      </c>
      <c r="S46" s="46" t="s">
        <v>16</v>
      </c>
    </row>
    <row r="47">
      <c r="A47" s="27" t="s">
        <v>281</v>
      </c>
      <c r="B47" s="28" t="s">
        <v>139</v>
      </c>
      <c r="C47" s="43" t="s">
        <v>420</v>
      </c>
      <c r="D47" s="34" t="s">
        <v>421</v>
      </c>
      <c r="E47" s="34" t="s">
        <v>331</v>
      </c>
      <c r="F47" s="34" t="s">
        <v>332</v>
      </c>
      <c r="G47" s="35" t="s">
        <v>422</v>
      </c>
      <c r="H47" s="28">
        <v>113.0</v>
      </c>
      <c r="I47" s="28">
        <v>92.0</v>
      </c>
      <c r="J47" s="28">
        <v>84.0</v>
      </c>
      <c r="K47" s="28">
        <v>80.0</v>
      </c>
      <c r="L47" s="28">
        <f t="shared" si="2"/>
        <v>369</v>
      </c>
      <c r="M47" s="28">
        <v>465.0</v>
      </c>
      <c r="N47" s="44">
        <f t="shared" ref="N47:Q47" si="47">H47/N$1</f>
        <v>0.8432835821</v>
      </c>
      <c r="O47" s="44">
        <f t="shared" si="47"/>
        <v>0.9019607843</v>
      </c>
      <c r="P47" s="44">
        <f t="shared" si="47"/>
        <v>0.8155339806</v>
      </c>
      <c r="Q47" s="44">
        <f t="shared" si="47"/>
        <v>0.6349206349</v>
      </c>
      <c r="R47" s="45">
        <f t="shared" si="4"/>
        <v>0.7935483871</v>
      </c>
      <c r="S47" s="46" t="s">
        <v>16</v>
      </c>
    </row>
    <row r="48">
      <c r="A48" s="27" t="s">
        <v>281</v>
      </c>
      <c r="B48" s="28" t="s">
        <v>140</v>
      </c>
      <c r="C48" s="43" t="s">
        <v>420</v>
      </c>
      <c r="D48" s="34" t="s">
        <v>423</v>
      </c>
      <c r="E48" s="34" t="s">
        <v>331</v>
      </c>
      <c r="F48" s="34" t="s">
        <v>332</v>
      </c>
      <c r="G48" s="35" t="s">
        <v>333</v>
      </c>
      <c r="H48" s="28">
        <v>123.0</v>
      </c>
      <c r="I48" s="28">
        <v>97.0</v>
      </c>
      <c r="J48" s="28">
        <v>91.0</v>
      </c>
      <c r="K48" s="28">
        <v>104.0</v>
      </c>
      <c r="L48" s="28">
        <f t="shared" si="2"/>
        <v>415</v>
      </c>
      <c r="M48" s="28">
        <v>465.0</v>
      </c>
      <c r="N48" s="44">
        <f t="shared" ref="N48:Q48" si="48">H48/N$1</f>
        <v>0.9179104478</v>
      </c>
      <c r="O48" s="44">
        <f t="shared" si="48"/>
        <v>0.9509803922</v>
      </c>
      <c r="P48" s="44">
        <f t="shared" si="48"/>
        <v>0.8834951456</v>
      </c>
      <c r="Q48" s="44">
        <f t="shared" si="48"/>
        <v>0.8253968254</v>
      </c>
      <c r="R48" s="45">
        <f t="shared" si="4"/>
        <v>0.8924731183</v>
      </c>
      <c r="S48" s="46" t="s">
        <v>16</v>
      </c>
    </row>
    <row r="49">
      <c r="A49" s="27" t="s">
        <v>281</v>
      </c>
      <c r="B49" s="28" t="s">
        <v>141</v>
      </c>
      <c r="C49" s="43" t="s">
        <v>420</v>
      </c>
      <c r="D49" s="34" t="s">
        <v>424</v>
      </c>
      <c r="E49" s="34" t="s">
        <v>335</v>
      </c>
      <c r="F49" s="34" t="s">
        <v>332</v>
      </c>
      <c r="G49" s="35" t="s">
        <v>338</v>
      </c>
      <c r="H49" s="28">
        <v>102.0</v>
      </c>
      <c r="I49" s="28">
        <v>59.0</v>
      </c>
      <c r="J49" s="28">
        <v>77.0</v>
      </c>
      <c r="K49" s="28">
        <v>113.0</v>
      </c>
      <c r="L49" s="28">
        <f t="shared" si="2"/>
        <v>351</v>
      </c>
      <c r="M49" s="28">
        <v>465.0</v>
      </c>
      <c r="N49" s="44">
        <f t="shared" ref="N49:Q49" si="49">H49/N$1</f>
        <v>0.7611940299</v>
      </c>
      <c r="O49" s="44">
        <f t="shared" si="49"/>
        <v>0.5784313725</v>
      </c>
      <c r="P49" s="44">
        <f t="shared" si="49"/>
        <v>0.7475728155</v>
      </c>
      <c r="Q49" s="44">
        <f t="shared" si="49"/>
        <v>0.8968253968</v>
      </c>
      <c r="R49" s="45">
        <f t="shared" si="4"/>
        <v>0.7548387097</v>
      </c>
      <c r="S49" s="46" t="s">
        <v>16</v>
      </c>
    </row>
    <row r="50">
      <c r="A50" s="27" t="s">
        <v>281</v>
      </c>
      <c r="B50" s="28" t="s">
        <v>142</v>
      </c>
      <c r="C50" s="43" t="s">
        <v>420</v>
      </c>
      <c r="D50" s="34" t="s">
        <v>425</v>
      </c>
      <c r="E50" s="34" t="s">
        <v>335</v>
      </c>
      <c r="F50" s="34" t="s">
        <v>372</v>
      </c>
      <c r="G50" s="35"/>
      <c r="H50" s="28">
        <v>101.0</v>
      </c>
      <c r="I50" s="28">
        <v>72.0</v>
      </c>
      <c r="J50" s="28">
        <v>89.0</v>
      </c>
      <c r="K50" s="28">
        <v>105.0</v>
      </c>
      <c r="L50" s="28">
        <f t="shared" si="2"/>
        <v>367</v>
      </c>
      <c r="M50" s="28">
        <v>465.0</v>
      </c>
      <c r="N50" s="44">
        <f t="shared" ref="N50:Q50" si="50">H50/N$1</f>
        <v>0.7537313433</v>
      </c>
      <c r="O50" s="44">
        <f t="shared" si="50"/>
        <v>0.7058823529</v>
      </c>
      <c r="P50" s="44">
        <f t="shared" si="50"/>
        <v>0.8640776699</v>
      </c>
      <c r="Q50" s="44">
        <f t="shared" si="50"/>
        <v>0.8333333333</v>
      </c>
      <c r="R50" s="45">
        <f t="shared" si="4"/>
        <v>0.7892473118</v>
      </c>
      <c r="S50" s="46" t="s">
        <v>16</v>
      </c>
    </row>
    <row r="51">
      <c r="A51" s="27" t="s">
        <v>287</v>
      </c>
      <c r="B51" s="28" t="s">
        <v>143</v>
      </c>
      <c r="C51" s="43" t="s">
        <v>426</v>
      </c>
      <c r="D51" s="34" t="s">
        <v>427</v>
      </c>
      <c r="E51" s="34" t="s">
        <v>335</v>
      </c>
      <c r="F51" s="34" t="s">
        <v>332</v>
      </c>
      <c r="G51" s="48" t="s">
        <v>338</v>
      </c>
      <c r="H51" s="28">
        <v>128.0</v>
      </c>
      <c r="I51" s="28">
        <v>87.0</v>
      </c>
      <c r="J51" s="28">
        <v>93.0</v>
      </c>
      <c r="K51" s="28">
        <v>79.0</v>
      </c>
      <c r="L51" s="28">
        <f t="shared" si="2"/>
        <v>387</v>
      </c>
      <c r="M51" s="28">
        <v>465.0</v>
      </c>
      <c r="N51" s="44">
        <f t="shared" ref="N51:Q51" si="51">H51/N$1</f>
        <v>0.9552238806</v>
      </c>
      <c r="O51" s="44">
        <f t="shared" si="51"/>
        <v>0.8529411765</v>
      </c>
      <c r="P51" s="44">
        <f t="shared" si="51"/>
        <v>0.9029126214</v>
      </c>
      <c r="Q51" s="44">
        <f t="shared" si="51"/>
        <v>0.626984127</v>
      </c>
      <c r="R51" s="45">
        <f t="shared" si="4"/>
        <v>0.8322580645</v>
      </c>
      <c r="S51" s="46" t="s">
        <v>16</v>
      </c>
    </row>
    <row r="52">
      <c r="A52" s="27" t="s">
        <v>287</v>
      </c>
      <c r="B52" s="28" t="s">
        <v>144</v>
      </c>
      <c r="C52" s="43" t="s">
        <v>426</v>
      </c>
      <c r="D52" s="34" t="s">
        <v>428</v>
      </c>
      <c r="E52" s="34" t="s">
        <v>331</v>
      </c>
      <c r="F52" s="34" t="s">
        <v>332</v>
      </c>
      <c r="G52" s="35" t="s">
        <v>346</v>
      </c>
      <c r="H52" s="28">
        <v>122.0</v>
      </c>
      <c r="I52" s="28">
        <v>99.0</v>
      </c>
      <c r="J52" s="28">
        <v>102.0</v>
      </c>
      <c r="K52" s="28">
        <v>116.0</v>
      </c>
      <c r="L52" s="28">
        <f t="shared" si="2"/>
        <v>439</v>
      </c>
      <c r="M52" s="28">
        <v>465.0</v>
      </c>
      <c r="N52" s="44">
        <f t="shared" ref="N52:Q52" si="52">H52/N$1</f>
        <v>0.9104477612</v>
      </c>
      <c r="O52" s="44">
        <f t="shared" si="52"/>
        <v>0.9705882353</v>
      </c>
      <c r="P52" s="44">
        <f t="shared" si="52"/>
        <v>0.9902912621</v>
      </c>
      <c r="Q52" s="44">
        <f t="shared" si="52"/>
        <v>0.9206349206</v>
      </c>
      <c r="R52" s="45">
        <f t="shared" si="4"/>
        <v>0.9440860215</v>
      </c>
      <c r="S52" s="46" t="s">
        <v>16</v>
      </c>
    </row>
    <row r="53">
      <c r="A53" s="27" t="s">
        <v>287</v>
      </c>
      <c r="B53" s="28" t="s">
        <v>145</v>
      </c>
      <c r="C53" s="43" t="s">
        <v>426</v>
      </c>
      <c r="D53" s="34" t="s">
        <v>429</v>
      </c>
      <c r="E53" s="34" t="s">
        <v>331</v>
      </c>
      <c r="F53" s="34" t="s">
        <v>332</v>
      </c>
      <c r="G53" s="35" t="s">
        <v>430</v>
      </c>
      <c r="H53" s="28">
        <v>130.0</v>
      </c>
      <c r="I53" s="28">
        <v>97.0</v>
      </c>
      <c r="J53" s="28">
        <v>86.0</v>
      </c>
      <c r="K53" s="28">
        <v>96.0</v>
      </c>
      <c r="L53" s="28">
        <f t="shared" si="2"/>
        <v>409</v>
      </c>
      <c r="M53" s="28">
        <v>465.0</v>
      </c>
      <c r="N53" s="44">
        <f t="shared" ref="N53:Q53" si="53">H53/N$1</f>
        <v>0.9701492537</v>
      </c>
      <c r="O53" s="44">
        <f t="shared" si="53"/>
        <v>0.9509803922</v>
      </c>
      <c r="P53" s="44">
        <f t="shared" si="53"/>
        <v>0.8349514563</v>
      </c>
      <c r="Q53" s="44">
        <f t="shared" si="53"/>
        <v>0.7619047619</v>
      </c>
      <c r="R53" s="45">
        <f t="shared" si="4"/>
        <v>0.8795698925</v>
      </c>
      <c r="S53" s="46" t="s">
        <v>16</v>
      </c>
    </row>
    <row r="54">
      <c r="A54" s="27" t="s">
        <v>287</v>
      </c>
      <c r="B54" s="28" t="s">
        <v>146</v>
      </c>
      <c r="C54" s="43" t="s">
        <v>426</v>
      </c>
      <c r="D54" s="34" t="s">
        <v>431</v>
      </c>
      <c r="E54" s="34" t="s">
        <v>335</v>
      </c>
      <c r="F54" s="34" t="s">
        <v>332</v>
      </c>
      <c r="G54" s="35" t="s">
        <v>432</v>
      </c>
      <c r="H54" s="28">
        <v>130.0</v>
      </c>
      <c r="I54" s="28">
        <v>102.0</v>
      </c>
      <c r="J54" s="28">
        <v>95.0</v>
      </c>
      <c r="K54" s="28">
        <v>106.0</v>
      </c>
      <c r="L54" s="28">
        <f t="shared" si="2"/>
        <v>433</v>
      </c>
      <c r="M54" s="28">
        <v>465.0</v>
      </c>
      <c r="N54" s="44">
        <f t="shared" ref="N54:Q54" si="54">H54/N$1</f>
        <v>0.9701492537</v>
      </c>
      <c r="O54" s="44">
        <f t="shared" si="54"/>
        <v>1</v>
      </c>
      <c r="P54" s="44">
        <f t="shared" si="54"/>
        <v>0.9223300971</v>
      </c>
      <c r="Q54" s="44">
        <f t="shared" si="54"/>
        <v>0.8412698413</v>
      </c>
      <c r="R54" s="45">
        <f t="shared" si="4"/>
        <v>0.9311827957</v>
      </c>
      <c r="S54" s="46" t="s">
        <v>16</v>
      </c>
    </row>
    <row r="55">
      <c r="A55" s="27" t="s">
        <v>295</v>
      </c>
      <c r="B55" s="28" t="s">
        <v>147</v>
      </c>
      <c r="C55" s="43" t="s">
        <v>433</v>
      </c>
      <c r="D55" s="34" t="s">
        <v>434</v>
      </c>
      <c r="E55" s="34" t="s">
        <v>331</v>
      </c>
      <c r="F55" s="34" t="s">
        <v>332</v>
      </c>
      <c r="G55" s="35"/>
      <c r="H55" s="28">
        <v>124.0</v>
      </c>
      <c r="I55" s="28">
        <v>98.0</v>
      </c>
      <c r="J55" s="28">
        <v>59.0</v>
      </c>
      <c r="K55" s="28">
        <v>71.0</v>
      </c>
      <c r="L55" s="28">
        <f t="shared" si="2"/>
        <v>352</v>
      </c>
      <c r="M55" s="28">
        <v>465.0</v>
      </c>
      <c r="N55" s="44">
        <f t="shared" ref="N55:Q55" si="55">H55/N$1</f>
        <v>0.9253731343</v>
      </c>
      <c r="O55" s="44">
        <f t="shared" si="55"/>
        <v>0.9607843137</v>
      </c>
      <c r="P55" s="44">
        <f t="shared" si="55"/>
        <v>0.572815534</v>
      </c>
      <c r="Q55" s="44">
        <f t="shared" si="55"/>
        <v>0.5634920635</v>
      </c>
      <c r="R55" s="45">
        <f t="shared" si="4"/>
        <v>0.7569892473</v>
      </c>
      <c r="S55" s="46" t="s">
        <v>16</v>
      </c>
    </row>
    <row r="56">
      <c r="A56" s="27" t="s">
        <v>295</v>
      </c>
      <c r="B56" s="28" t="s">
        <v>148</v>
      </c>
      <c r="C56" s="43" t="s">
        <v>433</v>
      </c>
      <c r="D56" s="34" t="s">
        <v>435</v>
      </c>
      <c r="E56" s="34" t="s">
        <v>331</v>
      </c>
      <c r="F56" s="34" t="s">
        <v>332</v>
      </c>
      <c r="G56" s="50" t="s">
        <v>338</v>
      </c>
      <c r="H56" s="28">
        <v>130.0</v>
      </c>
      <c r="I56" s="28">
        <v>81.0</v>
      </c>
      <c r="J56" s="28">
        <v>91.0</v>
      </c>
      <c r="K56" s="28">
        <v>111.0</v>
      </c>
      <c r="L56" s="28">
        <f t="shared" si="2"/>
        <v>413</v>
      </c>
      <c r="M56" s="28">
        <v>465.0</v>
      </c>
      <c r="N56" s="44">
        <f t="shared" ref="N56:Q56" si="56">H56/N$1</f>
        <v>0.9701492537</v>
      </c>
      <c r="O56" s="44">
        <f t="shared" si="56"/>
        <v>0.7941176471</v>
      </c>
      <c r="P56" s="44">
        <f t="shared" si="56"/>
        <v>0.8834951456</v>
      </c>
      <c r="Q56" s="44">
        <f t="shared" si="56"/>
        <v>0.880952381</v>
      </c>
      <c r="R56" s="45">
        <f t="shared" si="4"/>
        <v>0.888172043</v>
      </c>
      <c r="S56" s="46" t="s">
        <v>16</v>
      </c>
    </row>
    <row r="57">
      <c r="A57" s="27" t="s">
        <v>295</v>
      </c>
      <c r="B57" s="28" t="s">
        <v>149</v>
      </c>
      <c r="C57" s="43" t="s">
        <v>433</v>
      </c>
      <c r="D57" s="34" t="s">
        <v>436</v>
      </c>
      <c r="E57" s="34" t="s">
        <v>331</v>
      </c>
      <c r="F57" s="34" t="s">
        <v>332</v>
      </c>
      <c r="G57" s="35" t="s">
        <v>391</v>
      </c>
      <c r="H57" s="28">
        <v>111.0</v>
      </c>
      <c r="I57" s="28">
        <v>97.0</v>
      </c>
      <c r="J57" s="28">
        <v>85.0</v>
      </c>
      <c r="K57" s="28">
        <v>115.0</v>
      </c>
      <c r="L57" s="28">
        <f t="shared" si="2"/>
        <v>408</v>
      </c>
      <c r="M57" s="28">
        <v>465.0</v>
      </c>
      <c r="N57" s="44">
        <f t="shared" ref="N57:Q57" si="57">H57/N$1</f>
        <v>0.828358209</v>
      </c>
      <c r="O57" s="44">
        <f t="shared" si="57"/>
        <v>0.9509803922</v>
      </c>
      <c r="P57" s="44">
        <f t="shared" si="57"/>
        <v>0.8252427184</v>
      </c>
      <c r="Q57" s="44">
        <f t="shared" si="57"/>
        <v>0.9126984127</v>
      </c>
      <c r="R57" s="45">
        <f t="shared" si="4"/>
        <v>0.8774193548</v>
      </c>
      <c r="S57" s="46" t="s">
        <v>16</v>
      </c>
    </row>
    <row r="58">
      <c r="A58" s="27" t="s">
        <v>295</v>
      </c>
      <c r="B58" s="28" t="s">
        <v>150</v>
      </c>
      <c r="C58" s="43" t="s">
        <v>433</v>
      </c>
      <c r="D58" s="34" t="s">
        <v>437</v>
      </c>
      <c r="E58" s="34" t="s">
        <v>335</v>
      </c>
      <c r="F58" s="34" t="s">
        <v>332</v>
      </c>
      <c r="G58" s="35"/>
      <c r="H58" s="28">
        <v>92.0</v>
      </c>
      <c r="I58" s="28">
        <v>77.0</v>
      </c>
      <c r="J58" s="28">
        <v>35.0</v>
      </c>
      <c r="K58" s="28">
        <v>20.0</v>
      </c>
      <c r="L58" s="28">
        <f t="shared" si="2"/>
        <v>224</v>
      </c>
      <c r="M58" s="28">
        <v>465.0</v>
      </c>
      <c r="N58" s="44">
        <f t="shared" ref="N58:Q58" si="58">H58/N$1</f>
        <v>0.6865671642</v>
      </c>
      <c r="O58" s="44">
        <f t="shared" si="58"/>
        <v>0.7549019608</v>
      </c>
      <c r="P58" s="44">
        <f t="shared" si="58"/>
        <v>0.3398058252</v>
      </c>
      <c r="Q58" s="44">
        <f t="shared" si="58"/>
        <v>0.1587301587</v>
      </c>
      <c r="R58" s="45">
        <f t="shared" si="4"/>
        <v>0.4817204301</v>
      </c>
      <c r="S58" s="46" t="s">
        <v>16</v>
      </c>
    </row>
    <row r="59">
      <c r="A59" s="27" t="s">
        <v>291</v>
      </c>
      <c r="B59" s="28" t="s">
        <v>151</v>
      </c>
      <c r="C59" s="43" t="s">
        <v>438</v>
      </c>
      <c r="D59" s="34" t="s">
        <v>439</v>
      </c>
      <c r="E59" s="34" t="s">
        <v>335</v>
      </c>
      <c r="F59" s="34" t="s">
        <v>332</v>
      </c>
      <c r="G59" s="48" t="s">
        <v>338</v>
      </c>
      <c r="H59" s="28">
        <v>99.0</v>
      </c>
      <c r="I59" s="28">
        <v>67.0</v>
      </c>
      <c r="J59" s="28">
        <v>73.0</v>
      </c>
      <c r="K59" s="28">
        <v>110.0</v>
      </c>
      <c r="L59" s="28">
        <f t="shared" si="2"/>
        <v>349</v>
      </c>
      <c r="M59" s="28">
        <v>465.0</v>
      </c>
      <c r="N59" s="44">
        <f t="shared" ref="N59:Q59" si="59">H59/N$1</f>
        <v>0.7388059701</v>
      </c>
      <c r="O59" s="44">
        <f t="shared" si="59"/>
        <v>0.6568627451</v>
      </c>
      <c r="P59" s="44">
        <f t="shared" si="59"/>
        <v>0.7087378641</v>
      </c>
      <c r="Q59" s="44">
        <f t="shared" si="59"/>
        <v>0.873015873</v>
      </c>
      <c r="R59" s="45">
        <f t="shared" si="4"/>
        <v>0.7505376344</v>
      </c>
      <c r="S59" s="46" t="s">
        <v>16</v>
      </c>
    </row>
    <row r="60">
      <c r="A60" s="27" t="s">
        <v>291</v>
      </c>
      <c r="B60" s="28" t="s">
        <v>152</v>
      </c>
      <c r="C60" s="43" t="s">
        <v>438</v>
      </c>
      <c r="D60" s="34" t="s">
        <v>440</v>
      </c>
      <c r="E60" s="34" t="s">
        <v>331</v>
      </c>
      <c r="F60" s="34" t="s">
        <v>332</v>
      </c>
      <c r="G60" s="35" t="s">
        <v>344</v>
      </c>
      <c r="H60" s="28">
        <v>134.0</v>
      </c>
      <c r="I60" s="28">
        <v>97.0</v>
      </c>
      <c r="J60" s="28">
        <v>101.0</v>
      </c>
      <c r="K60" s="28">
        <v>108.0</v>
      </c>
      <c r="L60" s="28">
        <f t="shared" si="2"/>
        <v>440</v>
      </c>
      <c r="M60" s="28">
        <v>465.0</v>
      </c>
      <c r="N60" s="44">
        <f t="shared" ref="N60:Q60" si="60">H60/N$1</f>
        <v>1</v>
      </c>
      <c r="O60" s="44">
        <f t="shared" si="60"/>
        <v>0.9509803922</v>
      </c>
      <c r="P60" s="44">
        <f t="shared" si="60"/>
        <v>0.9805825243</v>
      </c>
      <c r="Q60" s="44">
        <f t="shared" si="60"/>
        <v>0.8571428571</v>
      </c>
      <c r="R60" s="45">
        <f t="shared" si="4"/>
        <v>0.9462365591</v>
      </c>
      <c r="S60" s="46" t="s">
        <v>16</v>
      </c>
    </row>
    <row r="61">
      <c r="A61" s="27" t="s">
        <v>291</v>
      </c>
      <c r="B61" s="28" t="s">
        <v>153</v>
      </c>
      <c r="C61" s="43" t="s">
        <v>438</v>
      </c>
      <c r="D61" s="34" t="s">
        <v>441</v>
      </c>
      <c r="E61" s="34" t="s">
        <v>331</v>
      </c>
      <c r="F61" s="34" t="s">
        <v>332</v>
      </c>
      <c r="G61" s="35"/>
      <c r="H61" s="28">
        <v>120.0</v>
      </c>
      <c r="I61" s="28">
        <v>100.0</v>
      </c>
      <c r="J61" s="28">
        <v>45.0</v>
      </c>
      <c r="K61" s="28">
        <v>27.0</v>
      </c>
      <c r="L61" s="28">
        <f t="shared" si="2"/>
        <v>292</v>
      </c>
      <c r="M61" s="28">
        <v>465.0</v>
      </c>
      <c r="N61" s="44">
        <f t="shared" ref="N61:Q61" si="61">H61/N$1</f>
        <v>0.8955223881</v>
      </c>
      <c r="O61" s="44">
        <f t="shared" si="61"/>
        <v>0.9803921569</v>
      </c>
      <c r="P61" s="44">
        <f t="shared" si="61"/>
        <v>0.4368932039</v>
      </c>
      <c r="Q61" s="44">
        <f t="shared" si="61"/>
        <v>0.2142857143</v>
      </c>
      <c r="R61" s="45">
        <f t="shared" si="4"/>
        <v>0.6279569892</v>
      </c>
      <c r="S61" s="46" t="s">
        <v>16</v>
      </c>
    </row>
    <row r="62">
      <c r="A62" s="27" t="s">
        <v>291</v>
      </c>
      <c r="B62" s="28" t="s">
        <v>154</v>
      </c>
      <c r="C62" s="43" t="s">
        <v>438</v>
      </c>
      <c r="D62" s="34" t="s">
        <v>442</v>
      </c>
      <c r="E62" s="34" t="s">
        <v>335</v>
      </c>
      <c r="F62" s="34" t="s">
        <v>332</v>
      </c>
      <c r="G62" s="35" t="s">
        <v>422</v>
      </c>
      <c r="H62" s="28">
        <v>129.0</v>
      </c>
      <c r="I62" s="28">
        <v>94.0</v>
      </c>
      <c r="J62" s="28">
        <v>94.0</v>
      </c>
      <c r="K62" s="28">
        <v>75.0</v>
      </c>
      <c r="L62" s="28">
        <f t="shared" si="2"/>
        <v>392</v>
      </c>
      <c r="M62" s="28">
        <v>465.0</v>
      </c>
      <c r="N62" s="44">
        <f t="shared" ref="N62:Q62" si="62">H62/N$1</f>
        <v>0.9626865672</v>
      </c>
      <c r="O62" s="44">
        <f t="shared" si="62"/>
        <v>0.9215686275</v>
      </c>
      <c r="P62" s="44">
        <f t="shared" si="62"/>
        <v>0.9126213592</v>
      </c>
      <c r="Q62" s="44">
        <f t="shared" si="62"/>
        <v>0.5952380952</v>
      </c>
      <c r="R62" s="45">
        <f t="shared" si="4"/>
        <v>0.8430107527</v>
      </c>
      <c r="S62" s="46" t="s">
        <v>16</v>
      </c>
    </row>
    <row r="63">
      <c r="A63" s="27" t="s">
        <v>291</v>
      </c>
      <c r="B63" s="28" t="s">
        <v>155</v>
      </c>
      <c r="C63" s="43" t="s">
        <v>443</v>
      </c>
      <c r="D63" s="34" t="s">
        <v>444</v>
      </c>
      <c r="E63" s="34" t="s">
        <v>331</v>
      </c>
      <c r="F63" s="34" t="s">
        <v>372</v>
      </c>
      <c r="G63" s="35" t="s">
        <v>445</v>
      </c>
      <c r="H63" s="28">
        <v>116.0</v>
      </c>
      <c r="I63" s="28">
        <v>98.0</v>
      </c>
      <c r="J63" s="28">
        <v>93.0</v>
      </c>
      <c r="K63" s="28">
        <v>106.0</v>
      </c>
      <c r="L63" s="28">
        <f t="shared" si="2"/>
        <v>413</v>
      </c>
      <c r="M63" s="28">
        <v>465.0</v>
      </c>
      <c r="N63" s="44">
        <f t="shared" ref="N63:Q63" si="63">H63/N$1</f>
        <v>0.8656716418</v>
      </c>
      <c r="O63" s="44">
        <f t="shared" si="63"/>
        <v>0.9607843137</v>
      </c>
      <c r="P63" s="44">
        <f t="shared" si="63"/>
        <v>0.9029126214</v>
      </c>
      <c r="Q63" s="44">
        <f t="shared" si="63"/>
        <v>0.8412698413</v>
      </c>
      <c r="R63" s="45">
        <f t="shared" si="4"/>
        <v>0.888172043</v>
      </c>
      <c r="S63" s="46" t="s">
        <v>16</v>
      </c>
    </row>
    <row r="64">
      <c r="A64" s="27" t="s">
        <v>291</v>
      </c>
      <c r="B64" s="28" t="s">
        <v>156</v>
      </c>
      <c r="C64" s="43" t="s">
        <v>443</v>
      </c>
      <c r="D64" s="34" t="s">
        <v>446</v>
      </c>
      <c r="E64" s="34" t="s">
        <v>335</v>
      </c>
      <c r="F64" s="34" t="s">
        <v>386</v>
      </c>
      <c r="G64" s="35"/>
      <c r="H64" s="28">
        <v>89.0</v>
      </c>
      <c r="I64" s="28">
        <v>63.0</v>
      </c>
      <c r="J64" s="28">
        <v>75.0</v>
      </c>
      <c r="K64" s="28">
        <v>81.0</v>
      </c>
      <c r="L64" s="28">
        <f t="shared" si="2"/>
        <v>308</v>
      </c>
      <c r="M64" s="28">
        <v>465.0</v>
      </c>
      <c r="N64" s="44">
        <f t="shared" ref="N64:Q64" si="64">H64/N$1</f>
        <v>0.6641791045</v>
      </c>
      <c r="O64" s="44">
        <f t="shared" si="64"/>
        <v>0.6176470588</v>
      </c>
      <c r="P64" s="44">
        <f t="shared" si="64"/>
        <v>0.7281553398</v>
      </c>
      <c r="Q64" s="44">
        <f t="shared" si="64"/>
        <v>0.6428571429</v>
      </c>
      <c r="R64" s="45">
        <f t="shared" si="4"/>
        <v>0.6623655914</v>
      </c>
      <c r="S64" s="46" t="s">
        <v>16</v>
      </c>
    </row>
    <row r="65">
      <c r="A65" s="27" t="s">
        <v>291</v>
      </c>
      <c r="B65" s="28" t="s">
        <v>157</v>
      </c>
      <c r="C65" s="43" t="s">
        <v>443</v>
      </c>
      <c r="D65" s="34" t="s">
        <v>447</v>
      </c>
      <c r="E65" s="34" t="s">
        <v>331</v>
      </c>
      <c r="F65" s="34" t="s">
        <v>416</v>
      </c>
      <c r="G65" s="35" t="s">
        <v>375</v>
      </c>
      <c r="H65" s="28">
        <v>128.0</v>
      </c>
      <c r="I65" s="28">
        <v>89.0</v>
      </c>
      <c r="J65" s="28">
        <v>98.0</v>
      </c>
      <c r="K65" s="28">
        <v>95.0</v>
      </c>
      <c r="L65" s="28">
        <f t="shared" si="2"/>
        <v>410</v>
      </c>
      <c r="M65" s="28">
        <v>465.0</v>
      </c>
      <c r="N65" s="44">
        <f t="shared" ref="N65:Q65" si="65">H65/N$1</f>
        <v>0.9552238806</v>
      </c>
      <c r="O65" s="44">
        <f t="shared" si="65"/>
        <v>0.8725490196</v>
      </c>
      <c r="P65" s="44">
        <f t="shared" si="65"/>
        <v>0.9514563107</v>
      </c>
      <c r="Q65" s="44">
        <f t="shared" si="65"/>
        <v>0.753968254</v>
      </c>
      <c r="R65" s="45">
        <f t="shared" si="4"/>
        <v>0.8817204301</v>
      </c>
      <c r="S65" s="46" t="s">
        <v>16</v>
      </c>
    </row>
    <row r="66">
      <c r="A66" s="27" t="s">
        <v>291</v>
      </c>
      <c r="B66" s="28" t="s">
        <v>158</v>
      </c>
      <c r="C66" s="43" t="s">
        <v>443</v>
      </c>
      <c r="D66" s="34" t="s">
        <v>448</v>
      </c>
      <c r="E66" s="34" t="s">
        <v>335</v>
      </c>
      <c r="F66" s="34" t="s">
        <v>332</v>
      </c>
      <c r="G66" s="48" t="s">
        <v>449</v>
      </c>
      <c r="H66" s="28">
        <v>116.0</v>
      </c>
      <c r="I66" s="28">
        <v>84.0</v>
      </c>
      <c r="J66" s="28">
        <v>75.0</v>
      </c>
      <c r="K66" s="28">
        <v>65.0</v>
      </c>
      <c r="L66" s="28">
        <f t="shared" si="2"/>
        <v>340</v>
      </c>
      <c r="M66" s="28">
        <v>465.0</v>
      </c>
      <c r="N66" s="44">
        <f t="shared" ref="N66:Q66" si="66">H66/N$1</f>
        <v>0.8656716418</v>
      </c>
      <c r="O66" s="44">
        <f t="shared" si="66"/>
        <v>0.8235294118</v>
      </c>
      <c r="P66" s="44">
        <f t="shared" si="66"/>
        <v>0.7281553398</v>
      </c>
      <c r="Q66" s="44">
        <f t="shared" si="66"/>
        <v>0.5158730159</v>
      </c>
      <c r="R66" s="45">
        <f t="shared" si="4"/>
        <v>0.7311827957</v>
      </c>
      <c r="S66" s="46" t="s">
        <v>16</v>
      </c>
    </row>
    <row r="67">
      <c r="A67" s="27" t="s">
        <v>292</v>
      </c>
      <c r="B67" s="28" t="s">
        <v>159</v>
      </c>
      <c r="C67" s="43" t="s">
        <v>450</v>
      </c>
      <c r="D67" s="34" t="s">
        <v>451</v>
      </c>
      <c r="E67" s="34" t="s">
        <v>331</v>
      </c>
      <c r="F67" s="34" t="s">
        <v>337</v>
      </c>
      <c r="G67" s="35" t="s">
        <v>452</v>
      </c>
      <c r="H67" s="28">
        <v>122.0</v>
      </c>
      <c r="I67" s="28">
        <v>87.0</v>
      </c>
      <c r="J67" s="28">
        <v>36.0</v>
      </c>
      <c r="K67" s="28">
        <v>69.0</v>
      </c>
      <c r="L67" s="28">
        <f t="shared" si="2"/>
        <v>314</v>
      </c>
      <c r="M67" s="28">
        <v>465.0</v>
      </c>
      <c r="N67" s="44">
        <f t="shared" ref="N67:Q67" si="67">H67/N$1</f>
        <v>0.9104477612</v>
      </c>
      <c r="O67" s="44">
        <f t="shared" si="67"/>
        <v>0.8529411765</v>
      </c>
      <c r="P67" s="44">
        <f t="shared" si="67"/>
        <v>0.3495145631</v>
      </c>
      <c r="Q67" s="44">
        <f t="shared" si="67"/>
        <v>0.5476190476</v>
      </c>
      <c r="R67" s="45">
        <f t="shared" si="4"/>
        <v>0.6752688172</v>
      </c>
      <c r="S67" s="46" t="s">
        <v>16</v>
      </c>
    </row>
    <row r="68">
      <c r="A68" s="27" t="s">
        <v>292</v>
      </c>
      <c r="B68" s="28" t="s">
        <v>160</v>
      </c>
      <c r="C68" s="43" t="s">
        <v>450</v>
      </c>
      <c r="D68" s="34" t="s">
        <v>453</v>
      </c>
      <c r="E68" s="34" t="s">
        <v>331</v>
      </c>
      <c r="F68" s="34" t="s">
        <v>332</v>
      </c>
      <c r="G68" s="48" t="s">
        <v>454</v>
      </c>
      <c r="H68" s="28">
        <v>120.0</v>
      </c>
      <c r="I68" s="28">
        <v>96.0</v>
      </c>
      <c r="J68" s="28">
        <v>78.0</v>
      </c>
      <c r="K68" s="28">
        <v>87.0</v>
      </c>
      <c r="L68" s="28">
        <f t="shared" si="2"/>
        <v>381</v>
      </c>
      <c r="M68" s="28">
        <v>465.0</v>
      </c>
      <c r="N68" s="44">
        <f t="shared" ref="N68:Q68" si="68">H68/N$1</f>
        <v>0.8955223881</v>
      </c>
      <c r="O68" s="44">
        <f t="shared" si="68"/>
        <v>0.9411764706</v>
      </c>
      <c r="P68" s="44">
        <f t="shared" si="68"/>
        <v>0.7572815534</v>
      </c>
      <c r="Q68" s="44">
        <f t="shared" si="68"/>
        <v>0.6904761905</v>
      </c>
      <c r="R68" s="45">
        <f t="shared" si="4"/>
        <v>0.8193548387</v>
      </c>
      <c r="S68" s="46" t="s">
        <v>16</v>
      </c>
    </row>
    <row r="69">
      <c r="A69" s="27" t="s">
        <v>292</v>
      </c>
      <c r="B69" s="28" t="s">
        <v>161</v>
      </c>
      <c r="C69" s="43" t="s">
        <v>450</v>
      </c>
      <c r="D69" s="34" t="s">
        <v>455</v>
      </c>
      <c r="E69" s="34" t="s">
        <v>335</v>
      </c>
      <c r="F69" s="34" t="s">
        <v>337</v>
      </c>
      <c r="G69" s="35" t="s">
        <v>393</v>
      </c>
      <c r="H69" s="28">
        <v>123.0</v>
      </c>
      <c r="I69" s="28">
        <v>96.0</v>
      </c>
      <c r="J69" s="28">
        <v>71.0</v>
      </c>
      <c r="K69" s="28">
        <v>86.0</v>
      </c>
      <c r="L69" s="28">
        <f t="shared" si="2"/>
        <v>376</v>
      </c>
      <c r="M69" s="28">
        <v>465.0</v>
      </c>
      <c r="N69" s="44">
        <f t="shared" ref="N69:Q69" si="69">H69/N$1</f>
        <v>0.9179104478</v>
      </c>
      <c r="O69" s="44">
        <f t="shared" si="69"/>
        <v>0.9411764706</v>
      </c>
      <c r="P69" s="44">
        <f t="shared" si="69"/>
        <v>0.6893203883</v>
      </c>
      <c r="Q69" s="44">
        <f t="shared" si="69"/>
        <v>0.6825396825</v>
      </c>
      <c r="R69" s="45">
        <f t="shared" si="4"/>
        <v>0.8086021505</v>
      </c>
      <c r="S69" s="46" t="s">
        <v>16</v>
      </c>
    </row>
    <row r="70">
      <c r="A70" s="27" t="s">
        <v>292</v>
      </c>
      <c r="B70" s="28" t="s">
        <v>162</v>
      </c>
      <c r="C70" s="43" t="s">
        <v>450</v>
      </c>
      <c r="D70" s="34" t="s">
        <v>456</v>
      </c>
      <c r="E70" s="34" t="s">
        <v>335</v>
      </c>
      <c r="F70" s="34" t="s">
        <v>372</v>
      </c>
      <c r="G70" s="48" t="s">
        <v>457</v>
      </c>
      <c r="H70" s="28">
        <v>124.0</v>
      </c>
      <c r="I70" s="28">
        <v>92.0</v>
      </c>
      <c r="J70" s="28">
        <v>87.0</v>
      </c>
      <c r="K70" s="28">
        <v>90.0</v>
      </c>
      <c r="L70" s="28">
        <f t="shared" si="2"/>
        <v>393</v>
      </c>
      <c r="M70" s="28">
        <v>465.0</v>
      </c>
      <c r="N70" s="44">
        <f t="shared" ref="N70:Q70" si="70">H70/N$1</f>
        <v>0.9253731343</v>
      </c>
      <c r="O70" s="44">
        <f t="shared" si="70"/>
        <v>0.9019607843</v>
      </c>
      <c r="P70" s="44">
        <f t="shared" si="70"/>
        <v>0.8446601942</v>
      </c>
      <c r="Q70" s="44">
        <f t="shared" si="70"/>
        <v>0.7142857143</v>
      </c>
      <c r="R70" s="45">
        <f t="shared" si="4"/>
        <v>0.8451612903</v>
      </c>
      <c r="S70" s="46" t="s">
        <v>16</v>
      </c>
    </row>
    <row r="71">
      <c r="A71" s="27" t="s">
        <v>292</v>
      </c>
      <c r="B71" s="28" t="s">
        <v>163</v>
      </c>
      <c r="C71" s="43" t="s">
        <v>458</v>
      </c>
      <c r="D71" s="34" t="s">
        <v>459</v>
      </c>
      <c r="E71" s="34" t="s">
        <v>331</v>
      </c>
      <c r="F71" s="34" t="s">
        <v>332</v>
      </c>
      <c r="G71" s="35"/>
      <c r="H71" s="28">
        <v>116.0</v>
      </c>
      <c r="I71" s="28">
        <v>90.0</v>
      </c>
      <c r="J71" s="28">
        <v>71.0</v>
      </c>
      <c r="K71" s="28">
        <v>67.0</v>
      </c>
      <c r="L71" s="28">
        <f t="shared" si="2"/>
        <v>344</v>
      </c>
      <c r="M71" s="28">
        <v>465.0</v>
      </c>
      <c r="N71" s="44">
        <f t="shared" ref="N71:Q71" si="71">H71/N$1</f>
        <v>0.8656716418</v>
      </c>
      <c r="O71" s="44">
        <f t="shared" si="71"/>
        <v>0.8823529412</v>
      </c>
      <c r="P71" s="44">
        <f t="shared" si="71"/>
        <v>0.6893203883</v>
      </c>
      <c r="Q71" s="44">
        <f t="shared" si="71"/>
        <v>0.5317460317</v>
      </c>
      <c r="R71" s="45">
        <f t="shared" si="4"/>
        <v>0.7397849462</v>
      </c>
      <c r="S71" s="46" t="s">
        <v>16</v>
      </c>
    </row>
    <row r="72">
      <c r="A72" s="27" t="s">
        <v>292</v>
      </c>
      <c r="B72" s="28" t="s">
        <v>164</v>
      </c>
      <c r="C72" s="43" t="s">
        <v>458</v>
      </c>
      <c r="D72" s="34" t="s">
        <v>460</v>
      </c>
      <c r="E72" s="34" t="s">
        <v>331</v>
      </c>
      <c r="F72" s="34" t="s">
        <v>332</v>
      </c>
      <c r="G72" s="35" t="s">
        <v>461</v>
      </c>
      <c r="H72" s="28">
        <v>114.0</v>
      </c>
      <c r="I72" s="28">
        <v>90.0</v>
      </c>
      <c r="J72" s="28">
        <v>72.0</v>
      </c>
      <c r="K72" s="28">
        <v>48.0</v>
      </c>
      <c r="L72" s="28">
        <f t="shared" si="2"/>
        <v>324</v>
      </c>
      <c r="M72" s="28">
        <v>465.0</v>
      </c>
      <c r="N72" s="44">
        <f t="shared" ref="N72:Q72" si="72">H72/N$1</f>
        <v>0.8507462687</v>
      </c>
      <c r="O72" s="44">
        <f t="shared" si="72"/>
        <v>0.8823529412</v>
      </c>
      <c r="P72" s="44">
        <f t="shared" si="72"/>
        <v>0.6990291262</v>
      </c>
      <c r="Q72" s="44">
        <f t="shared" si="72"/>
        <v>0.380952381</v>
      </c>
      <c r="R72" s="45">
        <f t="shared" si="4"/>
        <v>0.6967741935</v>
      </c>
      <c r="S72" s="46" t="s">
        <v>16</v>
      </c>
    </row>
    <row r="73">
      <c r="A73" s="27" t="s">
        <v>292</v>
      </c>
      <c r="B73" s="28" t="s">
        <v>165</v>
      </c>
      <c r="C73" s="43" t="s">
        <v>458</v>
      </c>
      <c r="D73" s="34" t="s">
        <v>462</v>
      </c>
      <c r="E73" s="34" t="s">
        <v>335</v>
      </c>
      <c r="F73" s="34" t="s">
        <v>332</v>
      </c>
      <c r="G73" s="35" t="s">
        <v>400</v>
      </c>
      <c r="H73" s="28">
        <v>126.0</v>
      </c>
      <c r="I73" s="28">
        <v>100.0</v>
      </c>
      <c r="J73" s="28">
        <v>86.0</v>
      </c>
      <c r="K73" s="28">
        <v>107.0</v>
      </c>
      <c r="L73" s="28">
        <f t="shared" si="2"/>
        <v>419</v>
      </c>
      <c r="M73" s="28">
        <v>465.0</v>
      </c>
      <c r="N73" s="44">
        <f t="shared" ref="N73:Q73" si="73">H73/N$1</f>
        <v>0.9402985075</v>
      </c>
      <c r="O73" s="44">
        <f t="shared" si="73"/>
        <v>0.9803921569</v>
      </c>
      <c r="P73" s="44">
        <f t="shared" si="73"/>
        <v>0.8349514563</v>
      </c>
      <c r="Q73" s="44">
        <f t="shared" si="73"/>
        <v>0.8492063492</v>
      </c>
      <c r="R73" s="45">
        <f t="shared" si="4"/>
        <v>0.9010752688</v>
      </c>
      <c r="S73" s="46" t="s">
        <v>16</v>
      </c>
    </row>
    <row r="74">
      <c r="A74" s="27" t="s">
        <v>292</v>
      </c>
      <c r="B74" s="28" t="s">
        <v>166</v>
      </c>
      <c r="C74" s="43" t="s">
        <v>458</v>
      </c>
      <c r="D74" s="34" t="s">
        <v>463</v>
      </c>
      <c r="E74" s="34" t="s">
        <v>335</v>
      </c>
      <c r="F74" s="34" t="s">
        <v>332</v>
      </c>
      <c r="G74" s="35" t="s">
        <v>398</v>
      </c>
      <c r="H74" s="28">
        <v>105.0</v>
      </c>
      <c r="I74" s="28">
        <v>65.0</v>
      </c>
      <c r="J74" s="28">
        <v>75.0</v>
      </c>
      <c r="K74" s="28">
        <v>88.0</v>
      </c>
      <c r="L74" s="28">
        <f t="shared" si="2"/>
        <v>333</v>
      </c>
      <c r="M74" s="28">
        <v>465.0</v>
      </c>
      <c r="N74" s="44">
        <f t="shared" ref="N74:Q74" si="74">H74/N$1</f>
        <v>0.7835820896</v>
      </c>
      <c r="O74" s="44">
        <f t="shared" si="74"/>
        <v>0.637254902</v>
      </c>
      <c r="P74" s="44">
        <f t="shared" si="74"/>
        <v>0.7281553398</v>
      </c>
      <c r="Q74" s="44">
        <f t="shared" si="74"/>
        <v>0.6984126984</v>
      </c>
      <c r="R74" s="45">
        <f t="shared" si="4"/>
        <v>0.7161290323</v>
      </c>
      <c r="S74" s="46" t="s">
        <v>16</v>
      </c>
    </row>
    <row r="75">
      <c r="A75" s="27" t="s">
        <v>292</v>
      </c>
      <c r="B75" s="28" t="s">
        <v>167</v>
      </c>
      <c r="C75" s="43" t="s">
        <v>464</v>
      </c>
      <c r="D75" s="34" t="s">
        <v>465</v>
      </c>
      <c r="E75" s="34" t="s">
        <v>335</v>
      </c>
      <c r="F75" s="34" t="s">
        <v>416</v>
      </c>
      <c r="G75" s="48" t="s">
        <v>466</v>
      </c>
      <c r="H75" s="28">
        <v>115.0</v>
      </c>
      <c r="I75" s="28">
        <v>97.0</v>
      </c>
      <c r="J75" s="28">
        <v>88.0</v>
      </c>
      <c r="K75" s="28">
        <v>107.0</v>
      </c>
      <c r="L75" s="28">
        <f t="shared" si="2"/>
        <v>407</v>
      </c>
      <c r="M75" s="28">
        <v>465.0</v>
      </c>
      <c r="N75" s="44">
        <f t="shared" ref="N75:Q75" si="75">H75/N$1</f>
        <v>0.8582089552</v>
      </c>
      <c r="O75" s="44">
        <f t="shared" si="75"/>
        <v>0.9509803922</v>
      </c>
      <c r="P75" s="44">
        <f t="shared" si="75"/>
        <v>0.854368932</v>
      </c>
      <c r="Q75" s="44">
        <f t="shared" si="75"/>
        <v>0.8492063492</v>
      </c>
      <c r="R75" s="45">
        <f t="shared" si="4"/>
        <v>0.8752688172</v>
      </c>
      <c r="S75" s="46" t="s">
        <v>16</v>
      </c>
    </row>
    <row r="76">
      <c r="A76" s="27" t="s">
        <v>292</v>
      </c>
      <c r="B76" s="28" t="s">
        <v>168</v>
      </c>
      <c r="C76" s="43" t="s">
        <v>464</v>
      </c>
      <c r="D76" s="34" t="s">
        <v>467</v>
      </c>
      <c r="E76" s="34" t="s">
        <v>331</v>
      </c>
      <c r="F76" s="34" t="s">
        <v>332</v>
      </c>
      <c r="G76" s="35" t="s">
        <v>344</v>
      </c>
      <c r="H76" s="28">
        <v>128.0</v>
      </c>
      <c r="I76" s="28">
        <v>102.0</v>
      </c>
      <c r="J76" s="28">
        <v>101.0</v>
      </c>
      <c r="K76" s="28">
        <v>102.0</v>
      </c>
      <c r="L76" s="28">
        <f t="shared" si="2"/>
        <v>433</v>
      </c>
      <c r="M76" s="28">
        <v>465.0</v>
      </c>
      <c r="N76" s="44">
        <f t="shared" ref="N76:Q76" si="76">H76/N$1</f>
        <v>0.9552238806</v>
      </c>
      <c r="O76" s="44">
        <f t="shared" si="76"/>
        <v>1</v>
      </c>
      <c r="P76" s="44">
        <f t="shared" si="76"/>
        <v>0.9805825243</v>
      </c>
      <c r="Q76" s="44">
        <f t="shared" si="76"/>
        <v>0.8095238095</v>
      </c>
      <c r="R76" s="45">
        <f t="shared" si="4"/>
        <v>0.9311827957</v>
      </c>
      <c r="S76" s="46" t="s">
        <v>16</v>
      </c>
    </row>
    <row r="77">
      <c r="A77" s="27" t="s">
        <v>292</v>
      </c>
      <c r="B77" s="28" t="s">
        <v>169</v>
      </c>
      <c r="C77" s="43" t="s">
        <v>464</v>
      </c>
      <c r="D77" s="34" t="s">
        <v>468</v>
      </c>
      <c r="E77" s="34" t="s">
        <v>331</v>
      </c>
      <c r="F77" s="34" t="s">
        <v>332</v>
      </c>
      <c r="G77" s="49" t="s">
        <v>469</v>
      </c>
      <c r="H77" s="28">
        <v>100.0</v>
      </c>
      <c r="I77" s="28">
        <v>83.0</v>
      </c>
      <c r="J77" s="28">
        <v>49.0</v>
      </c>
      <c r="K77" s="28">
        <v>71.0</v>
      </c>
      <c r="L77" s="28">
        <f t="shared" si="2"/>
        <v>303</v>
      </c>
      <c r="M77" s="28">
        <v>465.0</v>
      </c>
      <c r="N77" s="44">
        <f t="shared" ref="N77:Q77" si="77">H77/N$1</f>
        <v>0.7462686567</v>
      </c>
      <c r="O77" s="44">
        <f t="shared" si="77"/>
        <v>0.8137254902</v>
      </c>
      <c r="P77" s="44">
        <f t="shared" si="77"/>
        <v>0.4757281553</v>
      </c>
      <c r="Q77" s="44">
        <f t="shared" si="77"/>
        <v>0.5634920635</v>
      </c>
      <c r="R77" s="45">
        <f t="shared" si="4"/>
        <v>0.6516129032</v>
      </c>
      <c r="S77" s="46" t="s">
        <v>16</v>
      </c>
    </row>
    <row r="78">
      <c r="A78" s="27" t="s">
        <v>292</v>
      </c>
      <c r="B78" s="28" t="s">
        <v>170</v>
      </c>
      <c r="C78" s="43" t="s">
        <v>464</v>
      </c>
      <c r="D78" s="34" t="s">
        <v>470</v>
      </c>
      <c r="E78" s="34" t="s">
        <v>335</v>
      </c>
      <c r="F78" s="34" t="s">
        <v>416</v>
      </c>
      <c r="G78" s="35" t="s">
        <v>358</v>
      </c>
      <c r="H78" s="28">
        <v>91.0</v>
      </c>
      <c r="I78" s="28">
        <v>97.0</v>
      </c>
      <c r="J78" s="28">
        <v>94.0</v>
      </c>
      <c r="K78" s="28">
        <v>115.0</v>
      </c>
      <c r="L78" s="28">
        <f t="shared" si="2"/>
        <v>397</v>
      </c>
      <c r="M78" s="28">
        <v>465.0</v>
      </c>
      <c r="N78" s="44">
        <f t="shared" ref="N78:Q78" si="78">H78/N$1</f>
        <v>0.6791044776</v>
      </c>
      <c r="O78" s="44">
        <f t="shared" si="78"/>
        <v>0.9509803922</v>
      </c>
      <c r="P78" s="44">
        <f t="shared" si="78"/>
        <v>0.9126213592</v>
      </c>
      <c r="Q78" s="44">
        <f t="shared" si="78"/>
        <v>0.9126984127</v>
      </c>
      <c r="R78" s="45">
        <f t="shared" si="4"/>
        <v>0.8537634409</v>
      </c>
      <c r="S78" s="46" t="s">
        <v>16</v>
      </c>
    </row>
    <row r="79">
      <c r="A79" s="27" t="s">
        <v>278</v>
      </c>
      <c r="B79" s="28" t="s">
        <v>171</v>
      </c>
      <c r="C79" s="43" t="s">
        <v>471</v>
      </c>
      <c r="D79" s="34" t="s">
        <v>472</v>
      </c>
      <c r="E79" s="34" t="s">
        <v>335</v>
      </c>
      <c r="F79" s="34" t="s">
        <v>337</v>
      </c>
      <c r="G79" s="49" t="s">
        <v>340</v>
      </c>
      <c r="H79" s="28">
        <v>113.0</v>
      </c>
      <c r="I79" s="28">
        <v>77.0</v>
      </c>
      <c r="J79" s="28">
        <v>75.0</v>
      </c>
      <c r="K79" s="28">
        <v>73.0</v>
      </c>
      <c r="L79" s="28">
        <f t="shared" si="2"/>
        <v>338</v>
      </c>
      <c r="M79" s="28">
        <v>465.0</v>
      </c>
      <c r="N79" s="44">
        <f t="shared" ref="N79:Q79" si="79">H79/N$1</f>
        <v>0.8432835821</v>
      </c>
      <c r="O79" s="44">
        <f t="shared" si="79"/>
        <v>0.7549019608</v>
      </c>
      <c r="P79" s="44">
        <f t="shared" si="79"/>
        <v>0.7281553398</v>
      </c>
      <c r="Q79" s="44">
        <f t="shared" si="79"/>
        <v>0.5793650794</v>
      </c>
      <c r="R79" s="45">
        <f t="shared" si="4"/>
        <v>0.7268817204</v>
      </c>
      <c r="S79" s="52"/>
    </row>
    <row r="80">
      <c r="A80" s="27" t="s">
        <v>278</v>
      </c>
      <c r="B80" s="28" t="s">
        <v>172</v>
      </c>
      <c r="C80" s="43" t="s">
        <v>471</v>
      </c>
      <c r="D80" s="34" t="s">
        <v>473</v>
      </c>
      <c r="E80" s="34" t="s">
        <v>331</v>
      </c>
      <c r="F80" s="34" t="s">
        <v>416</v>
      </c>
      <c r="G80" s="35" t="s">
        <v>452</v>
      </c>
      <c r="H80" s="28">
        <v>115.0</v>
      </c>
      <c r="I80" s="28">
        <v>82.0</v>
      </c>
      <c r="J80" s="28">
        <v>74.0</v>
      </c>
      <c r="K80" s="28">
        <v>96.0</v>
      </c>
      <c r="L80" s="28">
        <f t="shared" si="2"/>
        <v>367</v>
      </c>
      <c r="M80" s="28">
        <v>465.0</v>
      </c>
      <c r="N80" s="44">
        <f t="shared" ref="N80:Q80" si="80">H80/N$1</f>
        <v>0.8582089552</v>
      </c>
      <c r="O80" s="44">
        <f t="shared" si="80"/>
        <v>0.8039215686</v>
      </c>
      <c r="P80" s="44">
        <f t="shared" si="80"/>
        <v>0.7184466019</v>
      </c>
      <c r="Q80" s="44">
        <f t="shared" si="80"/>
        <v>0.7619047619</v>
      </c>
      <c r="R80" s="45">
        <f t="shared" si="4"/>
        <v>0.7892473118</v>
      </c>
      <c r="S80" s="46" t="s">
        <v>16</v>
      </c>
    </row>
    <row r="81">
      <c r="A81" s="27" t="s">
        <v>278</v>
      </c>
      <c r="B81" s="28" t="s">
        <v>173</v>
      </c>
      <c r="C81" s="43" t="s">
        <v>471</v>
      </c>
      <c r="D81" s="34" t="s">
        <v>474</v>
      </c>
      <c r="E81" s="34" t="s">
        <v>331</v>
      </c>
      <c r="F81" s="34" t="s">
        <v>416</v>
      </c>
      <c r="G81" s="49" t="s">
        <v>475</v>
      </c>
      <c r="H81" s="28">
        <v>124.0</v>
      </c>
      <c r="I81" s="28">
        <v>102.0</v>
      </c>
      <c r="J81" s="28">
        <v>81.0</v>
      </c>
      <c r="K81" s="28">
        <v>108.0</v>
      </c>
      <c r="L81" s="28">
        <f t="shared" si="2"/>
        <v>415</v>
      </c>
      <c r="M81" s="28">
        <v>465.0</v>
      </c>
      <c r="N81" s="44">
        <f t="shared" ref="N81:Q81" si="81">H81/N$1</f>
        <v>0.9253731343</v>
      </c>
      <c r="O81" s="44">
        <f t="shared" si="81"/>
        <v>1</v>
      </c>
      <c r="P81" s="44">
        <f t="shared" si="81"/>
        <v>0.786407767</v>
      </c>
      <c r="Q81" s="44">
        <f t="shared" si="81"/>
        <v>0.8571428571</v>
      </c>
      <c r="R81" s="45">
        <f t="shared" si="4"/>
        <v>0.8924731183</v>
      </c>
      <c r="S81" s="46" t="s">
        <v>16</v>
      </c>
    </row>
    <row r="82">
      <c r="A82" s="27" t="s">
        <v>278</v>
      </c>
      <c r="B82" s="28" t="s">
        <v>174</v>
      </c>
      <c r="C82" s="43" t="s">
        <v>471</v>
      </c>
      <c r="D82" s="34" t="s">
        <v>476</v>
      </c>
      <c r="E82" s="34" t="s">
        <v>335</v>
      </c>
      <c r="F82" s="34" t="s">
        <v>416</v>
      </c>
      <c r="G82" s="35"/>
      <c r="H82" s="28">
        <v>122.0</v>
      </c>
      <c r="I82" s="28">
        <v>89.0</v>
      </c>
      <c r="J82" s="28">
        <v>87.0</v>
      </c>
      <c r="K82" s="28">
        <v>54.0</v>
      </c>
      <c r="L82" s="28">
        <f t="shared" si="2"/>
        <v>352</v>
      </c>
      <c r="M82" s="28">
        <v>465.0</v>
      </c>
      <c r="N82" s="44">
        <f t="shared" ref="N82:Q82" si="82">H82/N$1</f>
        <v>0.9104477612</v>
      </c>
      <c r="O82" s="44">
        <f t="shared" si="82"/>
        <v>0.8725490196</v>
      </c>
      <c r="P82" s="44">
        <f t="shared" si="82"/>
        <v>0.8446601942</v>
      </c>
      <c r="Q82" s="44">
        <f t="shared" si="82"/>
        <v>0.4285714286</v>
      </c>
      <c r="R82" s="45">
        <f t="shared" si="4"/>
        <v>0.7569892473</v>
      </c>
      <c r="S82" s="46" t="s">
        <v>16</v>
      </c>
    </row>
    <row r="83">
      <c r="A83" s="27" t="s">
        <v>278</v>
      </c>
      <c r="B83" s="28" t="s">
        <v>175</v>
      </c>
      <c r="C83" s="43" t="s">
        <v>477</v>
      </c>
      <c r="D83" s="34" t="s">
        <v>478</v>
      </c>
      <c r="E83" s="34" t="s">
        <v>331</v>
      </c>
      <c r="F83" s="34" t="s">
        <v>332</v>
      </c>
      <c r="G83" s="48" t="s">
        <v>338</v>
      </c>
      <c r="H83" s="28">
        <v>49.0</v>
      </c>
      <c r="I83" s="28">
        <v>86.0</v>
      </c>
      <c r="J83" s="28">
        <v>47.0</v>
      </c>
      <c r="K83" s="28">
        <v>74.0</v>
      </c>
      <c r="L83" s="28">
        <f t="shared" si="2"/>
        <v>256</v>
      </c>
      <c r="M83" s="28">
        <v>386.0</v>
      </c>
      <c r="N83" s="44">
        <f t="shared" ref="N83:Q83" si="83">H83/N$1</f>
        <v>0.3656716418</v>
      </c>
      <c r="O83" s="44">
        <f t="shared" si="83"/>
        <v>0.8431372549</v>
      </c>
      <c r="P83" s="44">
        <f t="shared" si="83"/>
        <v>0.4563106796</v>
      </c>
      <c r="Q83" s="44">
        <f t="shared" si="83"/>
        <v>0.5873015873</v>
      </c>
      <c r="R83" s="45">
        <f t="shared" si="4"/>
        <v>0.6632124352</v>
      </c>
      <c r="S83" s="46" t="s">
        <v>16</v>
      </c>
    </row>
    <row r="84">
      <c r="A84" s="27" t="s">
        <v>278</v>
      </c>
      <c r="B84" s="28" t="s">
        <v>176</v>
      </c>
      <c r="C84" s="43" t="s">
        <v>477</v>
      </c>
      <c r="D84" s="34" t="s">
        <v>479</v>
      </c>
      <c r="E84" s="34" t="s">
        <v>331</v>
      </c>
      <c r="F84" s="34" t="s">
        <v>332</v>
      </c>
      <c r="G84" s="35" t="s">
        <v>480</v>
      </c>
      <c r="H84" s="28">
        <v>128.0</v>
      </c>
      <c r="I84" s="28">
        <v>101.0</v>
      </c>
      <c r="J84" s="28">
        <v>61.0</v>
      </c>
      <c r="K84" s="28">
        <v>63.0</v>
      </c>
      <c r="L84" s="28">
        <f t="shared" si="2"/>
        <v>353</v>
      </c>
      <c r="M84" s="28">
        <v>465.0</v>
      </c>
      <c r="N84" s="44">
        <f t="shared" ref="N84:Q84" si="84">H84/N$1</f>
        <v>0.9552238806</v>
      </c>
      <c r="O84" s="44">
        <f t="shared" si="84"/>
        <v>0.9901960784</v>
      </c>
      <c r="P84" s="44">
        <f t="shared" si="84"/>
        <v>0.5922330097</v>
      </c>
      <c r="Q84" s="44">
        <f t="shared" si="84"/>
        <v>0.5</v>
      </c>
      <c r="R84" s="45">
        <f t="shared" si="4"/>
        <v>0.7591397849</v>
      </c>
      <c r="S84" s="46" t="s">
        <v>16</v>
      </c>
    </row>
    <row r="85">
      <c r="A85" s="27" t="s">
        <v>278</v>
      </c>
      <c r="B85" s="28" t="s">
        <v>177</v>
      </c>
      <c r="C85" s="43" t="s">
        <v>477</v>
      </c>
      <c r="D85" s="34" t="s">
        <v>481</v>
      </c>
      <c r="E85" s="34" t="s">
        <v>331</v>
      </c>
      <c r="F85" s="34" t="s">
        <v>332</v>
      </c>
      <c r="G85" s="35" t="s">
        <v>461</v>
      </c>
      <c r="H85" s="28">
        <v>104.0</v>
      </c>
      <c r="I85" s="28">
        <v>93.0</v>
      </c>
      <c r="J85" s="28">
        <v>76.0</v>
      </c>
      <c r="K85" s="28">
        <v>95.0</v>
      </c>
      <c r="L85" s="28">
        <f t="shared" si="2"/>
        <v>368</v>
      </c>
      <c r="M85" s="28">
        <v>465.0</v>
      </c>
      <c r="N85" s="44">
        <f t="shared" ref="N85:Q85" si="85">H85/N$1</f>
        <v>0.776119403</v>
      </c>
      <c r="O85" s="44">
        <f t="shared" si="85"/>
        <v>0.9117647059</v>
      </c>
      <c r="P85" s="44">
        <f t="shared" si="85"/>
        <v>0.7378640777</v>
      </c>
      <c r="Q85" s="44">
        <f t="shared" si="85"/>
        <v>0.753968254</v>
      </c>
      <c r="R85" s="45">
        <f t="shared" si="4"/>
        <v>0.7913978495</v>
      </c>
      <c r="S85" s="46" t="s">
        <v>16</v>
      </c>
    </row>
    <row r="86">
      <c r="A86" s="27" t="s">
        <v>278</v>
      </c>
      <c r="B86" s="28" t="s">
        <v>178</v>
      </c>
      <c r="C86" s="43" t="s">
        <v>477</v>
      </c>
      <c r="D86" s="34" t="s">
        <v>482</v>
      </c>
      <c r="E86" s="34" t="s">
        <v>335</v>
      </c>
      <c r="F86" s="34" t="s">
        <v>332</v>
      </c>
      <c r="G86" s="50" t="s">
        <v>338</v>
      </c>
      <c r="H86" s="28">
        <v>117.0</v>
      </c>
      <c r="I86" s="28">
        <v>96.0</v>
      </c>
      <c r="J86" s="28">
        <v>77.0</v>
      </c>
      <c r="K86" s="28">
        <v>103.0</v>
      </c>
      <c r="L86" s="28">
        <f t="shared" si="2"/>
        <v>393</v>
      </c>
      <c r="M86" s="28">
        <v>465.0</v>
      </c>
      <c r="N86" s="44">
        <f t="shared" ref="N86:Q86" si="86">H86/N$1</f>
        <v>0.8731343284</v>
      </c>
      <c r="O86" s="44">
        <f t="shared" si="86"/>
        <v>0.9411764706</v>
      </c>
      <c r="P86" s="44">
        <f t="shared" si="86"/>
        <v>0.7475728155</v>
      </c>
      <c r="Q86" s="44">
        <f t="shared" si="86"/>
        <v>0.8174603175</v>
      </c>
      <c r="R86" s="45">
        <f t="shared" si="4"/>
        <v>0.8451612903</v>
      </c>
      <c r="S86" s="46" t="s">
        <v>16</v>
      </c>
    </row>
    <row r="87">
      <c r="A87" s="27" t="s">
        <v>288</v>
      </c>
      <c r="B87" s="28" t="s">
        <v>179</v>
      </c>
      <c r="C87" s="43" t="s">
        <v>483</v>
      </c>
      <c r="D87" s="34" t="s">
        <v>484</v>
      </c>
      <c r="E87" s="34" t="s">
        <v>335</v>
      </c>
      <c r="F87" s="34" t="s">
        <v>337</v>
      </c>
      <c r="G87" s="35"/>
      <c r="H87" s="28">
        <v>128.0</v>
      </c>
      <c r="I87" s="28">
        <v>89.0</v>
      </c>
      <c r="J87" s="28">
        <v>56.0</v>
      </c>
      <c r="K87" s="28">
        <v>47.0</v>
      </c>
      <c r="L87" s="28">
        <f t="shared" si="2"/>
        <v>320</v>
      </c>
      <c r="M87" s="28">
        <v>465.0</v>
      </c>
      <c r="N87" s="44">
        <f t="shared" ref="N87:Q87" si="87">H87/N$1</f>
        <v>0.9552238806</v>
      </c>
      <c r="O87" s="44">
        <f t="shared" si="87"/>
        <v>0.8725490196</v>
      </c>
      <c r="P87" s="44">
        <f t="shared" si="87"/>
        <v>0.5436893204</v>
      </c>
      <c r="Q87" s="44">
        <f t="shared" si="87"/>
        <v>0.373015873</v>
      </c>
      <c r="R87" s="45">
        <f t="shared" si="4"/>
        <v>0.688172043</v>
      </c>
      <c r="S87" s="46" t="s">
        <v>16</v>
      </c>
    </row>
    <row r="88">
      <c r="A88" s="27" t="s">
        <v>288</v>
      </c>
      <c r="B88" s="28" t="s">
        <v>180</v>
      </c>
      <c r="C88" s="43" t="s">
        <v>483</v>
      </c>
      <c r="D88" s="34" t="s">
        <v>485</v>
      </c>
      <c r="E88" s="34" t="s">
        <v>331</v>
      </c>
      <c r="F88" s="34" t="s">
        <v>337</v>
      </c>
      <c r="G88" s="35" t="s">
        <v>400</v>
      </c>
      <c r="H88" s="28">
        <v>120.0</v>
      </c>
      <c r="I88" s="28">
        <v>97.0</v>
      </c>
      <c r="J88" s="28">
        <v>80.0</v>
      </c>
      <c r="K88" s="28">
        <v>113.0</v>
      </c>
      <c r="L88" s="28">
        <f t="shared" si="2"/>
        <v>410</v>
      </c>
      <c r="M88" s="28">
        <v>465.0</v>
      </c>
      <c r="N88" s="44">
        <f t="shared" ref="N88:Q88" si="88">H88/N$1</f>
        <v>0.8955223881</v>
      </c>
      <c r="O88" s="44">
        <f t="shared" si="88"/>
        <v>0.9509803922</v>
      </c>
      <c r="P88" s="44">
        <f t="shared" si="88"/>
        <v>0.7766990291</v>
      </c>
      <c r="Q88" s="44">
        <f t="shared" si="88"/>
        <v>0.8968253968</v>
      </c>
      <c r="R88" s="45">
        <f t="shared" si="4"/>
        <v>0.8817204301</v>
      </c>
      <c r="S88" s="46" t="s">
        <v>16</v>
      </c>
    </row>
    <row r="89">
      <c r="A89" s="27" t="s">
        <v>288</v>
      </c>
      <c r="B89" s="28" t="s">
        <v>181</v>
      </c>
      <c r="C89" s="43" t="s">
        <v>483</v>
      </c>
      <c r="D89" s="34" t="s">
        <v>486</v>
      </c>
      <c r="E89" s="34" t="s">
        <v>331</v>
      </c>
      <c r="F89" s="34" t="s">
        <v>337</v>
      </c>
      <c r="G89" s="49" t="s">
        <v>389</v>
      </c>
      <c r="H89" s="28">
        <v>61.0</v>
      </c>
      <c r="I89" s="28">
        <v>102.0</v>
      </c>
      <c r="J89" s="28">
        <v>59.0</v>
      </c>
      <c r="K89" s="28">
        <v>88.0</v>
      </c>
      <c r="L89" s="28">
        <f t="shared" si="2"/>
        <v>310</v>
      </c>
      <c r="M89" s="28">
        <v>427.0</v>
      </c>
      <c r="N89" s="44">
        <f t="shared" ref="N89:Q89" si="89">H89/N$1</f>
        <v>0.4552238806</v>
      </c>
      <c r="O89" s="44">
        <f t="shared" si="89"/>
        <v>1</v>
      </c>
      <c r="P89" s="44">
        <f t="shared" si="89"/>
        <v>0.572815534</v>
      </c>
      <c r="Q89" s="44">
        <f t="shared" si="89"/>
        <v>0.6984126984</v>
      </c>
      <c r="R89" s="45">
        <f t="shared" si="4"/>
        <v>0.7259953162</v>
      </c>
      <c r="S89" s="46" t="s">
        <v>16</v>
      </c>
    </row>
    <row r="90">
      <c r="A90" s="27" t="s">
        <v>288</v>
      </c>
      <c r="B90" s="28" t="s">
        <v>182</v>
      </c>
      <c r="C90" s="43" t="s">
        <v>483</v>
      </c>
      <c r="D90" s="34" t="s">
        <v>487</v>
      </c>
      <c r="E90" s="34" t="s">
        <v>335</v>
      </c>
      <c r="F90" s="34" t="s">
        <v>337</v>
      </c>
      <c r="G90" s="49" t="s">
        <v>362</v>
      </c>
      <c r="H90" s="28">
        <v>82.0</v>
      </c>
      <c r="I90" s="28">
        <v>64.0</v>
      </c>
      <c r="J90" s="28">
        <v>81.0</v>
      </c>
      <c r="K90" s="28">
        <v>69.0</v>
      </c>
      <c r="L90" s="28">
        <f t="shared" si="2"/>
        <v>296</v>
      </c>
      <c r="M90" s="28">
        <v>465.0</v>
      </c>
      <c r="N90" s="44">
        <f t="shared" ref="N90:Q90" si="90">H90/N$1</f>
        <v>0.6119402985</v>
      </c>
      <c r="O90" s="44">
        <f t="shared" si="90"/>
        <v>0.6274509804</v>
      </c>
      <c r="P90" s="44">
        <f t="shared" si="90"/>
        <v>0.786407767</v>
      </c>
      <c r="Q90" s="44">
        <f t="shared" si="90"/>
        <v>0.5476190476</v>
      </c>
      <c r="R90" s="45">
        <f t="shared" si="4"/>
        <v>0.6365591398</v>
      </c>
      <c r="S90" s="46" t="s">
        <v>16</v>
      </c>
    </row>
    <row r="91">
      <c r="A91" s="27" t="s">
        <v>288</v>
      </c>
      <c r="B91" s="28" t="s">
        <v>183</v>
      </c>
      <c r="C91" s="43" t="s">
        <v>488</v>
      </c>
      <c r="D91" s="34" t="s">
        <v>489</v>
      </c>
      <c r="E91" s="34" t="s">
        <v>335</v>
      </c>
      <c r="F91" s="34" t="s">
        <v>337</v>
      </c>
      <c r="G91" s="35" t="s">
        <v>419</v>
      </c>
      <c r="H91" s="28">
        <v>128.0</v>
      </c>
      <c r="I91" s="28">
        <v>101.0</v>
      </c>
      <c r="J91" s="28">
        <v>85.0</v>
      </c>
      <c r="K91" s="28">
        <v>98.0</v>
      </c>
      <c r="L91" s="28">
        <f t="shared" si="2"/>
        <v>412</v>
      </c>
      <c r="M91" s="28">
        <v>465.0</v>
      </c>
      <c r="N91" s="44">
        <f t="shared" ref="N91:Q91" si="91">H91/N$1</f>
        <v>0.9552238806</v>
      </c>
      <c r="O91" s="44">
        <f t="shared" si="91"/>
        <v>0.9901960784</v>
      </c>
      <c r="P91" s="44">
        <f t="shared" si="91"/>
        <v>0.8252427184</v>
      </c>
      <c r="Q91" s="44">
        <f t="shared" si="91"/>
        <v>0.7777777778</v>
      </c>
      <c r="R91" s="45">
        <f t="shared" si="4"/>
        <v>0.8860215054</v>
      </c>
      <c r="S91" s="46" t="s">
        <v>10</v>
      </c>
      <c r="T91" s="51" t="s">
        <v>490</v>
      </c>
      <c r="U91" s="46" t="s">
        <v>404</v>
      </c>
    </row>
    <row r="92">
      <c r="A92" s="27" t="s">
        <v>288</v>
      </c>
      <c r="B92" s="28" t="s">
        <v>184</v>
      </c>
      <c r="C92" s="43" t="s">
        <v>488</v>
      </c>
      <c r="D92" s="34" t="s">
        <v>491</v>
      </c>
      <c r="E92" s="34" t="s">
        <v>331</v>
      </c>
      <c r="F92" s="34" t="s">
        <v>337</v>
      </c>
      <c r="G92" s="35"/>
      <c r="H92" s="28">
        <v>109.0</v>
      </c>
      <c r="I92" s="28">
        <v>94.0</v>
      </c>
      <c r="J92" s="28">
        <v>76.0</v>
      </c>
      <c r="K92" s="28">
        <v>103.0</v>
      </c>
      <c r="L92" s="28">
        <f t="shared" si="2"/>
        <v>382</v>
      </c>
      <c r="M92" s="28">
        <v>465.0</v>
      </c>
      <c r="N92" s="44">
        <f t="shared" ref="N92:Q92" si="92">H92/N$1</f>
        <v>0.8134328358</v>
      </c>
      <c r="O92" s="44">
        <f t="shared" si="92"/>
        <v>0.9215686275</v>
      </c>
      <c r="P92" s="44">
        <f t="shared" si="92"/>
        <v>0.7378640777</v>
      </c>
      <c r="Q92" s="44">
        <f t="shared" si="92"/>
        <v>0.8174603175</v>
      </c>
      <c r="R92" s="45">
        <f t="shared" si="4"/>
        <v>0.8215053763</v>
      </c>
      <c r="S92" s="46" t="s">
        <v>16</v>
      </c>
    </row>
    <row r="93">
      <c r="A93" s="27" t="s">
        <v>288</v>
      </c>
      <c r="B93" s="28" t="s">
        <v>185</v>
      </c>
      <c r="C93" s="43" t="s">
        <v>488</v>
      </c>
      <c r="D93" s="34" t="s">
        <v>492</v>
      </c>
      <c r="E93" s="34" t="s">
        <v>331</v>
      </c>
      <c r="F93" s="34" t="s">
        <v>332</v>
      </c>
      <c r="G93" s="49" t="s">
        <v>475</v>
      </c>
      <c r="H93" s="28">
        <v>126.0</v>
      </c>
      <c r="I93" s="28">
        <v>96.0</v>
      </c>
      <c r="J93" s="28">
        <v>81.0</v>
      </c>
      <c r="K93" s="28">
        <v>102.0</v>
      </c>
      <c r="L93" s="28">
        <f t="shared" si="2"/>
        <v>405</v>
      </c>
      <c r="M93" s="28">
        <v>465.0</v>
      </c>
      <c r="N93" s="44">
        <f t="shared" ref="N93:Q93" si="93">H93/N$1</f>
        <v>0.9402985075</v>
      </c>
      <c r="O93" s="44">
        <f t="shared" si="93"/>
        <v>0.9411764706</v>
      </c>
      <c r="P93" s="44">
        <f t="shared" si="93"/>
        <v>0.786407767</v>
      </c>
      <c r="Q93" s="44">
        <f t="shared" si="93"/>
        <v>0.8095238095</v>
      </c>
      <c r="R93" s="45">
        <f t="shared" si="4"/>
        <v>0.8709677419</v>
      </c>
      <c r="S93" s="46" t="s">
        <v>16</v>
      </c>
    </row>
    <row r="94">
      <c r="A94" s="27" t="s">
        <v>288</v>
      </c>
      <c r="B94" s="28" t="s">
        <v>186</v>
      </c>
      <c r="C94" s="43" t="s">
        <v>488</v>
      </c>
      <c r="D94" s="34" t="s">
        <v>493</v>
      </c>
      <c r="E94" s="34" t="s">
        <v>335</v>
      </c>
      <c r="F94" s="34" t="s">
        <v>332</v>
      </c>
      <c r="G94" s="48" t="s">
        <v>494</v>
      </c>
      <c r="H94" s="28">
        <v>133.0</v>
      </c>
      <c r="I94" s="28">
        <v>99.0</v>
      </c>
      <c r="J94" s="28">
        <v>93.0</v>
      </c>
      <c r="K94" s="28">
        <v>68.0</v>
      </c>
      <c r="L94" s="28">
        <f t="shared" si="2"/>
        <v>393</v>
      </c>
      <c r="M94" s="28">
        <v>465.0</v>
      </c>
      <c r="N94" s="44">
        <f t="shared" ref="N94:Q94" si="94">H94/N$1</f>
        <v>0.9925373134</v>
      </c>
      <c r="O94" s="44">
        <f t="shared" si="94"/>
        <v>0.9705882353</v>
      </c>
      <c r="P94" s="44">
        <f t="shared" si="94"/>
        <v>0.9029126214</v>
      </c>
      <c r="Q94" s="44">
        <f t="shared" si="94"/>
        <v>0.5396825397</v>
      </c>
      <c r="R94" s="45">
        <f t="shared" si="4"/>
        <v>0.8451612903</v>
      </c>
      <c r="S94" s="46" t="s">
        <v>16</v>
      </c>
    </row>
    <row r="95">
      <c r="A95" s="27" t="s">
        <v>289</v>
      </c>
      <c r="B95" s="28" t="s">
        <v>187</v>
      </c>
      <c r="C95" s="43" t="s">
        <v>495</v>
      </c>
      <c r="D95" s="34" t="s">
        <v>496</v>
      </c>
      <c r="E95" s="34" t="s">
        <v>335</v>
      </c>
      <c r="F95" s="34" t="s">
        <v>386</v>
      </c>
      <c r="G95" s="48" t="s">
        <v>350</v>
      </c>
      <c r="H95" s="28">
        <v>130.0</v>
      </c>
      <c r="I95" s="28">
        <v>97.0</v>
      </c>
      <c r="J95" s="28">
        <v>90.0</v>
      </c>
      <c r="K95" s="28">
        <v>88.0</v>
      </c>
      <c r="L95" s="28">
        <f t="shared" si="2"/>
        <v>405</v>
      </c>
      <c r="M95" s="28">
        <v>465.0</v>
      </c>
      <c r="N95" s="44">
        <f t="shared" ref="N95:Q95" si="95">H95/N$1</f>
        <v>0.9701492537</v>
      </c>
      <c r="O95" s="44">
        <f t="shared" si="95"/>
        <v>0.9509803922</v>
      </c>
      <c r="P95" s="44">
        <f t="shared" si="95"/>
        <v>0.8737864078</v>
      </c>
      <c r="Q95" s="44">
        <f t="shared" si="95"/>
        <v>0.6984126984</v>
      </c>
      <c r="R95" s="45">
        <f t="shared" si="4"/>
        <v>0.8709677419</v>
      </c>
      <c r="S95" s="46" t="s">
        <v>16</v>
      </c>
    </row>
    <row r="96">
      <c r="A96" s="27" t="s">
        <v>289</v>
      </c>
      <c r="B96" s="28" t="s">
        <v>188</v>
      </c>
      <c r="C96" s="43" t="s">
        <v>495</v>
      </c>
      <c r="D96" s="34" t="s">
        <v>497</v>
      </c>
      <c r="E96" s="34" t="s">
        <v>331</v>
      </c>
      <c r="F96" s="34" t="s">
        <v>386</v>
      </c>
      <c r="G96" s="35"/>
      <c r="H96" s="28">
        <v>45.0</v>
      </c>
      <c r="I96" s="28"/>
      <c r="J96" s="28"/>
      <c r="K96" s="28"/>
      <c r="L96" s="28">
        <f t="shared" si="2"/>
        <v>45</v>
      </c>
      <c r="M96" s="28">
        <v>83.0</v>
      </c>
      <c r="N96" s="44">
        <f t="shared" ref="N96:Q96" si="96">H96/N$1</f>
        <v>0.3358208955</v>
      </c>
      <c r="O96" s="44">
        <f t="shared" si="96"/>
        <v>0</v>
      </c>
      <c r="P96" s="44">
        <f t="shared" si="96"/>
        <v>0</v>
      </c>
      <c r="Q96" s="44">
        <f t="shared" si="96"/>
        <v>0</v>
      </c>
      <c r="R96" s="45">
        <f t="shared" si="4"/>
        <v>0.5421686747</v>
      </c>
      <c r="S96" s="46" t="s">
        <v>16</v>
      </c>
    </row>
    <row r="97">
      <c r="A97" s="27" t="s">
        <v>289</v>
      </c>
      <c r="B97" s="28" t="s">
        <v>189</v>
      </c>
      <c r="C97" s="43" t="s">
        <v>495</v>
      </c>
      <c r="D97" s="34" t="s">
        <v>498</v>
      </c>
      <c r="E97" s="34" t="s">
        <v>335</v>
      </c>
      <c r="F97" s="34" t="s">
        <v>337</v>
      </c>
      <c r="G97" s="35" t="s">
        <v>338</v>
      </c>
      <c r="H97" s="28">
        <v>32.0</v>
      </c>
      <c r="I97" s="28">
        <v>46.0</v>
      </c>
      <c r="J97" s="28">
        <v>35.0</v>
      </c>
      <c r="K97" s="28">
        <v>35.0</v>
      </c>
      <c r="L97" s="28">
        <f t="shared" si="2"/>
        <v>148</v>
      </c>
      <c r="M97" s="28">
        <v>465.0</v>
      </c>
      <c r="N97" s="44">
        <f t="shared" ref="N97:Q97" si="97">H97/N$1</f>
        <v>0.2388059701</v>
      </c>
      <c r="O97" s="44">
        <f t="shared" si="97"/>
        <v>0.4509803922</v>
      </c>
      <c r="P97" s="44">
        <f t="shared" si="97"/>
        <v>0.3398058252</v>
      </c>
      <c r="Q97" s="44">
        <f t="shared" si="97"/>
        <v>0.2777777778</v>
      </c>
      <c r="R97" s="45">
        <f t="shared" si="4"/>
        <v>0.3182795699</v>
      </c>
      <c r="S97" s="46" t="s">
        <v>16</v>
      </c>
    </row>
    <row r="98">
      <c r="A98" s="27" t="s">
        <v>289</v>
      </c>
      <c r="B98" s="28" t="s">
        <v>190</v>
      </c>
      <c r="C98" s="43" t="s">
        <v>495</v>
      </c>
      <c r="D98" s="34"/>
      <c r="E98" s="34"/>
      <c r="F98" s="34"/>
      <c r="G98" s="35"/>
      <c r="H98" s="32"/>
      <c r="I98" s="32"/>
      <c r="J98" s="32"/>
      <c r="K98" s="32"/>
      <c r="L98" s="28">
        <f t="shared" si="2"/>
        <v>0</v>
      </c>
      <c r="M98" s="28">
        <v>465.0</v>
      </c>
      <c r="N98" s="44">
        <f t="shared" ref="N98:Q98" si="98">H98/N$1</f>
        <v>0</v>
      </c>
      <c r="O98" s="44">
        <f t="shared" si="98"/>
        <v>0</v>
      </c>
      <c r="P98" s="44">
        <f t="shared" si="98"/>
        <v>0</v>
      </c>
      <c r="Q98" s="44">
        <f t="shared" si="98"/>
        <v>0</v>
      </c>
      <c r="R98" s="45">
        <f t="shared" si="4"/>
        <v>0</v>
      </c>
      <c r="S98" s="52"/>
    </row>
    <row r="99">
      <c r="A99" s="27" t="s">
        <v>289</v>
      </c>
      <c r="B99" s="28" t="s">
        <v>191</v>
      </c>
      <c r="C99" s="43" t="s">
        <v>499</v>
      </c>
      <c r="D99" s="34" t="s">
        <v>500</v>
      </c>
      <c r="E99" s="34" t="s">
        <v>335</v>
      </c>
      <c r="F99" s="34" t="s">
        <v>332</v>
      </c>
      <c r="G99" s="35" t="s">
        <v>369</v>
      </c>
      <c r="H99" s="28">
        <v>117.0</v>
      </c>
      <c r="I99" s="28">
        <v>78.0</v>
      </c>
      <c r="J99" s="28">
        <v>76.0</v>
      </c>
      <c r="K99" s="28">
        <v>61.0</v>
      </c>
      <c r="L99" s="28">
        <f t="shared" si="2"/>
        <v>332</v>
      </c>
      <c r="M99" s="28">
        <v>465.0</v>
      </c>
      <c r="N99" s="44">
        <f t="shared" ref="N99:Q99" si="99">H99/N$1</f>
        <v>0.8731343284</v>
      </c>
      <c r="O99" s="44">
        <f t="shared" si="99"/>
        <v>0.7647058824</v>
      </c>
      <c r="P99" s="44">
        <f t="shared" si="99"/>
        <v>0.7378640777</v>
      </c>
      <c r="Q99" s="44">
        <f t="shared" si="99"/>
        <v>0.4841269841</v>
      </c>
      <c r="R99" s="45">
        <f t="shared" si="4"/>
        <v>0.7139784946</v>
      </c>
      <c r="S99" s="46" t="s">
        <v>16</v>
      </c>
    </row>
    <row r="100">
      <c r="A100" s="27" t="s">
        <v>289</v>
      </c>
      <c r="B100" s="28" t="s">
        <v>192</v>
      </c>
      <c r="C100" s="43" t="s">
        <v>499</v>
      </c>
      <c r="D100" s="34" t="s">
        <v>501</v>
      </c>
      <c r="E100" s="34" t="s">
        <v>331</v>
      </c>
      <c r="F100" s="34" t="s">
        <v>332</v>
      </c>
      <c r="G100" s="35" t="s">
        <v>409</v>
      </c>
      <c r="H100" s="28">
        <v>126.0</v>
      </c>
      <c r="I100" s="28">
        <v>85.0</v>
      </c>
      <c r="J100" s="28">
        <v>67.0</v>
      </c>
      <c r="K100" s="28">
        <v>86.0</v>
      </c>
      <c r="L100" s="28">
        <f t="shared" si="2"/>
        <v>364</v>
      </c>
      <c r="M100" s="28">
        <v>465.0</v>
      </c>
      <c r="N100" s="44">
        <f t="shared" ref="N100:Q100" si="100">H100/N$1</f>
        <v>0.9402985075</v>
      </c>
      <c r="O100" s="44">
        <f t="shared" si="100"/>
        <v>0.8333333333</v>
      </c>
      <c r="P100" s="44">
        <f t="shared" si="100"/>
        <v>0.6504854369</v>
      </c>
      <c r="Q100" s="44">
        <f t="shared" si="100"/>
        <v>0.6825396825</v>
      </c>
      <c r="R100" s="45">
        <f t="shared" si="4"/>
        <v>0.7827956989</v>
      </c>
      <c r="S100" s="46" t="s">
        <v>16</v>
      </c>
    </row>
    <row r="101">
      <c r="A101" s="27" t="s">
        <v>289</v>
      </c>
      <c r="B101" s="28" t="s">
        <v>193</v>
      </c>
      <c r="C101" s="43" t="s">
        <v>499</v>
      </c>
      <c r="D101" s="34" t="s">
        <v>502</v>
      </c>
      <c r="E101" s="34" t="s">
        <v>331</v>
      </c>
      <c r="F101" s="34" t="s">
        <v>337</v>
      </c>
      <c r="G101" s="35" t="s">
        <v>503</v>
      </c>
      <c r="H101" s="28">
        <v>128.0</v>
      </c>
      <c r="I101" s="28">
        <v>101.0</v>
      </c>
      <c r="J101" s="28">
        <v>95.0</v>
      </c>
      <c r="K101" s="28">
        <v>113.0</v>
      </c>
      <c r="L101" s="28">
        <f t="shared" si="2"/>
        <v>437</v>
      </c>
      <c r="M101" s="28">
        <v>465.0</v>
      </c>
      <c r="N101" s="44">
        <f t="shared" ref="N101:Q101" si="101">H101/N$1</f>
        <v>0.9552238806</v>
      </c>
      <c r="O101" s="44">
        <f t="shared" si="101"/>
        <v>0.9901960784</v>
      </c>
      <c r="P101" s="44">
        <f t="shared" si="101"/>
        <v>0.9223300971</v>
      </c>
      <c r="Q101" s="44">
        <f t="shared" si="101"/>
        <v>0.8968253968</v>
      </c>
      <c r="R101" s="45">
        <f t="shared" si="4"/>
        <v>0.9397849462</v>
      </c>
      <c r="S101" s="46" t="s">
        <v>16</v>
      </c>
    </row>
    <row r="102">
      <c r="A102" s="27" t="s">
        <v>289</v>
      </c>
      <c r="B102" s="28" t="s">
        <v>194</v>
      </c>
      <c r="C102" s="43" t="s">
        <v>499</v>
      </c>
      <c r="D102" s="34" t="s">
        <v>504</v>
      </c>
      <c r="E102" s="34" t="s">
        <v>335</v>
      </c>
      <c r="F102" s="34" t="s">
        <v>337</v>
      </c>
      <c r="G102" s="35"/>
      <c r="H102" s="28">
        <v>123.0</v>
      </c>
      <c r="I102" s="28">
        <v>101.0</v>
      </c>
      <c r="J102" s="28">
        <v>100.0</v>
      </c>
      <c r="K102" s="28">
        <v>109.0</v>
      </c>
      <c r="L102" s="28">
        <f t="shared" si="2"/>
        <v>433</v>
      </c>
      <c r="M102" s="28">
        <v>465.0</v>
      </c>
      <c r="N102" s="44">
        <f t="shared" ref="N102:Q102" si="102">H102/N$1</f>
        <v>0.9179104478</v>
      </c>
      <c r="O102" s="44">
        <f t="shared" si="102"/>
        <v>0.9901960784</v>
      </c>
      <c r="P102" s="44">
        <f t="shared" si="102"/>
        <v>0.9708737864</v>
      </c>
      <c r="Q102" s="44">
        <f t="shared" si="102"/>
        <v>0.8650793651</v>
      </c>
      <c r="R102" s="45">
        <f t="shared" si="4"/>
        <v>0.9311827957</v>
      </c>
      <c r="S102" s="46" t="s">
        <v>16</v>
      </c>
    </row>
    <row r="103">
      <c r="A103" s="27" t="s">
        <v>288</v>
      </c>
      <c r="B103" s="28" t="s">
        <v>195</v>
      </c>
      <c r="C103" s="43" t="s">
        <v>505</v>
      </c>
      <c r="D103" s="34" t="s">
        <v>506</v>
      </c>
      <c r="E103" s="34" t="s">
        <v>331</v>
      </c>
      <c r="F103" s="34" t="s">
        <v>372</v>
      </c>
      <c r="G103" s="35" t="s">
        <v>430</v>
      </c>
      <c r="H103" s="28">
        <v>118.0</v>
      </c>
      <c r="I103" s="28">
        <v>55.0</v>
      </c>
      <c r="J103" s="28">
        <v>67.0</v>
      </c>
      <c r="K103" s="28">
        <v>63.0</v>
      </c>
      <c r="L103" s="28">
        <f t="shared" si="2"/>
        <v>303</v>
      </c>
      <c r="M103" s="28">
        <v>465.0</v>
      </c>
      <c r="N103" s="44">
        <f t="shared" ref="N103:Q103" si="103">H103/N$1</f>
        <v>0.8805970149</v>
      </c>
      <c r="O103" s="44">
        <f t="shared" si="103"/>
        <v>0.5392156863</v>
      </c>
      <c r="P103" s="44">
        <f t="shared" si="103"/>
        <v>0.6504854369</v>
      </c>
      <c r="Q103" s="44">
        <f t="shared" si="103"/>
        <v>0.5</v>
      </c>
      <c r="R103" s="45">
        <f t="shared" si="4"/>
        <v>0.6516129032</v>
      </c>
      <c r="S103" s="46" t="s">
        <v>16</v>
      </c>
    </row>
    <row r="104">
      <c r="A104" s="27" t="s">
        <v>288</v>
      </c>
      <c r="B104" s="28" t="s">
        <v>196</v>
      </c>
      <c r="C104" s="43" t="s">
        <v>505</v>
      </c>
      <c r="D104" s="34" t="s">
        <v>507</v>
      </c>
      <c r="E104" s="34" t="s">
        <v>335</v>
      </c>
      <c r="F104" s="34" t="s">
        <v>372</v>
      </c>
      <c r="G104" s="48" t="s">
        <v>508</v>
      </c>
      <c r="H104" s="28">
        <v>116.0</v>
      </c>
      <c r="I104" s="28">
        <v>100.0</v>
      </c>
      <c r="J104" s="28">
        <v>84.0</v>
      </c>
      <c r="K104" s="28">
        <v>81.0</v>
      </c>
      <c r="L104" s="28">
        <f t="shared" si="2"/>
        <v>381</v>
      </c>
      <c r="M104" s="28">
        <v>465.0</v>
      </c>
      <c r="N104" s="44">
        <f t="shared" ref="N104:Q104" si="104">H104/N$1</f>
        <v>0.8656716418</v>
      </c>
      <c r="O104" s="44">
        <f t="shared" si="104"/>
        <v>0.9803921569</v>
      </c>
      <c r="P104" s="44">
        <f t="shared" si="104"/>
        <v>0.8155339806</v>
      </c>
      <c r="Q104" s="44">
        <f t="shared" si="104"/>
        <v>0.6428571429</v>
      </c>
      <c r="R104" s="45">
        <f t="shared" si="4"/>
        <v>0.8193548387</v>
      </c>
      <c r="S104" s="46" t="s">
        <v>16</v>
      </c>
    </row>
    <row r="105">
      <c r="A105" s="27" t="s">
        <v>288</v>
      </c>
      <c r="B105" s="28" t="s">
        <v>197</v>
      </c>
      <c r="C105" s="43" t="s">
        <v>505</v>
      </c>
      <c r="D105" s="34" t="s">
        <v>509</v>
      </c>
      <c r="E105" s="34" t="s">
        <v>331</v>
      </c>
      <c r="F105" s="34" t="s">
        <v>337</v>
      </c>
      <c r="G105" s="49" t="s">
        <v>457</v>
      </c>
      <c r="H105" s="28">
        <v>132.0</v>
      </c>
      <c r="I105" s="28">
        <v>101.0</v>
      </c>
      <c r="J105" s="28">
        <v>89.0</v>
      </c>
      <c r="K105" s="28">
        <v>102.0</v>
      </c>
      <c r="L105" s="28">
        <f t="shared" si="2"/>
        <v>424</v>
      </c>
      <c r="M105" s="28">
        <v>465.0</v>
      </c>
      <c r="N105" s="44">
        <f t="shared" ref="N105:Q105" si="105">H105/N$1</f>
        <v>0.9850746269</v>
      </c>
      <c r="O105" s="44">
        <f t="shared" si="105"/>
        <v>0.9901960784</v>
      </c>
      <c r="P105" s="44">
        <f t="shared" si="105"/>
        <v>0.8640776699</v>
      </c>
      <c r="Q105" s="44">
        <f t="shared" si="105"/>
        <v>0.8095238095</v>
      </c>
      <c r="R105" s="45">
        <f t="shared" si="4"/>
        <v>0.911827957</v>
      </c>
      <c r="S105" s="46" t="s">
        <v>16</v>
      </c>
    </row>
    <row r="106">
      <c r="A106" s="27" t="s">
        <v>288</v>
      </c>
      <c r="B106" s="28" t="s">
        <v>198</v>
      </c>
      <c r="C106" s="43" t="s">
        <v>505</v>
      </c>
      <c r="D106" s="34" t="s">
        <v>510</v>
      </c>
      <c r="E106" s="34" t="s">
        <v>335</v>
      </c>
      <c r="F106" s="34" t="s">
        <v>332</v>
      </c>
      <c r="G106" s="35" t="s">
        <v>369</v>
      </c>
      <c r="H106" s="28">
        <v>117.0</v>
      </c>
      <c r="I106" s="28">
        <v>76.0</v>
      </c>
      <c r="J106" s="28">
        <v>78.0</v>
      </c>
      <c r="K106" s="28">
        <v>62.0</v>
      </c>
      <c r="L106" s="28">
        <f t="shared" si="2"/>
        <v>333</v>
      </c>
      <c r="M106" s="28">
        <v>465.0</v>
      </c>
      <c r="N106" s="44">
        <f t="shared" ref="N106:Q106" si="106">H106/N$1</f>
        <v>0.8731343284</v>
      </c>
      <c r="O106" s="44">
        <f t="shared" si="106"/>
        <v>0.7450980392</v>
      </c>
      <c r="P106" s="44">
        <f t="shared" si="106"/>
        <v>0.7572815534</v>
      </c>
      <c r="Q106" s="44">
        <f t="shared" si="106"/>
        <v>0.4920634921</v>
      </c>
      <c r="R106" s="45">
        <f t="shared" si="4"/>
        <v>0.7161290323</v>
      </c>
      <c r="S106" s="46" t="s">
        <v>16</v>
      </c>
    </row>
    <row r="107">
      <c r="A107" s="27" t="s">
        <v>289</v>
      </c>
      <c r="B107" s="28" t="s">
        <v>199</v>
      </c>
      <c r="C107" s="43" t="s">
        <v>511</v>
      </c>
      <c r="D107" s="34" t="s">
        <v>512</v>
      </c>
      <c r="E107" s="34" t="s">
        <v>335</v>
      </c>
      <c r="F107" s="34" t="s">
        <v>337</v>
      </c>
      <c r="G107" s="35" t="s">
        <v>393</v>
      </c>
      <c r="H107" s="28">
        <v>107.0</v>
      </c>
      <c r="I107" s="28">
        <v>98.0</v>
      </c>
      <c r="J107" s="28">
        <v>75.0</v>
      </c>
      <c r="K107" s="28">
        <v>86.0</v>
      </c>
      <c r="L107" s="28">
        <f t="shared" si="2"/>
        <v>366</v>
      </c>
      <c r="M107" s="28">
        <v>465.0</v>
      </c>
      <c r="N107" s="44">
        <f t="shared" ref="N107:Q107" si="107">H107/N$1</f>
        <v>0.7985074627</v>
      </c>
      <c r="O107" s="44">
        <f t="shared" si="107"/>
        <v>0.9607843137</v>
      </c>
      <c r="P107" s="44">
        <f t="shared" si="107"/>
        <v>0.7281553398</v>
      </c>
      <c r="Q107" s="44">
        <f t="shared" si="107"/>
        <v>0.6825396825</v>
      </c>
      <c r="R107" s="45">
        <f t="shared" si="4"/>
        <v>0.7870967742</v>
      </c>
      <c r="S107" s="46" t="s">
        <v>16</v>
      </c>
    </row>
    <row r="108">
      <c r="A108" s="27" t="s">
        <v>289</v>
      </c>
      <c r="B108" s="28" t="s">
        <v>200</v>
      </c>
      <c r="C108" s="43" t="s">
        <v>511</v>
      </c>
      <c r="D108" s="34" t="s">
        <v>513</v>
      </c>
      <c r="E108" s="34" t="s">
        <v>331</v>
      </c>
      <c r="F108" s="34" t="s">
        <v>337</v>
      </c>
      <c r="G108" s="35" t="s">
        <v>514</v>
      </c>
      <c r="H108" s="28">
        <v>118.0</v>
      </c>
      <c r="I108" s="28">
        <v>88.0</v>
      </c>
      <c r="J108" s="28">
        <v>82.0</v>
      </c>
      <c r="K108" s="28">
        <v>85.0</v>
      </c>
      <c r="L108" s="28">
        <f t="shared" si="2"/>
        <v>373</v>
      </c>
      <c r="M108" s="28">
        <v>465.0</v>
      </c>
      <c r="N108" s="44">
        <f t="shared" ref="N108:Q108" si="108">H108/N$1</f>
        <v>0.8805970149</v>
      </c>
      <c r="O108" s="44">
        <f t="shared" si="108"/>
        <v>0.862745098</v>
      </c>
      <c r="P108" s="44">
        <f t="shared" si="108"/>
        <v>0.7961165049</v>
      </c>
      <c r="Q108" s="44">
        <f t="shared" si="108"/>
        <v>0.6746031746</v>
      </c>
      <c r="R108" s="45">
        <f t="shared" si="4"/>
        <v>0.8021505376</v>
      </c>
      <c r="S108" s="46" t="s">
        <v>16</v>
      </c>
    </row>
    <row r="109">
      <c r="A109" s="27" t="s">
        <v>289</v>
      </c>
      <c r="B109" s="28" t="s">
        <v>201</v>
      </c>
      <c r="C109" s="43" t="s">
        <v>511</v>
      </c>
      <c r="D109" s="34" t="s">
        <v>515</v>
      </c>
      <c r="E109" s="34" t="s">
        <v>331</v>
      </c>
      <c r="F109" s="34" t="s">
        <v>337</v>
      </c>
      <c r="G109" s="35" t="s">
        <v>375</v>
      </c>
      <c r="H109" s="28">
        <v>88.0</v>
      </c>
      <c r="I109" s="28">
        <v>57.0</v>
      </c>
      <c r="J109" s="28">
        <v>74.0</v>
      </c>
      <c r="K109" s="28">
        <v>80.0</v>
      </c>
      <c r="L109" s="28">
        <f t="shared" si="2"/>
        <v>299</v>
      </c>
      <c r="M109" s="28">
        <v>465.0</v>
      </c>
      <c r="N109" s="44">
        <f t="shared" ref="N109:Q109" si="109">H109/N$1</f>
        <v>0.6567164179</v>
      </c>
      <c r="O109" s="44">
        <f t="shared" si="109"/>
        <v>0.5588235294</v>
      </c>
      <c r="P109" s="44">
        <f t="shared" si="109"/>
        <v>0.7184466019</v>
      </c>
      <c r="Q109" s="44">
        <f t="shared" si="109"/>
        <v>0.6349206349</v>
      </c>
      <c r="R109" s="45">
        <f t="shared" si="4"/>
        <v>0.6430107527</v>
      </c>
      <c r="S109" s="46" t="s">
        <v>16</v>
      </c>
    </row>
    <row r="110">
      <c r="A110" s="27" t="s">
        <v>289</v>
      </c>
      <c r="B110" s="28" t="s">
        <v>202</v>
      </c>
      <c r="C110" s="43" t="s">
        <v>511</v>
      </c>
      <c r="D110" s="34" t="s">
        <v>516</v>
      </c>
      <c r="E110" s="34" t="s">
        <v>335</v>
      </c>
      <c r="F110" s="34" t="s">
        <v>517</v>
      </c>
      <c r="G110" s="35"/>
      <c r="H110" s="28">
        <v>97.0</v>
      </c>
      <c r="I110" s="28">
        <v>93.0</v>
      </c>
      <c r="J110" s="28">
        <v>78.0</v>
      </c>
      <c r="K110" s="28">
        <v>107.0</v>
      </c>
      <c r="L110" s="28">
        <f t="shared" si="2"/>
        <v>375</v>
      </c>
      <c r="M110" s="28">
        <v>465.0</v>
      </c>
      <c r="N110" s="44">
        <f t="shared" ref="N110:Q110" si="110">H110/N$1</f>
        <v>0.723880597</v>
      </c>
      <c r="O110" s="44">
        <f t="shared" si="110"/>
        <v>0.9117647059</v>
      </c>
      <c r="P110" s="44">
        <f t="shared" si="110"/>
        <v>0.7572815534</v>
      </c>
      <c r="Q110" s="44">
        <f t="shared" si="110"/>
        <v>0.8492063492</v>
      </c>
      <c r="R110" s="45">
        <f t="shared" si="4"/>
        <v>0.8064516129</v>
      </c>
      <c r="S110" s="46" t="s">
        <v>16</v>
      </c>
    </row>
    <row r="111">
      <c r="A111" s="27" t="s">
        <v>293</v>
      </c>
      <c r="B111" s="28" t="s">
        <v>203</v>
      </c>
      <c r="C111" s="43" t="s">
        <v>518</v>
      </c>
      <c r="D111" s="34" t="s">
        <v>519</v>
      </c>
      <c r="E111" s="34" t="s">
        <v>331</v>
      </c>
      <c r="F111" s="34" t="s">
        <v>332</v>
      </c>
      <c r="G111" s="35" t="s">
        <v>338</v>
      </c>
      <c r="H111" s="28">
        <v>109.0</v>
      </c>
      <c r="I111" s="28">
        <v>83.0</v>
      </c>
      <c r="J111" s="28">
        <v>68.0</v>
      </c>
      <c r="K111" s="28">
        <v>94.0</v>
      </c>
      <c r="L111" s="28">
        <f t="shared" si="2"/>
        <v>354</v>
      </c>
      <c r="M111" s="28">
        <v>465.0</v>
      </c>
      <c r="N111" s="44">
        <f t="shared" ref="N111:Q111" si="111">H111/N$1</f>
        <v>0.8134328358</v>
      </c>
      <c r="O111" s="44">
        <f t="shared" si="111"/>
        <v>0.8137254902</v>
      </c>
      <c r="P111" s="44">
        <f t="shared" si="111"/>
        <v>0.6601941748</v>
      </c>
      <c r="Q111" s="44">
        <f t="shared" si="111"/>
        <v>0.746031746</v>
      </c>
      <c r="R111" s="45">
        <f t="shared" si="4"/>
        <v>0.7612903226</v>
      </c>
      <c r="S111" s="46" t="s">
        <v>16</v>
      </c>
    </row>
    <row r="112">
      <c r="A112" s="27" t="s">
        <v>293</v>
      </c>
      <c r="B112" s="28" t="s">
        <v>204</v>
      </c>
      <c r="C112" s="43" t="s">
        <v>518</v>
      </c>
      <c r="D112" s="34" t="s">
        <v>520</v>
      </c>
      <c r="E112" s="34" t="s">
        <v>335</v>
      </c>
      <c r="F112" s="34" t="s">
        <v>332</v>
      </c>
      <c r="G112" s="35"/>
      <c r="H112" s="28">
        <v>131.0</v>
      </c>
      <c r="I112" s="28">
        <v>102.0</v>
      </c>
      <c r="J112" s="28">
        <v>76.0</v>
      </c>
      <c r="K112" s="28">
        <v>108.0</v>
      </c>
      <c r="L112" s="28">
        <f t="shared" si="2"/>
        <v>417</v>
      </c>
      <c r="M112" s="28">
        <v>465.0</v>
      </c>
      <c r="N112" s="44">
        <f t="shared" ref="N112:Q112" si="112">H112/N$1</f>
        <v>0.9776119403</v>
      </c>
      <c r="O112" s="44">
        <f t="shared" si="112"/>
        <v>1</v>
      </c>
      <c r="P112" s="44">
        <f t="shared" si="112"/>
        <v>0.7378640777</v>
      </c>
      <c r="Q112" s="44">
        <f t="shared" si="112"/>
        <v>0.8571428571</v>
      </c>
      <c r="R112" s="45">
        <f t="shared" si="4"/>
        <v>0.8967741935</v>
      </c>
      <c r="S112" s="46" t="s">
        <v>16</v>
      </c>
    </row>
    <row r="113">
      <c r="A113" s="27" t="s">
        <v>293</v>
      </c>
      <c r="B113" s="28" t="s">
        <v>205</v>
      </c>
      <c r="C113" s="43" t="s">
        <v>518</v>
      </c>
      <c r="D113" s="34" t="s">
        <v>521</v>
      </c>
      <c r="E113" s="34" t="s">
        <v>331</v>
      </c>
      <c r="F113" s="34" t="s">
        <v>332</v>
      </c>
      <c r="G113" s="35" t="s">
        <v>393</v>
      </c>
      <c r="H113" s="28">
        <v>133.0</v>
      </c>
      <c r="I113" s="28">
        <v>96.0</v>
      </c>
      <c r="J113" s="28">
        <v>92.0</v>
      </c>
      <c r="K113" s="28">
        <v>96.0</v>
      </c>
      <c r="L113" s="28">
        <f t="shared" si="2"/>
        <v>417</v>
      </c>
      <c r="M113" s="28">
        <v>465.0</v>
      </c>
      <c r="N113" s="44">
        <f t="shared" ref="N113:Q113" si="113">H113/N$1</f>
        <v>0.9925373134</v>
      </c>
      <c r="O113" s="44">
        <f t="shared" si="113"/>
        <v>0.9411764706</v>
      </c>
      <c r="P113" s="44">
        <f t="shared" si="113"/>
        <v>0.8932038835</v>
      </c>
      <c r="Q113" s="44">
        <f t="shared" si="113"/>
        <v>0.7619047619</v>
      </c>
      <c r="R113" s="45">
        <f t="shared" si="4"/>
        <v>0.8967741935</v>
      </c>
      <c r="S113" s="46" t="s">
        <v>16</v>
      </c>
    </row>
    <row r="114">
      <c r="A114" s="27" t="s">
        <v>293</v>
      </c>
      <c r="B114" s="28" t="s">
        <v>206</v>
      </c>
      <c r="C114" s="43" t="s">
        <v>518</v>
      </c>
      <c r="D114" s="34" t="s">
        <v>522</v>
      </c>
      <c r="E114" s="34" t="s">
        <v>335</v>
      </c>
      <c r="F114" s="34" t="s">
        <v>332</v>
      </c>
      <c r="G114" s="35" t="s">
        <v>414</v>
      </c>
      <c r="H114" s="28">
        <v>125.0</v>
      </c>
      <c r="I114" s="28">
        <v>83.0</v>
      </c>
      <c r="J114" s="28">
        <v>90.0</v>
      </c>
      <c r="K114" s="28">
        <v>112.0</v>
      </c>
      <c r="L114" s="28">
        <f t="shared" si="2"/>
        <v>410</v>
      </c>
      <c r="M114" s="28">
        <v>465.0</v>
      </c>
      <c r="N114" s="44">
        <f t="shared" ref="N114:Q114" si="114">H114/N$1</f>
        <v>0.9328358209</v>
      </c>
      <c r="O114" s="44">
        <f t="shared" si="114"/>
        <v>0.8137254902</v>
      </c>
      <c r="P114" s="44">
        <f t="shared" si="114"/>
        <v>0.8737864078</v>
      </c>
      <c r="Q114" s="44">
        <f t="shared" si="114"/>
        <v>0.8888888889</v>
      </c>
      <c r="R114" s="45">
        <f t="shared" si="4"/>
        <v>0.8817204301</v>
      </c>
      <c r="S114" s="46" t="s">
        <v>16</v>
      </c>
    </row>
    <row r="115">
      <c r="A115" s="27" t="s">
        <v>291</v>
      </c>
      <c r="B115" s="28" t="s">
        <v>207</v>
      </c>
      <c r="C115" s="43" t="s">
        <v>523</v>
      </c>
      <c r="D115" s="34" t="s">
        <v>524</v>
      </c>
      <c r="E115" s="34" t="s">
        <v>331</v>
      </c>
      <c r="F115" s="34" t="s">
        <v>332</v>
      </c>
      <c r="G115" s="35"/>
      <c r="H115" s="28">
        <v>134.0</v>
      </c>
      <c r="I115" s="28">
        <v>102.0</v>
      </c>
      <c r="J115" s="28">
        <v>89.0</v>
      </c>
      <c r="K115" s="28">
        <v>114.0</v>
      </c>
      <c r="L115" s="28">
        <f t="shared" si="2"/>
        <v>439</v>
      </c>
      <c r="M115" s="28">
        <v>465.0</v>
      </c>
      <c r="N115" s="44">
        <f t="shared" ref="N115:Q115" si="115">H115/N$1</f>
        <v>1</v>
      </c>
      <c r="O115" s="44">
        <f t="shared" si="115"/>
        <v>1</v>
      </c>
      <c r="P115" s="44">
        <f t="shared" si="115"/>
        <v>0.8640776699</v>
      </c>
      <c r="Q115" s="44">
        <f t="shared" si="115"/>
        <v>0.9047619048</v>
      </c>
      <c r="R115" s="45">
        <f t="shared" si="4"/>
        <v>0.9440860215</v>
      </c>
      <c r="S115" s="46" t="s">
        <v>16</v>
      </c>
    </row>
    <row r="116">
      <c r="A116" s="27" t="s">
        <v>291</v>
      </c>
      <c r="B116" s="28" t="s">
        <v>208</v>
      </c>
      <c r="C116" s="43" t="s">
        <v>523</v>
      </c>
      <c r="D116" s="34" t="s">
        <v>525</v>
      </c>
      <c r="E116" s="34" t="s">
        <v>335</v>
      </c>
      <c r="F116" s="34" t="s">
        <v>332</v>
      </c>
      <c r="G116" s="35" t="s">
        <v>422</v>
      </c>
      <c r="H116" s="28">
        <v>113.0</v>
      </c>
      <c r="I116" s="28">
        <v>88.0</v>
      </c>
      <c r="J116" s="28">
        <v>85.0</v>
      </c>
      <c r="K116" s="28">
        <v>9.0</v>
      </c>
      <c r="L116" s="28">
        <f t="shared" si="2"/>
        <v>295</v>
      </c>
      <c r="M116" s="28">
        <v>465.0</v>
      </c>
      <c r="N116" s="44">
        <f t="shared" ref="N116:Q116" si="116">H116/N$1</f>
        <v>0.8432835821</v>
      </c>
      <c r="O116" s="44">
        <f t="shared" si="116"/>
        <v>0.862745098</v>
      </c>
      <c r="P116" s="44">
        <f t="shared" si="116"/>
        <v>0.8252427184</v>
      </c>
      <c r="Q116" s="44">
        <f t="shared" si="116"/>
        <v>0.07142857143</v>
      </c>
      <c r="R116" s="45">
        <f t="shared" si="4"/>
        <v>0.6344086022</v>
      </c>
      <c r="S116" s="46" t="s">
        <v>16</v>
      </c>
    </row>
    <row r="117">
      <c r="A117" s="27" t="s">
        <v>291</v>
      </c>
      <c r="B117" s="28" t="s">
        <v>209</v>
      </c>
      <c r="C117" s="43" t="s">
        <v>523</v>
      </c>
      <c r="D117" s="34" t="s">
        <v>526</v>
      </c>
      <c r="E117" s="34" t="s">
        <v>331</v>
      </c>
      <c r="F117" s="34" t="s">
        <v>332</v>
      </c>
      <c r="G117" s="35" t="s">
        <v>381</v>
      </c>
      <c r="H117" s="28">
        <v>127.0</v>
      </c>
      <c r="I117" s="28">
        <v>102.0</v>
      </c>
      <c r="J117" s="28">
        <v>89.0</v>
      </c>
      <c r="K117" s="28">
        <v>96.0</v>
      </c>
      <c r="L117" s="28">
        <f t="shared" si="2"/>
        <v>414</v>
      </c>
      <c r="M117" s="28">
        <v>465.0</v>
      </c>
      <c r="N117" s="44">
        <f t="shared" ref="N117:Q117" si="117">H117/N$1</f>
        <v>0.947761194</v>
      </c>
      <c r="O117" s="44">
        <f t="shared" si="117"/>
        <v>1</v>
      </c>
      <c r="P117" s="44">
        <f t="shared" si="117"/>
        <v>0.8640776699</v>
      </c>
      <c r="Q117" s="44">
        <f t="shared" si="117"/>
        <v>0.7619047619</v>
      </c>
      <c r="R117" s="45">
        <f t="shared" si="4"/>
        <v>0.8903225806</v>
      </c>
      <c r="S117" s="46" t="s">
        <v>16</v>
      </c>
    </row>
    <row r="118">
      <c r="A118" s="27" t="s">
        <v>291</v>
      </c>
      <c r="B118" s="28" t="s">
        <v>210</v>
      </c>
      <c r="C118" s="43" t="s">
        <v>523</v>
      </c>
      <c r="D118" s="34" t="s">
        <v>527</v>
      </c>
      <c r="E118" s="34" t="s">
        <v>335</v>
      </c>
      <c r="F118" s="34" t="s">
        <v>332</v>
      </c>
      <c r="G118" s="35" t="s">
        <v>400</v>
      </c>
      <c r="H118" s="28">
        <v>134.0</v>
      </c>
      <c r="I118" s="28">
        <v>83.0</v>
      </c>
      <c r="J118" s="28">
        <v>90.0</v>
      </c>
      <c r="K118" s="28">
        <v>94.0</v>
      </c>
      <c r="L118" s="28">
        <f t="shared" si="2"/>
        <v>401</v>
      </c>
      <c r="M118" s="28">
        <v>465.0</v>
      </c>
      <c r="N118" s="44">
        <f t="shared" ref="N118:Q118" si="118">H118/N$1</f>
        <v>1</v>
      </c>
      <c r="O118" s="44">
        <f t="shared" si="118"/>
        <v>0.8137254902</v>
      </c>
      <c r="P118" s="44">
        <f t="shared" si="118"/>
        <v>0.8737864078</v>
      </c>
      <c r="Q118" s="44">
        <f t="shared" si="118"/>
        <v>0.746031746</v>
      </c>
      <c r="R118" s="45">
        <f t="shared" si="4"/>
        <v>0.8623655914</v>
      </c>
      <c r="S118" s="46" t="s">
        <v>16</v>
      </c>
    </row>
    <row r="119">
      <c r="A119" s="27" t="s">
        <v>283</v>
      </c>
      <c r="B119" s="28" t="s">
        <v>211</v>
      </c>
      <c r="C119" s="43" t="s">
        <v>528</v>
      </c>
      <c r="D119" s="34" t="s">
        <v>529</v>
      </c>
      <c r="E119" s="34" t="s">
        <v>335</v>
      </c>
      <c r="F119" s="34" t="s">
        <v>332</v>
      </c>
      <c r="G119" s="35" t="s">
        <v>400</v>
      </c>
      <c r="H119" s="28">
        <v>129.0</v>
      </c>
      <c r="I119" s="28">
        <v>102.0</v>
      </c>
      <c r="J119" s="28">
        <v>93.0</v>
      </c>
      <c r="K119" s="28">
        <v>103.0</v>
      </c>
      <c r="L119" s="28">
        <f t="shared" si="2"/>
        <v>427</v>
      </c>
      <c r="M119" s="28">
        <v>465.0</v>
      </c>
      <c r="N119" s="44">
        <f t="shared" ref="N119:Q119" si="119">H119/N$1</f>
        <v>0.9626865672</v>
      </c>
      <c r="O119" s="44">
        <f t="shared" si="119"/>
        <v>1</v>
      </c>
      <c r="P119" s="44">
        <f t="shared" si="119"/>
        <v>0.9029126214</v>
      </c>
      <c r="Q119" s="44">
        <f t="shared" si="119"/>
        <v>0.8174603175</v>
      </c>
      <c r="R119" s="45">
        <f t="shared" si="4"/>
        <v>0.9182795699</v>
      </c>
      <c r="S119" s="46" t="s">
        <v>16</v>
      </c>
    </row>
    <row r="120">
      <c r="A120" s="27" t="s">
        <v>283</v>
      </c>
      <c r="B120" s="28" t="s">
        <v>212</v>
      </c>
      <c r="C120" s="43" t="s">
        <v>528</v>
      </c>
      <c r="D120" s="34" t="s">
        <v>530</v>
      </c>
      <c r="E120" s="34" t="s">
        <v>331</v>
      </c>
      <c r="F120" s="34" t="s">
        <v>337</v>
      </c>
      <c r="G120" s="48" t="s">
        <v>531</v>
      </c>
      <c r="H120" s="28">
        <v>72.0</v>
      </c>
      <c r="I120" s="28">
        <v>48.0</v>
      </c>
      <c r="J120" s="28">
        <v>90.0</v>
      </c>
      <c r="K120" s="28">
        <v>92.0</v>
      </c>
      <c r="L120" s="28">
        <f t="shared" si="2"/>
        <v>302</v>
      </c>
      <c r="M120" s="28">
        <v>465.0</v>
      </c>
      <c r="N120" s="44">
        <f t="shared" ref="N120:Q120" si="120">H120/N$1</f>
        <v>0.5373134328</v>
      </c>
      <c r="O120" s="44">
        <f t="shared" si="120"/>
        <v>0.4705882353</v>
      </c>
      <c r="P120" s="44">
        <f t="shared" si="120"/>
        <v>0.8737864078</v>
      </c>
      <c r="Q120" s="44">
        <f t="shared" si="120"/>
        <v>0.7301587302</v>
      </c>
      <c r="R120" s="45">
        <f t="shared" si="4"/>
        <v>0.6494623656</v>
      </c>
      <c r="S120" s="46" t="s">
        <v>16</v>
      </c>
    </row>
    <row r="121">
      <c r="A121" s="27" t="s">
        <v>283</v>
      </c>
      <c r="B121" s="28" t="s">
        <v>213</v>
      </c>
      <c r="C121" s="43" t="s">
        <v>528</v>
      </c>
      <c r="D121" s="34" t="s">
        <v>532</v>
      </c>
      <c r="E121" s="34" t="s">
        <v>331</v>
      </c>
      <c r="F121" s="34" t="s">
        <v>332</v>
      </c>
      <c r="G121" s="49" t="s">
        <v>389</v>
      </c>
      <c r="H121" s="28">
        <v>127.0</v>
      </c>
      <c r="I121" s="28">
        <v>102.0</v>
      </c>
      <c r="J121" s="28">
        <v>93.0</v>
      </c>
      <c r="K121" s="28">
        <v>87.0</v>
      </c>
      <c r="L121" s="28">
        <f t="shared" si="2"/>
        <v>409</v>
      </c>
      <c r="M121" s="28">
        <v>465.0</v>
      </c>
      <c r="N121" s="44">
        <f t="shared" ref="N121:Q121" si="121">H121/N$1</f>
        <v>0.947761194</v>
      </c>
      <c r="O121" s="44">
        <f t="shared" si="121"/>
        <v>1</v>
      </c>
      <c r="P121" s="44">
        <f t="shared" si="121"/>
        <v>0.9029126214</v>
      </c>
      <c r="Q121" s="44">
        <f t="shared" si="121"/>
        <v>0.6904761905</v>
      </c>
      <c r="R121" s="45">
        <f t="shared" si="4"/>
        <v>0.8795698925</v>
      </c>
      <c r="S121" s="46" t="s">
        <v>16</v>
      </c>
    </row>
    <row r="122">
      <c r="A122" s="27" t="s">
        <v>283</v>
      </c>
      <c r="B122" s="28" t="s">
        <v>214</v>
      </c>
      <c r="C122" s="43" t="s">
        <v>528</v>
      </c>
      <c r="D122" s="34" t="s">
        <v>533</v>
      </c>
      <c r="E122" s="34" t="s">
        <v>335</v>
      </c>
      <c r="F122" s="34" t="s">
        <v>332</v>
      </c>
      <c r="G122" s="35"/>
      <c r="H122" s="28">
        <v>108.0</v>
      </c>
      <c r="I122" s="28">
        <v>73.0</v>
      </c>
      <c r="J122" s="28">
        <v>79.0</v>
      </c>
      <c r="K122" s="28">
        <v>59.0</v>
      </c>
      <c r="L122" s="28">
        <f t="shared" si="2"/>
        <v>319</v>
      </c>
      <c r="M122" s="28">
        <v>465.0</v>
      </c>
      <c r="N122" s="44">
        <f t="shared" ref="N122:Q122" si="122">H122/N$1</f>
        <v>0.8059701493</v>
      </c>
      <c r="O122" s="44">
        <f t="shared" si="122"/>
        <v>0.7156862745</v>
      </c>
      <c r="P122" s="44">
        <f t="shared" si="122"/>
        <v>0.7669902913</v>
      </c>
      <c r="Q122" s="44">
        <f t="shared" si="122"/>
        <v>0.4682539683</v>
      </c>
      <c r="R122" s="45">
        <f t="shared" si="4"/>
        <v>0.6860215054</v>
      </c>
      <c r="S122" s="46" t="s">
        <v>16</v>
      </c>
    </row>
    <row r="123">
      <c r="A123" s="27" t="s">
        <v>287</v>
      </c>
      <c r="B123" s="28" t="s">
        <v>215</v>
      </c>
      <c r="C123" s="43" t="s">
        <v>534</v>
      </c>
      <c r="D123" s="34" t="s">
        <v>535</v>
      </c>
      <c r="E123" s="34" t="s">
        <v>335</v>
      </c>
      <c r="F123" s="34" t="s">
        <v>332</v>
      </c>
      <c r="G123" s="35" t="s">
        <v>381</v>
      </c>
      <c r="H123" s="28">
        <v>115.0</v>
      </c>
      <c r="I123" s="28">
        <v>86.0</v>
      </c>
      <c r="J123" s="28">
        <v>73.0</v>
      </c>
      <c r="K123" s="28">
        <v>73.0</v>
      </c>
      <c r="L123" s="28">
        <f t="shared" si="2"/>
        <v>347</v>
      </c>
      <c r="M123" s="28">
        <v>465.0</v>
      </c>
      <c r="N123" s="44">
        <f t="shared" ref="N123:Q123" si="123">H123/N$1</f>
        <v>0.8582089552</v>
      </c>
      <c r="O123" s="44">
        <f t="shared" si="123"/>
        <v>0.8431372549</v>
      </c>
      <c r="P123" s="44">
        <f t="shared" si="123"/>
        <v>0.7087378641</v>
      </c>
      <c r="Q123" s="44">
        <f t="shared" si="123"/>
        <v>0.5793650794</v>
      </c>
      <c r="R123" s="45">
        <f t="shared" si="4"/>
        <v>0.7462365591</v>
      </c>
      <c r="S123" s="46" t="s">
        <v>16</v>
      </c>
    </row>
    <row r="124">
      <c r="A124" s="27" t="s">
        <v>287</v>
      </c>
      <c r="B124" s="28" t="s">
        <v>216</v>
      </c>
      <c r="C124" s="43" t="s">
        <v>534</v>
      </c>
      <c r="D124" s="34" t="s">
        <v>536</v>
      </c>
      <c r="E124" s="34" t="s">
        <v>331</v>
      </c>
      <c r="F124" s="34" t="s">
        <v>337</v>
      </c>
      <c r="G124" s="50" t="s">
        <v>338</v>
      </c>
      <c r="H124" s="28">
        <v>97.0</v>
      </c>
      <c r="I124" s="28">
        <v>93.0</v>
      </c>
      <c r="J124" s="28">
        <v>91.0</v>
      </c>
      <c r="K124" s="28">
        <v>95.0</v>
      </c>
      <c r="L124" s="28">
        <f t="shared" si="2"/>
        <v>376</v>
      </c>
      <c r="M124" s="28">
        <v>465.0</v>
      </c>
      <c r="N124" s="44">
        <f t="shared" ref="N124:Q124" si="124">H124/N$1</f>
        <v>0.723880597</v>
      </c>
      <c r="O124" s="44">
        <f t="shared" si="124"/>
        <v>0.9117647059</v>
      </c>
      <c r="P124" s="44">
        <f t="shared" si="124"/>
        <v>0.8834951456</v>
      </c>
      <c r="Q124" s="44">
        <f t="shared" si="124"/>
        <v>0.753968254</v>
      </c>
      <c r="R124" s="45">
        <f t="shared" si="4"/>
        <v>0.8086021505</v>
      </c>
      <c r="S124" s="46" t="s">
        <v>16</v>
      </c>
    </row>
    <row r="125">
      <c r="A125" s="27" t="s">
        <v>287</v>
      </c>
      <c r="B125" s="28" t="s">
        <v>217</v>
      </c>
      <c r="C125" s="43" t="s">
        <v>534</v>
      </c>
      <c r="D125" s="34" t="s">
        <v>537</v>
      </c>
      <c r="E125" s="34" t="s">
        <v>331</v>
      </c>
      <c r="F125" s="34" t="s">
        <v>332</v>
      </c>
      <c r="G125" s="35" t="s">
        <v>391</v>
      </c>
      <c r="H125" s="28">
        <v>129.0</v>
      </c>
      <c r="I125" s="28">
        <v>101.0</v>
      </c>
      <c r="J125" s="28">
        <v>38.0</v>
      </c>
      <c r="K125" s="28">
        <v>75.0</v>
      </c>
      <c r="L125" s="28">
        <f t="shared" si="2"/>
        <v>343</v>
      </c>
      <c r="M125" s="28">
        <v>465.0</v>
      </c>
      <c r="N125" s="44">
        <f t="shared" ref="N125:Q125" si="125">H125/N$1</f>
        <v>0.9626865672</v>
      </c>
      <c r="O125" s="44">
        <f t="shared" si="125"/>
        <v>0.9901960784</v>
      </c>
      <c r="P125" s="44">
        <f t="shared" si="125"/>
        <v>0.3689320388</v>
      </c>
      <c r="Q125" s="44">
        <f t="shared" si="125"/>
        <v>0.5952380952</v>
      </c>
      <c r="R125" s="45">
        <f t="shared" si="4"/>
        <v>0.7376344086</v>
      </c>
      <c r="S125" s="46" t="s">
        <v>16</v>
      </c>
    </row>
    <row r="126">
      <c r="A126" s="27" t="s">
        <v>287</v>
      </c>
      <c r="B126" s="28" t="s">
        <v>218</v>
      </c>
      <c r="C126" s="43" t="s">
        <v>534</v>
      </c>
      <c r="D126" s="34" t="s">
        <v>538</v>
      </c>
      <c r="E126" s="34" t="s">
        <v>335</v>
      </c>
      <c r="F126" s="34" t="s">
        <v>332</v>
      </c>
      <c r="G126" s="48" t="s">
        <v>338</v>
      </c>
      <c r="H126" s="28">
        <v>79.0</v>
      </c>
      <c r="I126" s="28">
        <v>66.0</v>
      </c>
      <c r="J126" s="28">
        <v>43.0</v>
      </c>
      <c r="K126" s="28">
        <v>90.0</v>
      </c>
      <c r="L126" s="28">
        <f t="shared" si="2"/>
        <v>278</v>
      </c>
      <c r="M126" s="28">
        <v>465.0</v>
      </c>
      <c r="N126" s="44">
        <f t="shared" ref="N126:Q126" si="126">H126/N$1</f>
        <v>0.5895522388</v>
      </c>
      <c r="O126" s="44">
        <f t="shared" si="126"/>
        <v>0.6470588235</v>
      </c>
      <c r="P126" s="44">
        <f t="shared" si="126"/>
        <v>0.4174757282</v>
      </c>
      <c r="Q126" s="44">
        <f t="shared" si="126"/>
        <v>0.7142857143</v>
      </c>
      <c r="R126" s="45">
        <f t="shared" si="4"/>
        <v>0.5978494624</v>
      </c>
      <c r="S126" s="46" t="s">
        <v>10</v>
      </c>
      <c r="T126" s="51" t="s">
        <v>539</v>
      </c>
      <c r="U126" s="46" t="s">
        <v>404</v>
      </c>
    </row>
    <row r="127">
      <c r="A127" s="27" t="s">
        <v>287</v>
      </c>
      <c r="B127" s="28" t="s">
        <v>219</v>
      </c>
      <c r="C127" s="43" t="s">
        <v>540</v>
      </c>
      <c r="D127" s="34" t="s">
        <v>541</v>
      </c>
      <c r="E127" s="34" t="s">
        <v>335</v>
      </c>
      <c r="F127" s="34" t="s">
        <v>337</v>
      </c>
      <c r="G127" s="35" t="s">
        <v>338</v>
      </c>
      <c r="H127" s="28">
        <v>67.0</v>
      </c>
      <c r="I127" s="28">
        <v>65.0</v>
      </c>
      <c r="J127" s="28">
        <v>69.0</v>
      </c>
      <c r="K127" s="28">
        <v>53.0</v>
      </c>
      <c r="L127" s="28">
        <f t="shared" si="2"/>
        <v>254</v>
      </c>
      <c r="M127" s="28">
        <v>465.0</v>
      </c>
      <c r="N127" s="44">
        <f t="shared" ref="N127:Q127" si="127">H127/N$1</f>
        <v>0.5</v>
      </c>
      <c r="O127" s="44">
        <f t="shared" si="127"/>
        <v>0.637254902</v>
      </c>
      <c r="P127" s="44">
        <f t="shared" si="127"/>
        <v>0.6699029126</v>
      </c>
      <c r="Q127" s="44">
        <f t="shared" si="127"/>
        <v>0.4206349206</v>
      </c>
      <c r="R127" s="45">
        <f t="shared" si="4"/>
        <v>0.5462365591</v>
      </c>
      <c r="S127" s="46" t="s">
        <v>16</v>
      </c>
    </row>
    <row r="128">
      <c r="A128" s="27" t="s">
        <v>287</v>
      </c>
      <c r="B128" s="28" t="s">
        <v>220</v>
      </c>
      <c r="C128" s="43" t="s">
        <v>540</v>
      </c>
      <c r="D128" s="34" t="s">
        <v>542</v>
      </c>
      <c r="E128" s="34" t="s">
        <v>331</v>
      </c>
      <c r="F128" s="34" t="s">
        <v>337</v>
      </c>
      <c r="G128" s="35" t="s">
        <v>452</v>
      </c>
      <c r="H128" s="28">
        <v>105.0</v>
      </c>
      <c r="I128" s="28">
        <v>76.0</v>
      </c>
      <c r="J128" s="28">
        <v>73.0</v>
      </c>
      <c r="K128" s="28">
        <v>48.0</v>
      </c>
      <c r="L128" s="28">
        <f t="shared" si="2"/>
        <v>302</v>
      </c>
      <c r="M128" s="28">
        <v>465.0</v>
      </c>
      <c r="N128" s="44">
        <f t="shared" ref="N128:Q128" si="128">H128/N$1</f>
        <v>0.7835820896</v>
      </c>
      <c r="O128" s="44">
        <f t="shared" si="128"/>
        <v>0.7450980392</v>
      </c>
      <c r="P128" s="44">
        <f t="shared" si="128"/>
        <v>0.7087378641</v>
      </c>
      <c r="Q128" s="44">
        <f t="shared" si="128"/>
        <v>0.380952381</v>
      </c>
      <c r="R128" s="45">
        <f t="shared" si="4"/>
        <v>0.6494623656</v>
      </c>
      <c r="S128" s="46" t="s">
        <v>16</v>
      </c>
    </row>
    <row r="129">
      <c r="A129" s="27" t="s">
        <v>287</v>
      </c>
      <c r="B129" s="28" t="s">
        <v>221</v>
      </c>
      <c r="C129" s="43" t="s">
        <v>540</v>
      </c>
      <c r="D129" s="34" t="s">
        <v>543</v>
      </c>
      <c r="E129" s="34" t="s">
        <v>331</v>
      </c>
      <c r="F129" s="34" t="s">
        <v>337</v>
      </c>
      <c r="G129" s="35" t="s">
        <v>419</v>
      </c>
      <c r="H129" s="28">
        <v>88.0</v>
      </c>
      <c r="I129" s="28">
        <v>66.0</v>
      </c>
      <c r="J129" s="28">
        <v>73.0</v>
      </c>
      <c r="K129" s="28">
        <v>109.0</v>
      </c>
      <c r="L129" s="28">
        <f t="shared" si="2"/>
        <v>336</v>
      </c>
      <c r="M129" s="28">
        <v>465.0</v>
      </c>
      <c r="N129" s="44">
        <f t="shared" ref="N129:Q129" si="129">H129/N$1</f>
        <v>0.6567164179</v>
      </c>
      <c r="O129" s="44">
        <f t="shared" si="129"/>
        <v>0.6470588235</v>
      </c>
      <c r="P129" s="44">
        <f t="shared" si="129"/>
        <v>0.7087378641</v>
      </c>
      <c r="Q129" s="44">
        <f t="shared" si="129"/>
        <v>0.8650793651</v>
      </c>
      <c r="R129" s="45">
        <f t="shared" si="4"/>
        <v>0.7225806452</v>
      </c>
      <c r="S129" s="46" t="s">
        <v>16</v>
      </c>
    </row>
    <row r="130">
      <c r="A130" s="27" t="s">
        <v>287</v>
      </c>
      <c r="B130" s="28" t="s">
        <v>222</v>
      </c>
      <c r="C130" s="43" t="s">
        <v>540</v>
      </c>
      <c r="D130" s="34" t="s">
        <v>544</v>
      </c>
      <c r="E130" s="34" t="s">
        <v>335</v>
      </c>
      <c r="F130" s="34" t="s">
        <v>337</v>
      </c>
      <c r="G130" s="35" t="s">
        <v>381</v>
      </c>
      <c r="H130" s="28">
        <v>80.0</v>
      </c>
      <c r="I130" s="28">
        <v>49.0</v>
      </c>
      <c r="J130" s="28">
        <v>62.0</v>
      </c>
      <c r="K130" s="28">
        <v>60.0</v>
      </c>
      <c r="L130" s="28">
        <f t="shared" si="2"/>
        <v>251</v>
      </c>
      <c r="M130" s="28">
        <v>465.0</v>
      </c>
      <c r="N130" s="44">
        <f t="shared" ref="N130:Q130" si="130">H130/N$1</f>
        <v>0.5970149254</v>
      </c>
      <c r="O130" s="44">
        <f t="shared" si="130"/>
        <v>0.4803921569</v>
      </c>
      <c r="P130" s="44">
        <f t="shared" si="130"/>
        <v>0.6019417476</v>
      </c>
      <c r="Q130" s="44">
        <f t="shared" si="130"/>
        <v>0.4761904762</v>
      </c>
      <c r="R130" s="45">
        <f t="shared" si="4"/>
        <v>0.5397849462</v>
      </c>
      <c r="S130" s="46" t="s">
        <v>16</v>
      </c>
    </row>
    <row r="131">
      <c r="A131" s="27" t="s">
        <v>283</v>
      </c>
      <c r="B131" s="28" t="s">
        <v>223</v>
      </c>
      <c r="C131" s="43" t="s">
        <v>545</v>
      </c>
      <c r="D131" s="34" t="s">
        <v>546</v>
      </c>
      <c r="E131" s="34" t="s">
        <v>335</v>
      </c>
      <c r="F131" s="34" t="s">
        <v>332</v>
      </c>
      <c r="G131" s="48" t="s">
        <v>350</v>
      </c>
      <c r="H131" s="28">
        <v>116.0</v>
      </c>
      <c r="I131" s="28">
        <v>89.0</v>
      </c>
      <c r="J131" s="28">
        <v>69.0</v>
      </c>
      <c r="K131" s="28">
        <v>82.0</v>
      </c>
      <c r="L131" s="28">
        <f t="shared" si="2"/>
        <v>356</v>
      </c>
      <c r="M131" s="28">
        <v>465.0</v>
      </c>
      <c r="N131" s="44">
        <f t="shared" ref="N131:Q131" si="131">H131/N$1</f>
        <v>0.8656716418</v>
      </c>
      <c r="O131" s="44">
        <f t="shared" si="131"/>
        <v>0.8725490196</v>
      </c>
      <c r="P131" s="44">
        <f t="shared" si="131"/>
        <v>0.6699029126</v>
      </c>
      <c r="Q131" s="44">
        <f t="shared" si="131"/>
        <v>0.6507936508</v>
      </c>
      <c r="R131" s="45">
        <f t="shared" si="4"/>
        <v>0.7655913978</v>
      </c>
      <c r="S131" s="46" t="s">
        <v>16</v>
      </c>
    </row>
    <row r="132">
      <c r="A132" s="27" t="s">
        <v>283</v>
      </c>
      <c r="B132" s="28" t="s">
        <v>224</v>
      </c>
      <c r="C132" s="43" t="s">
        <v>545</v>
      </c>
      <c r="D132" s="34" t="s">
        <v>547</v>
      </c>
      <c r="E132" s="34" t="s">
        <v>331</v>
      </c>
      <c r="F132" s="34" t="s">
        <v>332</v>
      </c>
      <c r="G132" s="35" t="s">
        <v>461</v>
      </c>
      <c r="H132" s="28">
        <v>118.0</v>
      </c>
      <c r="I132" s="28">
        <v>99.0</v>
      </c>
      <c r="J132" s="28">
        <v>83.0</v>
      </c>
      <c r="K132" s="28">
        <v>74.0</v>
      </c>
      <c r="L132" s="28">
        <f t="shared" si="2"/>
        <v>374</v>
      </c>
      <c r="M132" s="28">
        <v>465.0</v>
      </c>
      <c r="N132" s="44">
        <f t="shared" ref="N132:Q132" si="132">H132/N$1</f>
        <v>0.8805970149</v>
      </c>
      <c r="O132" s="44">
        <f t="shared" si="132"/>
        <v>0.9705882353</v>
      </c>
      <c r="P132" s="44">
        <f t="shared" si="132"/>
        <v>0.8058252427</v>
      </c>
      <c r="Q132" s="44">
        <f t="shared" si="132"/>
        <v>0.5873015873</v>
      </c>
      <c r="R132" s="45">
        <f t="shared" si="4"/>
        <v>0.8043010753</v>
      </c>
      <c r="S132" s="46" t="s">
        <v>16</v>
      </c>
    </row>
    <row r="133">
      <c r="A133" s="27" t="s">
        <v>283</v>
      </c>
      <c r="B133" s="28" t="s">
        <v>225</v>
      </c>
      <c r="C133" s="43" t="s">
        <v>545</v>
      </c>
      <c r="D133" s="34" t="s">
        <v>548</v>
      </c>
      <c r="E133" s="34" t="s">
        <v>331</v>
      </c>
      <c r="F133" s="34" t="s">
        <v>332</v>
      </c>
      <c r="G133" s="35" t="s">
        <v>514</v>
      </c>
      <c r="H133" s="28">
        <v>110.0</v>
      </c>
      <c r="I133" s="28">
        <v>87.0</v>
      </c>
      <c r="J133" s="28">
        <v>89.0</v>
      </c>
      <c r="K133" s="28">
        <v>69.0</v>
      </c>
      <c r="L133" s="28">
        <f t="shared" si="2"/>
        <v>355</v>
      </c>
      <c r="M133" s="28">
        <v>465.0</v>
      </c>
      <c r="N133" s="44">
        <f t="shared" ref="N133:Q133" si="133">H133/N$1</f>
        <v>0.8208955224</v>
      </c>
      <c r="O133" s="44">
        <f t="shared" si="133"/>
        <v>0.8529411765</v>
      </c>
      <c r="P133" s="44">
        <f t="shared" si="133"/>
        <v>0.8640776699</v>
      </c>
      <c r="Q133" s="44">
        <f t="shared" si="133"/>
        <v>0.5476190476</v>
      </c>
      <c r="R133" s="45">
        <f t="shared" si="4"/>
        <v>0.7634408602</v>
      </c>
      <c r="S133" s="46" t="s">
        <v>16</v>
      </c>
    </row>
    <row r="134">
      <c r="A134" s="27" t="s">
        <v>283</v>
      </c>
      <c r="B134" s="28" t="s">
        <v>226</v>
      </c>
      <c r="C134" s="43" t="s">
        <v>545</v>
      </c>
      <c r="D134" s="34" t="s">
        <v>549</v>
      </c>
      <c r="E134" s="34" t="s">
        <v>335</v>
      </c>
      <c r="F134" s="34" t="s">
        <v>332</v>
      </c>
      <c r="G134" s="49" t="s">
        <v>550</v>
      </c>
      <c r="H134" s="28">
        <v>126.0</v>
      </c>
      <c r="I134" s="28">
        <v>99.0</v>
      </c>
      <c r="J134" s="28">
        <v>95.0</v>
      </c>
      <c r="K134" s="28">
        <v>99.0</v>
      </c>
      <c r="L134" s="28">
        <f t="shared" si="2"/>
        <v>419</v>
      </c>
      <c r="M134" s="28">
        <v>465.0</v>
      </c>
      <c r="N134" s="44">
        <f t="shared" ref="N134:Q134" si="134">H134/N$1</f>
        <v>0.9402985075</v>
      </c>
      <c r="O134" s="44">
        <f t="shared" si="134"/>
        <v>0.9705882353</v>
      </c>
      <c r="P134" s="44">
        <f t="shared" si="134"/>
        <v>0.9223300971</v>
      </c>
      <c r="Q134" s="44">
        <f t="shared" si="134"/>
        <v>0.7857142857</v>
      </c>
      <c r="R134" s="45">
        <f t="shared" si="4"/>
        <v>0.9010752688</v>
      </c>
      <c r="S134" s="46" t="s">
        <v>16</v>
      </c>
    </row>
    <row r="135">
      <c r="A135" s="27" t="s">
        <v>283</v>
      </c>
      <c r="B135" s="28" t="s">
        <v>227</v>
      </c>
      <c r="C135" s="43" t="s">
        <v>551</v>
      </c>
      <c r="D135" s="34" t="s">
        <v>552</v>
      </c>
      <c r="E135" s="34" t="s">
        <v>335</v>
      </c>
      <c r="F135" s="34" t="s">
        <v>332</v>
      </c>
      <c r="G135" s="35" t="s">
        <v>422</v>
      </c>
      <c r="H135" s="28">
        <v>130.0</v>
      </c>
      <c r="I135" s="28">
        <v>99.0</v>
      </c>
      <c r="J135" s="28">
        <v>91.0</v>
      </c>
      <c r="K135" s="28">
        <v>108.0</v>
      </c>
      <c r="L135" s="28">
        <f t="shared" si="2"/>
        <v>428</v>
      </c>
      <c r="M135" s="28">
        <v>465.0</v>
      </c>
      <c r="N135" s="44">
        <f t="shared" ref="N135:Q135" si="135">H135/N$1</f>
        <v>0.9701492537</v>
      </c>
      <c r="O135" s="44">
        <f t="shared" si="135"/>
        <v>0.9705882353</v>
      </c>
      <c r="P135" s="44">
        <f t="shared" si="135"/>
        <v>0.8834951456</v>
      </c>
      <c r="Q135" s="44">
        <f t="shared" si="135"/>
        <v>0.8571428571</v>
      </c>
      <c r="R135" s="45">
        <f t="shared" si="4"/>
        <v>0.9204301075</v>
      </c>
      <c r="S135" s="46" t="s">
        <v>16</v>
      </c>
    </row>
    <row r="136">
      <c r="A136" s="27" t="s">
        <v>283</v>
      </c>
      <c r="B136" s="28" t="s">
        <v>228</v>
      </c>
      <c r="C136" s="43" t="s">
        <v>551</v>
      </c>
      <c r="D136" s="34" t="s">
        <v>553</v>
      </c>
      <c r="E136" s="34" t="s">
        <v>331</v>
      </c>
      <c r="F136" s="34" t="s">
        <v>332</v>
      </c>
      <c r="G136" s="35" t="s">
        <v>346</v>
      </c>
      <c r="H136" s="28">
        <v>130.0</v>
      </c>
      <c r="I136" s="28">
        <v>99.0</v>
      </c>
      <c r="J136" s="28">
        <v>84.0</v>
      </c>
      <c r="K136" s="28">
        <v>113.0</v>
      </c>
      <c r="L136" s="28">
        <f t="shared" si="2"/>
        <v>426</v>
      </c>
      <c r="M136" s="28">
        <v>465.0</v>
      </c>
      <c r="N136" s="44">
        <f t="shared" ref="N136:Q136" si="136">H136/N$1</f>
        <v>0.9701492537</v>
      </c>
      <c r="O136" s="44">
        <f t="shared" si="136"/>
        <v>0.9705882353</v>
      </c>
      <c r="P136" s="44">
        <f t="shared" si="136"/>
        <v>0.8155339806</v>
      </c>
      <c r="Q136" s="44">
        <f t="shared" si="136"/>
        <v>0.8968253968</v>
      </c>
      <c r="R136" s="45">
        <f t="shared" si="4"/>
        <v>0.9161290323</v>
      </c>
      <c r="S136" s="46" t="s">
        <v>16</v>
      </c>
    </row>
    <row r="137">
      <c r="A137" s="27" t="s">
        <v>283</v>
      </c>
      <c r="B137" s="28" t="s">
        <v>229</v>
      </c>
      <c r="C137" s="43" t="s">
        <v>551</v>
      </c>
      <c r="D137" s="34" t="s">
        <v>554</v>
      </c>
      <c r="E137" s="34" t="s">
        <v>331</v>
      </c>
      <c r="F137" s="34" t="s">
        <v>332</v>
      </c>
      <c r="G137" s="48" t="s">
        <v>362</v>
      </c>
      <c r="H137" s="28">
        <v>114.0</v>
      </c>
      <c r="I137" s="28">
        <v>86.0</v>
      </c>
      <c r="J137" s="28">
        <v>76.0</v>
      </c>
      <c r="K137" s="28">
        <v>82.0</v>
      </c>
      <c r="L137" s="28">
        <f t="shared" si="2"/>
        <v>358</v>
      </c>
      <c r="M137" s="28">
        <v>465.0</v>
      </c>
      <c r="N137" s="44">
        <f t="shared" ref="N137:Q137" si="137">H137/N$1</f>
        <v>0.8507462687</v>
      </c>
      <c r="O137" s="44">
        <f t="shared" si="137"/>
        <v>0.8431372549</v>
      </c>
      <c r="P137" s="44">
        <f t="shared" si="137"/>
        <v>0.7378640777</v>
      </c>
      <c r="Q137" s="44">
        <f t="shared" si="137"/>
        <v>0.6507936508</v>
      </c>
      <c r="R137" s="45">
        <f t="shared" si="4"/>
        <v>0.7698924731</v>
      </c>
      <c r="S137" s="46" t="s">
        <v>16</v>
      </c>
    </row>
    <row r="138">
      <c r="A138" s="27" t="s">
        <v>283</v>
      </c>
      <c r="B138" s="28" t="s">
        <v>230</v>
      </c>
      <c r="C138" s="43" t="s">
        <v>551</v>
      </c>
      <c r="D138" s="34" t="s">
        <v>555</v>
      </c>
      <c r="E138" s="34" t="s">
        <v>335</v>
      </c>
      <c r="F138" s="34" t="s">
        <v>332</v>
      </c>
      <c r="G138" s="35" t="s">
        <v>414</v>
      </c>
      <c r="H138" s="28">
        <v>75.0</v>
      </c>
      <c r="I138" s="28">
        <v>59.0</v>
      </c>
      <c r="J138" s="28">
        <v>64.0</v>
      </c>
      <c r="K138" s="28">
        <v>58.0</v>
      </c>
      <c r="L138" s="28">
        <f t="shared" si="2"/>
        <v>256</v>
      </c>
      <c r="M138" s="28">
        <v>465.0</v>
      </c>
      <c r="N138" s="44">
        <f t="shared" ref="N138:Q138" si="138">H138/N$1</f>
        <v>0.5597014925</v>
      </c>
      <c r="O138" s="44">
        <f t="shared" si="138"/>
        <v>0.5784313725</v>
      </c>
      <c r="P138" s="44">
        <f t="shared" si="138"/>
        <v>0.6213592233</v>
      </c>
      <c r="Q138" s="44">
        <f t="shared" si="138"/>
        <v>0.4603174603</v>
      </c>
      <c r="R138" s="45">
        <f t="shared" si="4"/>
        <v>0.5505376344</v>
      </c>
      <c r="S138" s="46" t="s">
        <v>16</v>
      </c>
    </row>
    <row r="139">
      <c r="A139" s="27" t="s">
        <v>282</v>
      </c>
      <c r="B139" s="28" t="s">
        <v>231</v>
      </c>
      <c r="C139" s="43" t="s">
        <v>556</v>
      </c>
      <c r="D139" s="34" t="s">
        <v>557</v>
      </c>
      <c r="E139" s="34" t="s">
        <v>331</v>
      </c>
      <c r="F139" s="34" t="s">
        <v>332</v>
      </c>
      <c r="G139" s="35" t="s">
        <v>344</v>
      </c>
      <c r="H139" s="28">
        <v>119.0</v>
      </c>
      <c r="I139" s="28">
        <v>86.0</v>
      </c>
      <c r="J139" s="28">
        <v>61.0</v>
      </c>
      <c r="K139" s="28">
        <v>72.0</v>
      </c>
      <c r="L139" s="28">
        <f t="shared" si="2"/>
        <v>338</v>
      </c>
      <c r="M139" s="28">
        <v>465.0</v>
      </c>
      <c r="N139" s="44">
        <f t="shared" ref="N139:Q139" si="139">H139/N$1</f>
        <v>0.8880597015</v>
      </c>
      <c r="O139" s="44">
        <f t="shared" si="139"/>
        <v>0.8431372549</v>
      </c>
      <c r="P139" s="44">
        <f t="shared" si="139"/>
        <v>0.5922330097</v>
      </c>
      <c r="Q139" s="44">
        <f t="shared" si="139"/>
        <v>0.5714285714</v>
      </c>
      <c r="R139" s="45">
        <f t="shared" si="4"/>
        <v>0.7268817204</v>
      </c>
      <c r="S139" s="46" t="s">
        <v>16</v>
      </c>
    </row>
    <row r="140">
      <c r="A140" s="27" t="s">
        <v>282</v>
      </c>
      <c r="B140" s="28" t="s">
        <v>232</v>
      </c>
      <c r="C140" s="43" t="s">
        <v>556</v>
      </c>
      <c r="D140" s="34" t="s">
        <v>558</v>
      </c>
      <c r="E140" s="34" t="s">
        <v>335</v>
      </c>
      <c r="F140" s="34" t="s">
        <v>416</v>
      </c>
      <c r="G140" s="35"/>
      <c r="H140" s="28">
        <v>43.0</v>
      </c>
      <c r="I140" s="28">
        <v>29.0</v>
      </c>
      <c r="J140" s="28">
        <v>27.0</v>
      </c>
      <c r="K140" s="28">
        <v>97.0</v>
      </c>
      <c r="L140" s="28">
        <f t="shared" si="2"/>
        <v>196</v>
      </c>
      <c r="M140" s="28">
        <v>465.0</v>
      </c>
      <c r="N140" s="44">
        <f t="shared" ref="N140:Q140" si="140">H140/N$1</f>
        <v>0.3208955224</v>
      </c>
      <c r="O140" s="44">
        <f t="shared" si="140"/>
        <v>0.2843137255</v>
      </c>
      <c r="P140" s="44">
        <f t="shared" si="140"/>
        <v>0.2621359223</v>
      </c>
      <c r="Q140" s="44">
        <f t="shared" si="140"/>
        <v>0.7698412698</v>
      </c>
      <c r="R140" s="45">
        <f t="shared" si="4"/>
        <v>0.4215053763</v>
      </c>
      <c r="S140" s="46" t="s">
        <v>16</v>
      </c>
    </row>
    <row r="141">
      <c r="A141" s="27" t="s">
        <v>282</v>
      </c>
      <c r="B141" s="28" t="s">
        <v>233</v>
      </c>
      <c r="C141" s="43" t="s">
        <v>556</v>
      </c>
      <c r="D141" s="34" t="s">
        <v>559</v>
      </c>
      <c r="E141" s="34" t="s">
        <v>331</v>
      </c>
      <c r="F141" s="34" t="s">
        <v>337</v>
      </c>
      <c r="G141" s="49" t="s">
        <v>389</v>
      </c>
      <c r="H141" s="28">
        <v>58.0</v>
      </c>
      <c r="I141" s="28">
        <v>88.0</v>
      </c>
      <c r="J141" s="28">
        <v>78.0</v>
      </c>
      <c r="K141" s="28">
        <v>78.0</v>
      </c>
      <c r="L141" s="28">
        <f t="shared" si="2"/>
        <v>302</v>
      </c>
      <c r="M141" s="28">
        <v>465.0</v>
      </c>
      <c r="N141" s="44">
        <f t="shared" ref="N141:Q141" si="141">H141/N$1</f>
        <v>0.4328358209</v>
      </c>
      <c r="O141" s="44">
        <f t="shared" si="141"/>
        <v>0.862745098</v>
      </c>
      <c r="P141" s="44">
        <f t="shared" si="141"/>
        <v>0.7572815534</v>
      </c>
      <c r="Q141" s="44">
        <f t="shared" si="141"/>
        <v>0.619047619</v>
      </c>
      <c r="R141" s="45">
        <f t="shared" si="4"/>
        <v>0.6494623656</v>
      </c>
      <c r="S141" s="46" t="s">
        <v>16</v>
      </c>
    </row>
    <row r="142">
      <c r="A142" s="27" t="s">
        <v>282</v>
      </c>
      <c r="B142" s="28" t="s">
        <v>234</v>
      </c>
      <c r="C142" s="43" t="s">
        <v>556</v>
      </c>
      <c r="D142" s="34" t="s">
        <v>560</v>
      </c>
      <c r="E142" s="34" t="s">
        <v>335</v>
      </c>
      <c r="F142" s="34" t="s">
        <v>332</v>
      </c>
      <c r="G142" s="49" t="s">
        <v>561</v>
      </c>
      <c r="H142" s="28">
        <v>133.0</v>
      </c>
      <c r="I142" s="28">
        <v>96.0</v>
      </c>
      <c r="J142" s="28">
        <v>94.0</v>
      </c>
      <c r="K142" s="28">
        <v>105.0</v>
      </c>
      <c r="L142" s="28">
        <f t="shared" si="2"/>
        <v>428</v>
      </c>
      <c r="M142" s="28">
        <v>465.0</v>
      </c>
      <c r="N142" s="44">
        <f t="shared" ref="N142:Q142" si="142">H142/N$1</f>
        <v>0.9925373134</v>
      </c>
      <c r="O142" s="44">
        <f t="shared" si="142"/>
        <v>0.9411764706</v>
      </c>
      <c r="P142" s="44">
        <f t="shared" si="142"/>
        <v>0.9126213592</v>
      </c>
      <c r="Q142" s="44">
        <f t="shared" si="142"/>
        <v>0.8333333333</v>
      </c>
      <c r="R142" s="45">
        <f t="shared" si="4"/>
        <v>0.9204301075</v>
      </c>
      <c r="S142" s="46" t="s">
        <v>16</v>
      </c>
    </row>
    <row r="143">
      <c r="A143" s="27" t="s">
        <v>293</v>
      </c>
      <c r="B143" s="28" t="s">
        <v>235</v>
      </c>
      <c r="C143" s="43" t="s">
        <v>562</v>
      </c>
      <c r="D143" s="34" t="s">
        <v>563</v>
      </c>
      <c r="E143" s="34" t="s">
        <v>331</v>
      </c>
      <c r="F143" s="34" t="s">
        <v>332</v>
      </c>
      <c r="G143" s="35" t="s">
        <v>333</v>
      </c>
      <c r="H143" s="28">
        <v>110.0</v>
      </c>
      <c r="I143" s="28">
        <v>87.0</v>
      </c>
      <c r="J143" s="28">
        <v>64.0</v>
      </c>
      <c r="K143" s="28">
        <v>68.0</v>
      </c>
      <c r="L143" s="28">
        <f t="shared" si="2"/>
        <v>329</v>
      </c>
      <c r="M143" s="28">
        <v>465.0</v>
      </c>
      <c r="N143" s="44">
        <f t="shared" ref="N143:Q143" si="143">H143/N$1</f>
        <v>0.8208955224</v>
      </c>
      <c r="O143" s="44">
        <f t="shared" si="143"/>
        <v>0.8529411765</v>
      </c>
      <c r="P143" s="44">
        <f t="shared" si="143"/>
        <v>0.6213592233</v>
      </c>
      <c r="Q143" s="44">
        <f t="shared" si="143"/>
        <v>0.5396825397</v>
      </c>
      <c r="R143" s="45">
        <f t="shared" si="4"/>
        <v>0.7075268817</v>
      </c>
      <c r="S143" s="46" t="s">
        <v>10</v>
      </c>
      <c r="T143" s="46" t="s">
        <v>564</v>
      </c>
      <c r="U143" s="46" t="s">
        <v>404</v>
      </c>
    </row>
    <row r="144">
      <c r="A144" s="27" t="s">
        <v>293</v>
      </c>
      <c r="B144" s="28" t="s">
        <v>236</v>
      </c>
      <c r="C144" s="43" t="s">
        <v>562</v>
      </c>
      <c r="D144" s="34" t="s">
        <v>565</v>
      </c>
      <c r="E144" s="34" t="s">
        <v>335</v>
      </c>
      <c r="F144" s="34" t="s">
        <v>332</v>
      </c>
      <c r="G144" s="48" t="s">
        <v>531</v>
      </c>
      <c r="H144" s="28">
        <v>109.0</v>
      </c>
      <c r="I144" s="28">
        <v>85.0</v>
      </c>
      <c r="J144" s="28">
        <v>51.0</v>
      </c>
      <c r="K144" s="28">
        <v>41.0</v>
      </c>
      <c r="L144" s="28">
        <f t="shared" si="2"/>
        <v>286</v>
      </c>
      <c r="M144" s="28">
        <v>465.0</v>
      </c>
      <c r="N144" s="44">
        <f t="shared" ref="N144:Q144" si="144">H144/N$1</f>
        <v>0.8134328358</v>
      </c>
      <c r="O144" s="44">
        <f t="shared" si="144"/>
        <v>0.8333333333</v>
      </c>
      <c r="P144" s="44">
        <f t="shared" si="144"/>
        <v>0.4951456311</v>
      </c>
      <c r="Q144" s="44">
        <f t="shared" si="144"/>
        <v>0.3253968254</v>
      </c>
      <c r="R144" s="45">
        <f t="shared" si="4"/>
        <v>0.6150537634</v>
      </c>
      <c r="S144" s="46" t="s">
        <v>16</v>
      </c>
    </row>
    <row r="145">
      <c r="A145" s="27" t="s">
        <v>293</v>
      </c>
      <c r="B145" s="28" t="s">
        <v>237</v>
      </c>
      <c r="C145" s="43" t="s">
        <v>562</v>
      </c>
      <c r="D145" s="34" t="s">
        <v>566</v>
      </c>
      <c r="E145" s="34" t="s">
        <v>331</v>
      </c>
      <c r="F145" s="34" t="s">
        <v>332</v>
      </c>
      <c r="G145" s="49" t="s">
        <v>362</v>
      </c>
      <c r="H145" s="28">
        <v>112.0</v>
      </c>
      <c r="I145" s="28">
        <v>94.0</v>
      </c>
      <c r="J145" s="28">
        <v>84.0</v>
      </c>
      <c r="K145" s="28">
        <v>97.0</v>
      </c>
      <c r="L145" s="28">
        <f t="shared" si="2"/>
        <v>387</v>
      </c>
      <c r="M145" s="28">
        <v>465.0</v>
      </c>
      <c r="N145" s="44">
        <f t="shared" ref="N145:Q145" si="145">H145/N$1</f>
        <v>0.8358208955</v>
      </c>
      <c r="O145" s="44">
        <f t="shared" si="145"/>
        <v>0.9215686275</v>
      </c>
      <c r="P145" s="44">
        <f t="shared" si="145"/>
        <v>0.8155339806</v>
      </c>
      <c r="Q145" s="44">
        <f t="shared" si="145"/>
        <v>0.7698412698</v>
      </c>
      <c r="R145" s="45">
        <f t="shared" si="4"/>
        <v>0.8322580645</v>
      </c>
      <c r="S145" s="46" t="s">
        <v>16</v>
      </c>
    </row>
    <row r="146">
      <c r="A146" s="27" t="s">
        <v>293</v>
      </c>
      <c r="B146" s="28" t="s">
        <v>238</v>
      </c>
      <c r="C146" s="43" t="s">
        <v>562</v>
      </c>
      <c r="D146" s="34" t="s">
        <v>567</v>
      </c>
      <c r="E146" s="34" t="s">
        <v>335</v>
      </c>
      <c r="F146" s="34" t="s">
        <v>332</v>
      </c>
      <c r="G146" s="48" t="s">
        <v>338</v>
      </c>
      <c r="H146" s="28">
        <v>106.0</v>
      </c>
      <c r="I146" s="28">
        <v>73.0</v>
      </c>
      <c r="J146" s="28">
        <v>64.0</v>
      </c>
      <c r="K146" s="28">
        <v>45.0</v>
      </c>
      <c r="L146" s="28">
        <f t="shared" si="2"/>
        <v>288</v>
      </c>
      <c r="M146" s="28">
        <v>465.0</v>
      </c>
      <c r="N146" s="44">
        <f t="shared" ref="N146:Q146" si="146">H146/N$1</f>
        <v>0.7910447761</v>
      </c>
      <c r="O146" s="44">
        <f t="shared" si="146"/>
        <v>0.7156862745</v>
      </c>
      <c r="P146" s="44">
        <f t="shared" si="146"/>
        <v>0.6213592233</v>
      </c>
      <c r="Q146" s="44">
        <f t="shared" si="146"/>
        <v>0.3571428571</v>
      </c>
      <c r="R146" s="45">
        <f t="shared" si="4"/>
        <v>0.6193548387</v>
      </c>
      <c r="S146" s="46" t="s">
        <v>16</v>
      </c>
    </row>
    <row r="147">
      <c r="A147" s="27" t="s">
        <v>293</v>
      </c>
      <c r="B147" s="28" t="s">
        <v>239</v>
      </c>
      <c r="C147" s="43" t="s">
        <v>568</v>
      </c>
      <c r="D147" s="34" t="s">
        <v>569</v>
      </c>
      <c r="E147" s="34" t="s">
        <v>331</v>
      </c>
      <c r="F147" s="34" t="s">
        <v>332</v>
      </c>
      <c r="G147" s="49" t="s">
        <v>402</v>
      </c>
      <c r="H147" s="28">
        <v>119.0</v>
      </c>
      <c r="I147" s="28">
        <v>86.0</v>
      </c>
      <c r="J147" s="28">
        <v>61.0</v>
      </c>
      <c r="K147" s="28">
        <v>73.0</v>
      </c>
      <c r="L147" s="28">
        <f t="shared" si="2"/>
        <v>339</v>
      </c>
      <c r="M147" s="28">
        <v>465.0</v>
      </c>
      <c r="N147" s="44">
        <f t="shared" ref="N147:Q147" si="147">H147/N$1</f>
        <v>0.8880597015</v>
      </c>
      <c r="O147" s="44">
        <f t="shared" si="147"/>
        <v>0.8431372549</v>
      </c>
      <c r="P147" s="44">
        <f t="shared" si="147"/>
        <v>0.5922330097</v>
      </c>
      <c r="Q147" s="44">
        <f t="shared" si="147"/>
        <v>0.5793650794</v>
      </c>
      <c r="R147" s="45">
        <f t="shared" si="4"/>
        <v>0.7290322581</v>
      </c>
      <c r="S147" s="46" t="s">
        <v>16</v>
      </c>
    </row>
    <row r="148">
      <c r="A148" s="27" t="s">
        <v>293</v>
      </c>
      <c r="B148" s="28" t="s">
        <v>240</v>
      </c>
      <c r="C148" s="43" t="s">
        <v>568</v>
      </c>
      <c r="D148" s="34" t="s">
        <v>570</v>
      </c>
      <c r="E148" s="34" t="s">
        <v>331</v>
      </c>
      <c r="F148" s="34" t="s">
        <v>332</v>
      </c>
      <c r="G148" s="49" t="s">
        <v>389</v>
      </c>
      <c r="H148" s="28">
        <v>118.0</v>
      </c>
      <c r="I148" s="28">
        <v>98.0</v>
      </c>
      <c r="J148" s="28">
        <v>87.0</v>
      </c>
      <c r="K148" s="28">
        <v>89.0</v>
      </c>
      <c r="L148" s="28">
        <f t="shared" si="2"/>
        <v>392</v>
      </c>
      <c r="M148" s="28">
        <v>465.0</v>
      </c>
      <c r="N148" s="44">
        <f t="shared" ref="N148:Q148" si="148">H148/N$1</f>
        <v>0.8805970149</v>
      </c>
      <c r="O148" s="44">
        <f t="shared" si="148"/>
        <v>0.9607843137</v>
      </c>
      <c r="P148" s="44">
        <f t="shared" si="148"/>
        <v>0.8446601942</v>
      </c>
      <c r="Q148" s="44">
        <f t="shared" si="148"/>
        <v>0.7063492063</v>
      </c>
      <c r="R148" s="45">
        <f t="shared" si="4"/>
        <v>0.8430107527</v>
      </c>
      <c r="S148" s="46" t="s">
        <v>16</v>
      </c>
    </row>
    <row r="149">
      <c r="A149" s="27" t="s">
        <v>293</v>
      </c>
      <c r="B149" s="28" t="s">
        <v>241</v>
      </c>
      <c r="C149" s="43" t="s">
        <v>568</v>
      </c>
      <c r="D149" s="34" t="s">
        <v>571</v>
      </c>
      <c r="E149" s="34" t="s">
        <v>335</v>
      </c>
      <c r="F149" s="34" t="s">
        <v>372</v>
      </c>
      <c r="G149" s="49" t="s">
        <v>561</v>
      </c>
      <c r="H149" s="28">
        <v>120.0</v>
      </c>
      <c r="I149" s="28">
        <v>92.0</v>
      </c>
      <c r="J149" s="28">
        <v>96.0</v>
      </c>
      <c r="K149" s="28">
        <v>110.0</v>
      </c>
      <c r="L149" s="28">
        <f t="shared" si="2"/>
        <v>418</v>
      </c>
      <c r="M149" s="28">
        <v>465.0</v>
      </c>
      <c r="N149" s="44">
        <f t="shared" ref="N149:Q149" si="149">H149/N$1</f>
        <v>0.8955223881</v>
      </c>
      <c r="O149" s="44">
        <f t="shared" si="149"/>
        <v>0.9019607843</v>
      </c>
      <c r="P149" s="44">
        <f t="shared" si="149"/>
        <v>0.932038835</v>
      </c>
      <c r="Q149" s="44">
        <f t="shared" si="149"/>
        <v>0.873015873</v>
      </c>
      <c r="R149" s="45">
        <f t="shared" si="4"/>
        <v>0.8989247312</v>
      </c>
      <c r="S149" s="46" t="s">
        <v>16</v>
      </c>
    </row>
    <row r="150">
      <c r="A150" s="27" t="s">
        <v>293</v>
      </c>
      <c r="B150" s="28" t="s">
        <v>242</v>
      </c>
      <c r="C150" s="43" t="s">
        <v>568</v>
      </c>
      <c r="D150" s="34"/>
      <c r="E150" s="34"/>
      <c r="F150" s="34"/>
      <c r="G150" s="35"/>
      <c r="H150" s="32"/>
      <c r="I150" s="32"/>
      <c r="J150" s="32"/>
      <c r="K150" s="32"/>
      <c r="L150" s="28">
        <f t="shared" si="2"/>
        <v>0</v>
      </c>
      <c r="M150" s="28">
        <v>465.0</v>
      </c>
      <c r="N150" s="44">
        <f t="shared" ref="N150:Q150" si="150">H150/N$1</f>
        <v>0</v>
      </c>
      <c r="O150" s="44">
        <f t="shared" si="150"/>
        <v>0</v>
      </c>
      <c r="P150" s="44">
        <f t="shared" si="150"/>
        <v>0</v>
      </c>
      <c r="Q150" s="44">
        <f t="shared" si="150"/>
        <v>0</v>
      </c>
      <c r="R150" s="45">
        <f t="shared" si="4"/>
        <v>0</v>
      </c>
      <c r="S150" s="52"/>
    </row>
    <row r="151">
      <c r="A151" s="27" t="s">
        <v>290</v>
      </c>
      <c r="B151" s="28" t="s">
        <v>243</v>
      </c>
      <c r="C151" s="43" t="s">
        <v>572</v>
      </c>
      <c r="D151" s="34" t="s">
        <v>573</v>
      </c>
      <c r="E151" s="34" t="s">
        <v>335</v>
      </c>
      <c r="F151" s="34" t="s">
        <v>337</v>
      </c>
      <c r="G151" s="35"/>
      <c r="H151" s="28">
        <v>90.0</v>
      </c>
      <c r="I151" s="28">
        <v>91.0</v>
      </c>
      <c r="J151" s="28">
        <v>63.0</v>
      </c>
      <c r="K151" s="28">
        <v>45.0</v>
      </c>
      <c r="L151" s="28">
        <f t="shared" si="2"/>
        <v>289</v>
      </c>
      <c r="M151" s="28">
        <v>448.0</v>
      </c>
      <c r="N151" s="44">
        <f t="shared" ref="N151:Q151" si="151">H151/N$1</f>
        <v>0.671641791</v>
      </c>
      <c r="O151" s="44">
        <f t="shared" si="151"/>
        <v>0.8921568627</v>
      </c>
      <c r="P151" s="44">
        <f t="shared" si="151"/>
        <v>0.6116504854</v>
      </c>
      <c r="Q151" s="44">
        <f t="shared" si="151"/>
        <v>0.3571428571</v>
      </c>
      <c r="R151" s="45">
        <f t="shared" si="4"/>
        <v>0.6450892857</v>
      </c>
      <c r="S151" s="46" t="s">
        <v>16</v>
      </c>
    </row>
    <row r="152">
      <c r="A152" s="27" t="s">
        <v>290</v>
      </c>
      <c r="B152" s="28" t="s">
        <v>244</v>
      </c>
      <c r="C152" s="43" t="s">
        <v>572</v>
      </c>
      <c r="D152" s="34" t="s">
        <v>574</v>
      </c>
      <c r="E152" s="34" t="s">
        <v>331</v>
      </c>
      <c r="F152" s="34" t="s">
        <v>332</v>
      </c>
      <c r="G152" s="35" t="s">
        <v>575</v>
      </c>
      <c r="H152" s="28">
        <v>125.0</v>
      </c>
      <c r="I152" s="28">
        <v>94.0</v>
      </c>
      <c r="J152" s="28">
        <v>75.0</v>
      </c>
      <c r="K152" s="28">
        <v>77.0</v>
      </c>
      <c r="L152" s="28">
        <f t="shared" si="2"/>
        <v>371</v>
      </c>
      <c r="M152" s="28">
        <v>465.0</v>
      </c>
      <c r="N152" s="44">
        <f t="shared" ref="N152:Q152" si="152">H152/N$1</f>
        <v>0.9328358209</v>
      </c>
      <c r="O152" s="44">
        <f t="shared" si="152"/>
        <v>0.9215686275</v>
      </c>
      <c r="P152" s="44">
        <f t="shared" si="152"/>
        <v>0.7281553398</v>
      </c>
      <c r="Q152" s="44">
        <f t="shared" si="152"/>
        <v>0.6111111111</v>
      </c>
      <c r="R152" s="45">
        <f t="shared" si="4"/>
        <v>0.7978494624</v>
      </c>
      <c r="S152" s="46" t="s">
        <v>16</v>
      </c>
    </row>
    <row r="153">
      <c r="A153" s="27" t="s">
        <v>290</v>
      </c>
      <c r="B153" s="28" t="s">
        <v>245</v>
      </c>
      <c r="C153" s="43" t="s">
        <v>572</v>
      </c>
      <c r="D153" s="34" t="s">
        <v>576</v>
      </c>
      <c r="E153" s="34" t="s">
        <v>331</v>
      </c>
      <c r="F153" s="34" t="s">
        <v>332</v>
      </c>
      <c r="G153" s="49" t="s">
        <v>454</v>
      </c>
      <c r="H153" s="28">
        <v>116.0</v>
      </c>
      <c r="I153" s="28">
        <v>102.0</v>
      </c>
      <c r="J153" s="28">
        <v>93.0</v>
      </c>
      <c r="K153" s="28">
        <v>80.0</v>
      </c>
      <c r="L153" s="28">
        <f t="shared" si="2"/>
        <v>391</v>
      </c>
      <c r="M153" s="28">
        <v>465.0</v>
      </c>
      <c r="N153" s="44">
        <f t="shared" ref="N153:Q153" si="153">H153/N$1</f>
        <v>0.8656716418</v>
      </c>
      <c r="O153" s="44">
        <f t="shared" si="153"/>
        <v>1</v>
      </c>
      <c r="P153" s="44">
        <f t="shared" si="153"/>
        <v>0.9029126214</v>
      </c>
      <c r="Q153" s="44">
        <f t="shared" si="153"/>
        <v>0.6349206349</v>
      </c>
      <c r="R153" s="45">
        <f t="shared" si="4"/>
        <v>0.8408602151</v>
      </c>
      <c r="S153" s="46" t="s">
        <v>16</v>
      </c>
    </row>
    <row r="154">
      <c r="A154" s="27" t="s">
        <v>290</v>
      </c>
      <c r="B154" s="28" t="s">
        <v>246</v>
      </c>
      <c r="C154" s="43" t="s">
        <v>572</v>
      </c>
      <c r="D154" s="34" t="s">
        <v>577</v>
      </c>
      <c r="E154" s="34" t="s">
        <v>335</v>
      </c>
      <c r="F154" s="34" t="s">
        <v>337</v>
      </c>
      <c r="G154" s="35" t="s">
        <v>578</v>
      </c>
      <c r="H154" s="28">
        <v>112.0</v>
      </c>
      <c r="I154" s="28">
        <v>85.0</v>
      </c>
      <c r="J154" s="28">
        <v>87.0</v>
      </c>
      <c r="K154" s="28">
        <v>73.0</v>
      </c>
      <c r="L154" s="28">
        <f t="shared" si="2"/>
        <v>357</v>
      </c>
      <c r="M154" s="28">
        <v>465.0</v>
      </c>
      <c r="N154" s="44">
        <f t="shared" ref="N154:Q154" si="154">H154/N$1</f>
        <v>0.8358208955</v>
      </c>
      <c r="O154" s="44">
        <f t="shared" si="154"/>
        <v>0.8333333333</v>
      </c>
      <c r="P154" s="44">
        <f t="shared" si="154"/>
        <v>0.8446601942</v>
      </c>
      <c r="Q154" s="44">
        <f t="shared" si="154"/>
        <v>0.5793650794</v>
      </c>
      <c r="R154" s="45">
        <f t="shared" si="4"/>
        <v>0.7677419355</v>
      </c>
      <c r="S154" s="46" t="s">
        <v>16</v>
      </c>
    </row>
    <row r="155">
      <c r="A155" s="27" t="s">
        <v>282</v>
      </c>
      <c r="B155" s="28" t="s">
        <v>247</v>
      </c>
      <c r="C155" s="43" t="s">
        <v>579</v>
      </c>
      <c r="D155" s="34" t="s">
        <v>580</v>
      </c>
      <c r="E155" s="34" t="s">
        <v>335</v>
      </c>
      <c r="F155" s="34" t="s">
        <v>337</v>
      </c>
      <c r="G155" s="35" t="s">
        <v>393</v>
      </c>
      <c r="H155" s="28">
        <v>74.0</v>
      </c>
      <c r="I155" s="28">
        <v>85.0</v>
      </c>
      <c r="J155" s="28">
        <v>50.0</v>
      </c>
      <c r="K155" s="28">
        <v>88.0</v>
      </c>
      <c r="L155" s="28">
        <f t="shared" si="2"/>
        <v>297</v>
      </c>
      <c r="M155" s="28">
        <v>465.0</v>
      </c>
      <c r="N155" s="44">
        <f t="shared" ref="N155:Q155" si="155">H155/N$1</f>
        <v>0.552238806</v>
      </c>
      <c r="O155" s="44">
        <f t="shared" si="155"/>
        <v>0.8333333333</v>
      </c>
      <c r="P155" s="44">
        <f t="shared" si="155"/>
        <v>0.4854368932</v>
      </c>
      <c r="Q155" s="44">
        <f t="shared" si="155"/>
        <v>0.6984126984</v>
      </c>
      <c r="R155" s="45">
        <f t="shared" si="4"/>
        <v>0.6387096774</v>
      </c>
      <c r="S155" s="46" t="s">
        <v>16</v>
      </c>
    </row>
    <row r="156">
      <c r="A156" s="27" t="s">
        <v>282</v>
      </c>
      <c r="B156" s="28" t="s">
        <v>248</v>
      </c>
      <c r="C156" s="43" t="s">
        <v>579</v>
      </c>
      <c r="D156" s="34" t="s">
        <v>581</v>
      </c>
      <c r="E156" s="34" t="s">
        <v>331</v>
      </c>
      <c r="F156" s="34" t="s">
        <v>337</v>
      </c>
      <c r="G156" s="35" t="s">
        <v>344</v>
      </c>
      <c r="H156" s="28">
        <v>97.0</v>
      </c>
      <c r="I156" s="28">
        <v>72.0</v>
      </c>
      <c r="J156" s="28">
        <v>76.0</v>
      </c>
      <c r="K156" s="28">
        <v>104.0</v>
      </c>
      <c r="L156" s="28">
        <f t="shared" si="2"/>
        <v>349</v>
      </c>
      <c r="M156" s="28">
        <v>465.0</v>
      </c>
      <c r="N156" s="44">
        <f t="shared" ref="N156:Q156" si="156">H156/N$1</f>
        <v>0.723880597</v>
      </c>
      <c r="O156" s="44">
        <f t="shared" si="156"/>
        <v>0.7058823529</v>
      </c>
      <c r="P156" s="44">
        <f t="shared" si="156"/>
        <v>0.7378640777</v>
      </c>
      <c r="Q156" s="44">
        <f t="shared" si="156"/>
        <v>0.8253968254</v>
      </c>
      <c r="R156" s="45">
        <f t="shared" si="4"/>
        <v>0.7505376344</v>
      </c>
      <c r="S156" s="46" t="s">
        <v>16</v>
      </c>
    </row>
    <row r="157">
      <c r="A157" s="27" t="s">
        <v>282</v>
      </c>
      <c r="B157" s="28" t="s">
        <v>249</v>
      </c>
      <c r="C157" s="43" t="s">
        <v>579</v>
      </c>
      <c r="D157" s="34" t="s">
        <v>582</v>
      </c>
      <c r="E157" s="34" t="s">
        <v>331</v>
      </c>
      <c r="F157" s="34" t="s">
        <v>332</v>
      </c>
      <c r="G157" s="49" t="s">
        <v>338</v>
      </c>
      <c r="H157" s="28">
        <v>112.0</v>
      </c>
      <c r="I157" s="28">
        <v>86.0</v>
      </c>
      <c r="J157" s="28">
        <v>91.0</v>
      </c>
      <c r="K157" s="28">
        <v>102.0</v>
      </c>
      <c r="L157" s="28">
        <f t="shared" si="2"/>
        <v>391</v>
      </c>
      <c r="M157" s="28">
        <v>465.0</v>
      </c>
      <c r="N157" s="44">
        <f t="shared" ref="N157:Q157" si="157">H157/N$1</f>
        <v>0.8358208955</v>
      </c>
      <c r="O157" s="44">
        <f t="shared" si="157"/>
        <v>0.8431372549</v>
      </c>
      <c r="P157" s="44">
        <f t="shared" si="157"/>
        <v>0.8834951456</v>
      </c>
      <c r="Q157" s="44">
        <f t="shared" si="157"/>
        <v>0.8095238095</v>
      </c>
      <c r="R157" s="45">
        <f t="shared" si="4"/>
        <v>0.8408602151</v>
      </c>
      <c r="S157" s="46" t="s">
        <v>16</v>
      </c>
    </row>
    <row r="158">
      <c r="A158" s="27" t="s">
        <v>282</v>
      </c>
      <c r="B158" s="28" t="s">
        <v>250</v>
      </c>
      <c r="C158" s="43" t="s">
        <v>579</v>
      </c>
      <c r="D158" s="34" t="s">
        <v>583</v>
      </c>
      <c r="E158" s="34" t="s">
        <v>335</v>
      </c>
      <c r="F158" s="34" t="s">
        <v>337</v>
      </c>
      <c r="G158" s="35"/>
      <c r="H158" s="28">
        <v>99.0</v>
      </c>
      <c r="I158" s="28">
        <v>91.0</v>
      </c>
      <c r="J158" s="28">
        <v>81.0</v>
      </c>
      <c r="K158" s="28">
        <v>97.0</v>
      </c>
      <c r="L158" s="28">
        <f t="shared" si="2"/>
        <v>368</v>
      </c>
      <c r="M158" s="28">
        <v>465.0</v>
      </c>
      <c r="N158" s="44">
        <f t="shared" ref="N158:Q158" si="158">H158/N$1</f>
        <v>0.7388059701</v>
      </c>
      <c r="O158" s="44">
        <f t="shared" si="158"/>
        <v>0.8921568627</v>
      </c>
      <c r="P158" s="44">
        <f t="shared" si="158"/>
        <v>0.786407767</v>
      </c>
      <c r="Q158" s="44">
        <f t="shared" si="158"/>
        <v>0.7698412698</v>
      </c>
      <c r="R158" s="45">
        <f t="shared" si="4"/>
        <v>0.7913978495</v>
      </c>
      <c r="S158" s="46" t="s">
        <v>16</v>
      </c>
    </row>
    <row r="159">
      <c r="A159" s="27" t="s">
        <v>282</v>
      </c>
      <c r="B159" s="28" t="s">
        <v>251</v>
      </c>
      <c r="C159" s="43" t="s">
        <v>584</v>
      </c>
      <c r="D159" s="34" t="s">
        <v>585</v>
      </c>
      <c r="E159" s="34" t="s">
        <v>335</v>
      </c>
      <c r="F159" s="34" t="s">
        <v>337</v>
      </c>
      <c r="G159" s="35" t="s">
        <v>400</v>
      </c>
      <c r="H159" s="28">
        <v>117.0</v>
      </c>
      <c r="I159" s="28">
        <v>81.0</v>
      </c>
      <c r="J159" s="28">
        <v>77.0</v>
      </c>
      <c r="K159" s="28">
        <v>103.0</v>
      </c>
      <c r="L159" s="28">
        <f t="shared" si="2"/>
        <v>378</v>
      </c>
      <c r="M159" s="28">
        <v>465.0</v>
      </c>
      <c r="N159" s="44">
        <f t="shared" ref="N159:Q159" si="159">H159/N$1</f>
        <v>0.8731343284</v>
      </c>
      <c r="O159" s="44">
        <f t="shared" si="159"/>
        <v>0.7941176471</v>
      </c>
      <c r="P159" s="44">
        <f t="shared" si="159"/>
        <v>0.7475728155</v>
      </c>
      <c r="Q159" s="44">
        <f t="shared" si="159"/>
        <v>0.8174603175</v>
      </c>
      <c r="R159" s="45">
        <f t="shared" si="4"/>
        <v>0.8129032258</v>
      </c>
      <c r="S159" s="46" t="s">
        <v>16</v>
      </c>
    </row>
    <row r="160">
      <c r="A160" s="27" t="s">
        <v>282</v>
      </c>
      <c r="B160" s="28" t="s">
        <v>252</v>
      </c>
      <c r="C160" s="43" t="s">
        <v>584</v>
      </c>
      <c r="D160" s="34" t="s">
        <v>586</v>
      </c>
      <c r="E160" s="34" t="s">
        <v>331</v>
      </c>
      <c r="F160" s="34" t="s">
        <v>337</v>
      </c>
      <c r="G160" s="49" t="s">
        <v>362</v>
      </c>
      <c r="H160" s="28">
        <v>71.0</v>
      </c>
      <c r="I160" s="28">
        <v>61.0</v>
      </c>
      <c r="J160" s="28">
        <v>55.0</v>
      </c>
      <c r="K160" s="28">
        <v>64.0</v>
      </c>
      <c r="L160" s="28">
        <f t="shared" si="2"/>
        <v>251</v>
      </c>
      <c r="M160" s="28">
        <v>465.0</v>
      </c>
      <c r="N160" s="44">
        <f t="shared" ref="N160:Q160" si="160">H160/N$1</f>
        <v>0.5298507463</v>
      </c>
      <c r="O160" s="44">
        <f t="shared" si="160"/>
        <v>0.5980392157</v>
      </c>
      <c r="P160" s="44">
        <f t="shared" si="160"/>
        <v>0.5339805825</v>
      </c>
      <c r="Q160" s="44">
        <f t="shared" si="160"/>
        <v>0.5079365079</v>
      </c>
      <c r="R160" s="45">
        <f t="shared" si="4"/>
        <v>0.5397849462</v>
      </c>
      <c r="S160" s="46" t="s">
        <v>16</v>
      </c>
    </row>
    <row r="161">
      <c r="A161" s="27" t="s">
        <v>282</v>
      </c>
      <c r="B161" s="28" t="s">
        <v>253</v>
      </c>
      <c r="C161" s="43" t="s">
        <v>584</v>
      </c>
      <c r="D161" s="34" t="s">
        <v>587</v>
      </c>
      <c r="E161" s="34" t="s">
        <v>331</v>
      </c>
      <c r="F161" s="34" t="s">
        <v>337</v>
      </c>
      <c r="G161" s="48" t="s">
        <v>338</v>
      </c>
      <c r="H161" s="28">
        <v>99.0</v>
      </c>
      <c r="I161" s="28">
        <v>69.0</v>
      </c>
      <c r="J161" s="28">
        <v>68.0</v>
      </c>
      <c r="K161" s="28">
        <v>70.0</v>
      </c>
      <c r="L161" s="28">
        <f t="shared" si="2"/>
        <v>306</v>
      </c>
      <c r="M161" s="28">
        <v>465.0</v>
      </c>
      <c r="N161" s="44">
        <f t="shared" ref="N161:Q161" si="161">H161/N$1</f>
        <v>0.7388059701</v>
      </c>
      <c r="O161" s="44">
        <f t="shared" si="161"/>
        <v>0.6764705882</v>
      </c>
      <c r="P161" s="44">
        <f t="shared" si="161"/>
        <v>0.6601941748</v>
      </c>
      <c r="Q161" s="44">
        <f t="shared" si="161"/>
        <v>0.5555555556</v>
      </c>
      <c r="R161" s="45">
        <f t="shared" si="4"/>
        <v>0.6580645161</v>
      </c>
      <c r="S161" s="46" t="s">
        <v>16</v>
      </c>
    </row>
    <row r="162">
      <c r="A162" s="27" t="s">
        <v>282</v>
      </c>
      <c r="B162" s="28" t="s">
        <v>254</v>
      </c>
      <c r="C162" s="43" t="s">
        <v>584</v>
      </c>
      <c r="D162" s="34" t="s">
        <v>588</v>
      </c>
      <c r="E162" s="34" t="s">
        <v>335</v>
      </c>
      <c r="F162" s="34" t="s">
        <v>517</v>
      </c>
      <c r="G162" s="35"/>
      <c r="H162" s="28">
        <v>120.0</v>
      </c>
      <c r="I162" s="28">
        <v>91.0</v>
      </c>
      <c r="J162" s="28">
        <v>86.0</v>
      </c>
      <c r="K162" s="28">
        <v>103.0</v>
      </c>
      <c r="L162" s="28">
        <f t="shared" si="2"/>
        <v>400</v>
      </c>
      <c r="M162" s="28">
        <v>465.0</v>
      </c>
      <c r="N162" s="44">
        <f t="shared" ref="N162:Q162" si="162">H162/N$1</f>
        <v>0.8955223881</v>
      </c>
      <c r="O162" s="44">
        <f t="shared" si="162"/>
        <v>0.8921568627</v>
      </c>
      <c r="P162" s="44">
        <f t="shared" si="162"/>
        <v>0.8349514563</v>
      </c>
      <c r="Q162" s="44">
        <f t="shared" si="162"/>
        <v>0.8174603175</v>
      </c>
      <c r="R162" s="45">
        <f t="shared" si="4"/>
        <v>0.8602150538</v>
      </c>
      <c r="S162" s="46" t="s">
        <v>16</v>
      </c>
    </row>
    <row r="163">
      <c r="A163" s="27" t="s">
        <v>290</v>
      </c>
      <c r="B163" s="28" t="s">
        <v>255</v>
      </c>
      <c r="C163" s="43" t="s">
        <v>589</v>
      </c>
      <c r="D163" s="34" t="s">
        <v>590</v>
      </c>
      <c r="E163" s="34" t="s">
        <v>335</v>
      </c>
      <c r="F163" s="34" t="s">
        <v>332</v>
      </c>
      <c r="G163" s="35" t="s">
        <v>432</v>
      </c>
      <c r="H163" s="28">
        <v>124.0</v>
      </c>
      <c r="I163" s="28">
        <v>96.0</v>
      </c>
      <c r="J163" s="28">
        <v>71.0</v>
      </c>
      <c r="K163" s="28">
        <v>103.0</v>
      </c>
      <c r="L163" s="28">
        <f t="shared" si="2"/>
        <v>394</v>
      </c>
      <c r="M163" s="28">
        <v>465.0</v>
      </c>
      <c r="N163" s="44">
        <f t="shared" ref="N163:Q163" si="163">H163/N$1</f>
        <v>0.9253731343</v>
      </c>
      <c r="O163" s="44">
        <f t="shared" si="163"/>
        <v>0.9411764706</v>
      </c>
      <c r="P163" s="44">
        <f t="shared" si="163"/>
        <v>0.6893203883</v>
      </c>
      <c r="Q163" s="44">
        <f t="shared" si="163"/>
        <v>0.8174603175</v>
      </c>
      <c r="R163" s="45">
        <f t="shared" si="4"/>
        <v>0.847311828</v>
      </c>
      <c r="S163" s="46" t="s">
        <v>16</v>
      </c>
    </row>
    <row r="164">
      <c r="A164" s="27" t="s">
        <v>290</v>
      </c>
      <c r="B164" s="28" t="s">
        <v>256</v>
      </c>
      <c r="C164" s="43" t="s">
        <v>589</v>
      </c>
      <c r="D164" s="34" t="s">
        <v>591</v>
      </c>
      <c r="E164" s="34" t="s">
        <v>331</v>
      </c>
      <c r="F164" s="34" t="s">
        <v>372</v>
      </c>
      <c r="G164" s="48" t="s">
        <v>592</v>
      </c>
      <c r="H164" s="28">
        <v>120.0</v>
      </c>
      <c r="I164" s="28">
        <v>93.0</v>
      </c>
      <c r="J164" s="28">
        <v>82.0</v>
      </c>
      <c r="K164" s="28">
        <v>109.0</v>
      </c>
      <c r="L164" s="28">
        <f t="shared" si="2"/>
        <v>404</v>
      </c>
      <c r="M164" s="28">
        <v>465.0</v>
      </c>
      <c r="N164" s="44">
        <f t="shared" ref="N164:Q164" si="164">H164/N$1</f>
        <v>0.8955223881</v>
      </c>
      <c r="O164" s="44">
        <f t="shared" si="164"/>
        <v>0.9117647059</v>
      </c>
      <c r="P164" s="44">
        <f t="shared" si="164"/>
        <v>0.7961165049</v>
      </c>
      <c r="Q164" s="44">
        <f t="shared" si="164"/>
        <v>0.8650793651</v>
      </c>
      <c r="R164" s="45">
        <f t="shared" si="4"/>
        <v>0.8688172043</v>
      </c>
      <c r="S164" s="46" t="s">
        <v>16</v>
      </c>
    </row>
    <row r="165">
      <c r="A165" s="27" t="s">
        <v>290</v>
      </c>
      <c r="B165" s="28" t="s">
        <v>257</v>
      </c>
      <c r="C165" s="43" t="s">
        <v>589</v>
      </c>
      <c r="D165" s="34" t="s">
        <v>593</v>
      </c>
      <c r="E165" s="34" t="s">
        <v>331</v>
      </c>
      <c r="F165" s="34" t="s">
        <v>332</v>
      </c>
      <c r="G165" s="49" t="s">
        <v>389</v>
      </c>
      <c r="H165" s="28">
        <v>119.0</v>
      </c>
      <c r="I165" s="28">
        <v>96.0</v>
      </c>
      <c r="J165" s="28">
        <v>87.0</v>
      </c>
      <c r="K165" s="28">
        <v>112.0</v>
      </c>
      <c r="L165" s="28">
        <f t="shared" si="2"/>
        <v>414</v>
      </c>
      <c r="M165" s="28">
        <v>465.0</v>
      </c>
      <c r="N165" s="44">
        <f t="shared" ref="N165:Q165" si="165">H165/N$1</f>
        <v>0.8880597015</v>
      </c>
      <c r="O165" s="44">
        <f t="shared" si="165"/>
        <v>0.9411764706</v>
      </c>
      <c r="P165" s="44">
        <f t="shared" si="165"/>
        <v>0.8446601942</v>
      </c>
      <c r="Q165" s="44">
        <f t="shared" si="165"/>
        <v>0.8888888889</v>
      </c>
      <c r="R165" s="45">
        <f t="shared" si="4"/>
        <v>0.8903225806</v>
      </c>
      <c r="S165" s="46" t="s">
        <v>16</v>
      </c>
    </row>
    <row r="166">
      <c r="A166" s="53" t="s">
        <v>290</v>
      </c>
      <c r="B166" s="54" t="s">
        <v>258</v>
      </c>
      <c r="C166" s="55" t="s">
        <v>589</v>
      </c>
      <c r="D166" s="56" t="s">
        <v>594</v>
      </c>
      <c r="E166" s="56" t="s">
        <v>331</v>
      </c>
      <c r="F166" s="56" t="s">
        <v>332</v>
      </c>
      <c r="G166" s="57" t="s">
        <v>338</v>
      </c>
      <c r="H166" s="54">
        <v>127.0</v>
      </c>
      <c r="I166" s="54">
        <v>52.0</v>
      </c>
      <c r="J166" s="54">
        <v>58.0</v>
      </c>
      <c r="K166" s="54">
        <v>73.0</v>
      </c>
      <c r="L166" s="54">
        <f t="shared" si="2"/>
        <v>310</v>
      </c>
      <c r="M166" s="54">
        <v>465.0</v>
      </c>
      <c r="N166" s="58">
        <f t="shared" ref="N166:Q166" si="166">H166/N$1</f>
        <v>0.947761194</v>
      </c>
      <c r="O166" s="58">
        <f t="shared" si="166"/>
        <v>0.5098039216</v>
      </c>
      <c r="P166" s="58">
        <f t="shared" si="166"/>
        <v>0.5631067961</v>
      </c>
      <c r="Q166" s="58">
        <f t="shared" si="166"/>
        <v>0.5793650794</v>
      </c>
      <c r="R166" s="59">
        <f t="shared" si="4"/>
        <v>0.6666666667</v>
      </c>
      <c r="S166" s="60" t="s">
        <v>16</v>
      </c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>
      <c r="A167" s="27"/>
      <c r="B167" s="28"/>
      <c r="C167" s="28"/>
      <c r="D167" s="34"/>
      <c r="E167" s="34"/>
      <c r="F167" s="34"/>
      <c r="G167" s="35"/>
      <c r="H167" s="32"/>
      <c r="I167" s="32"/>
      <c r="J167" s="28"/>
      <c r="K167" s="28"/>
      <c r="L167" s="28"/>
      <c r="M167" s="28"/>
      <c r="N167" s="44"/>
      <c r="O167" s="44"/>
      <c r="P167" s="44"/>
      <c r="Q167" s="44"/>
      <c r="R167" s="45"/>
      <c r="S167" s="52"/>
    </row>
    <row r="168">
      <c r="A168" s="27"/>
      <c r="B168" s="28"/>
      <c r="C168" s="28"/>
      <c r="D168" s="34"/>
      <c r="E168" s="34"/>
      <c r="F168" s="34"/>
      <c r="G168" s="35"/>
      <c r="H168" s="32"/>
      <c r="I168" s="32"/>
      <c r="J168" s="32"/>
      <c r="K168" s="32"/>
      <c r="L168" s="28"/>
      <c r="M168" s="28"/>
      <c r="N168" s="44"/>
      <c r="O168" s="44"/>
      <c r="P168" s="44"/>
      <c r="Q168" s="44"/>
      <c r="R168" s="45"/>
      <c r="S168" s="52"/>
    </row>
    <row r="169">
      <c r="A169" s="27"/>
      <c r="B169" s="28"/>
      <c r="C169" s="28"/>
      <c r="D169" s="34"/>
      <c r="E169" s="34"/>
      <c r="F169" s="34"/>
      <c r="G169" s="35"/>
      <c r="H169" s="32"/>
      <c r="I169" s="32"/>
      <c r="J169" s="32"/>
      <c r="K169" s="32"/>
      <c r="L169" s="28"/>
      <c r="M169" s="28"/>
      <c r="N169" s="44"/>
      <c r="O169" s="44"/>
      <c r="P169" s="44"/>
      <c r="Q169" s="44"/>
      <c r="R169" s="45"/>
      <c r="S169" s="52"/>
    </row>
    <row r="170">
      <c r="A170" s="27"/>
      <c r="B170" s="28"/>
      <c r="C170" s="28"/>
      <c r="D170" s="34"/>
      <c r="E170" s="34"/>
      <c r="F170" s="34"/>
      <c r="G170" s="35"/>
      <c r="H170" s="32"/>
      <c r="I170" s="32"/>
      <c r="J170" s="32"/>
      <c r="K170" s="32"/>
      <c r="L170" s="28"/>
      <c r="M170" s="28"/>
      <c r="N170" s="44"/>
      <c r="O170" s="44"/>
      <c r="P170" s="44"/>
      <c r="Q170" s="44"/>
      <c r="R170" s="45"/>
      <c r="S170" s="52"/>
    </row>
    <row r="171">
      <c r="A171" s="27"/>
      <c r="B171" s="28"/>
      <c r="C171" s="28"/>
      <c r="D171" s="34"/>
      <c r="E171" s="34"/>
      <c r="F171" s="34"/>
      <c r="G171" s="35"/>
      <c r="H171" s="32"/>
      <c r="I171" s="32"/>
      <c r="J171" s="32"/>
      <c r="K171" s="32"/>
      <c r="L171" s="28"/>
      <c r="M171" s="28"/>
      <c r="N171" s="44"/>
      <c r="O171" s="44"/>
      <c r="P171" s="44"/>
      <c r="Q171" s="44"/>
      <c r="R171" s="45"/>
      <c r="S171" s="52"/>
    </row>
    <row r="172">
      <c r="A172" s="27"/>
      <c r="B172" s="28"/>
      <c r="C172" s="28"/>
      <c r="D172" s="34"/>
      <c r="E172" s="34"/>
      <c r="F172" s="34"/>
      <c r="G172" s="35"/>
      <c r="H172" s="32"/>
      <c r="I172" s="32"/>
      <c r="J172" s="32"/>
      <c r="K172" s="32"/>
      <c r="L172" s="28"/>
      <c r="M172" s="28"/>
      <c r="N172" s="44"/>
      <c r="O172" s="44"/>
      <c r="P172" s="44"/>
      <c r="Q172" s="44"/>
      <c r="R172" s="45"/>
      <c r="S172" s="52"/>
    </row>
    <row r="173">
      <c r="D173" s="34"/>
      <c r="E173" s="34"/>
      <c r="F173" s="34"/>
      <c r="G173" s="35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62"/>
    </row>
    <row r="174">
      <c r="D174" s="34"/>
      <c r="E174" s="34"/>
      <c r="F174" s="34"/>
      <c r="G174" s="35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62"/>
    </row>
    <row r="175">
      <c r="D175" s="34"/>
      <c r="E175" s="34"/>
      <c r="F175" s="34"/>
      <c r="G175" s="35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62"/>
    </row>
    <row r="176">
      <c r="D176" s="34"/>
      <c r="E176" s="34"/>
      <c r="F176" s="34"/>
      <c r="G176" s="35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62"/>
    </row>
    <row r="177">
      <c r="D177" s="34"/>
      <c r="E177" s="34"/>
      <c r="F177" s="34"/>
      <c r="G177" s="35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62"/>
    </row>
    <row r="178">
      <c r="D178" s="34"/>
      <c r="E178" s="34"/>
      <c r="F178" s="34"/>
      <c r="G178" s="35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62"/>
    </row>
    <row r="179">
      <c r="D179" s="2"/>
      <c r="E179" s="2"/>
      <c r="F179" s="2"/>
      <c r="G179" s="63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62"/>
    </row>
    <row r="180">
      <c r="D180" s="2"/>
      <c r="E180" s="2"/>
      <c r="F180" s="2"/>
      <c r="G180" s="63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62"/>
    </row>
    <row r="181">
      <c r="D181" s="2"/>
      <c r="E181" s="2"/>
      <c r="F181" s="2"/>
      <c r="G181" s="63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62"/>
    </row>
    <row r="182">
      <c r="D182" s="2"/>
      <c r="E182" s="2"/>
      <c r="F182" s="2"/>
      <c r="G182" s="63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62"/>
    </row>
    <row r="183">
      <c r="D183" s="2"/>
      <c r="E183" s="2"/>
      <c r="F183" s="2"/>
      <c r="G183" s="63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62"/>
    </row>
    <row r="184">
      <c r="D184" s="2"/>
      <c r="E184" s="2"/>
      <c r="F184" s="2"/>
      <c r="G184" s="63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62"/>
    </row>
    <row r="185">
      <c r="D185" s="2"/>
      <c r="E185" s="2"/>
      <c r="F185" s="2"/>
      <c r="G185" s="63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62"/>
    </row>
    <row r="186">
      <c r="D186" s="2"/>
      <c r="E186" s="2"/>
      <c r="F186" s="2"/>
      <c r="G186" s="63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62"/>
    </row>
    <row r="187">
      <c r="D187" s="2"/>
      <c r="E187" s="2"/>
      <c r="F187" s="2"/>
      <c r="G187" s="63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62"/>
    </row>
    <row r="188">
      <c r="D188" s="2"/>
      <c r="E188" s="2"/>
      <c r="F188" s="2"/>
      <c r="G188" s="63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62"/>
    </row>
    <row r="189">
      <c r="D189" s="2"/>
      <c r="E189" s="2"/>
      <c r="F189" s="2"/>
      <c r="G189" s="63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62"/>
    </row>
    <row r="190">
      <c r="D190" s="2"/>
      <c r="E190" s="2"/>
      <c r="F190" s="2"/>
      <c r="G190" s="63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62"/>
    </row>
    <row r="191">
      <c r="D191" s="2"/>
      <c r="E191" s="2"/>
      <c r="F191" s="2"/>
      <c r="G191" s="63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62"/>
    </row>
    <row r="192">
      <c r="D192" s="2"/>
      <c r="E192" s="2"/>
      <c r="F192" s="2"/>
      <c r="G192" s="63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62"/>
    </row>
    <row r="193">
      <c r="D193" s="2"/>
      <c r="E193" s="2"/>
      <c r="F193" s="2"/>
      <c r="G193" s="63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62"/>
    </row>
    <row r="194">
      <c r="D194" s="2"/>
      <c r="E194" s="2"/>
      <c r="F194" s="2"/>
      <c r="G194" s="63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62"/>
    </row>
    <row r="195">
      <c r="D195" s="2"/>
      <c r="E195" s="2"/>
      <c r="F195" s="2"/>
      <c r="G195" s="63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62"/>
    </row>
    <row r="196">
      <c r="D196" s="2"/>
      <c r="E196" s="2"/>
      <c r="F196" s="2"/>
      <c r="G196" s="63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62"/>
    </row>
    <row r="197">
      <c r="D197" s="2"/>
      <c r="E197" s="2"/>
      <c r="F197" s="2"/>
      <c r="G197" s="63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62"/>
    </row>
    <row r="198">
      <c r="D198" s="2"/>
      <c r="E198" s="2"/>
      <c r="F198" s="2"/>
      <c r="G198" s="63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62"/>
    </row>
    <row r="199">
      <c r="D199" s="2"/>
      <c r="E199" s="2"/>
      <c r="F199" s="2"/>
      <c r="G199" s="63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62"/>
    </row>
    <row r="200">
      <c r="D200" s="2"/>
      <c r="E200" s="2"/>
      <c r="F200" s="2"/>
      <c r="G200" s="63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62"/>
    </row>
    <row r="201">
      <c r="D201" s="2"/>
      <c r="E201" s="2"/>
      <c r="F201" s="2"/>
      <c r="G201" s="63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62"/>
    </row>
    <row r="202">
      <c r="D202" s="2"/>
      <c r="E202" s="2"/>
      <c r="F202" s="2"/>
      <c r="G202" s="63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62"/>
    </row>
    <row r="203">
      <c r="D203" s="2"/>
      <c r="E203" s="2"/>
      <c r="F203" s="2"/>
      <c r="G203" s="63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62"/>
    </row>
    <row r="204">
      <c r="D204" s="2"/>
      <c r="E204" s="2"/>
      <c r="F204" s="2"/>
      <c r="G204" s="63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62"/>
    </row>
    <row r="205">
      <c r="D205" s="2"/>
      <c r="E205" s="2"/>
      <c r="F205" s="2"/>
      <c r="G205" s="63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62"/>
    </row>
    <row r="206">
      <c r="D206" s="2"/>
      <c r="E206" s="2"/>
      <c r="F206" s="2"/>
      <c r="G206" s="63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62"/>
    </row>
    <row r="207">
      <c r="D207" s="2"/>
      <c r="E207" s="2"/>
      <c r="F207" s="2"/>
      <c r="G207" s="63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62"/>
    </row>
    <row r="208">
      <c r="D208" s="2"/>
      <c r="E208" s="2"/>
      <c r="F208" s="2"/>
      <c r="G208" s="63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62"/>
    </row>
    <row r="209">
      <c r="D209" s="2"/>
      <c r="E209" s="2"/>
      <c r="F209" s="2"/>
      <c r="G209" s="63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62"/>
    </row>
    <row r="210">
      <c r="D210" s="2"/>
      <c r="E210" s="2"/>
      <c r="F210" s="2"/>
      <c r="G210" s="63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62"/>
    </row>
    <row r="211">
      <c r="D211" s="2"/>
      <c r="E211" s="2"/>
      <c r="F211" s="2"/>
      <c r="G211" s="63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62"/>
    </row>
    <row r="212">
      <c r="D212" s="2"/>
      <c r="E212" s="2"/>
      <c r="F212" s="2"/>
      <c r="G212" s="63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62"/>
    </row>
    <row r="213">
      <c r="D213" s="2"/>
      <c r="E213" s="2"/>
      <c r="F213" s="2"/>
      <c r="G213" s="63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62"/>
    </row>
    <row r="214">
      <c r="D214" s="2"/>
      <c r="E214" s="2"/>
      <c r="F214" s="2"/>
      <c r="G214" s="63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62"/>
    </row>
    <row r="215">
      <c r="D215" s="2"/>
      <c r="E215" s="2"/>
      <c r="F215" s="2"/>
      <c r="G215" s="63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62"/>
    </row>
    <row r="216">
      <c r="D216" s="2"/>
      <c r="E216" s="2"/>
      <c r="F216" s="2"/>
      <c r="G216" s="63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62"/>
    </row>
    <row r="217">
      <c r="D217" s="2"/>
      <c r="E217" s="2"/>
      <c r="F217" s="2"/>
      <c r="G217" s="63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62"/>
    </row>
    <row r="218">
      <c r="D218" s="2"/>
      <c r="E218" s="2"/>
      <c r="F218" s="2"/>
      <c r="G218" s="63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62"/>
    </row>
    <row r="219">
      <c r="D219" s="2"/>
      <c r="E219" s="2"/>
      <c r="F219" s="2"/>
      <c r="G219" s="63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62"/>
    </row>
    <row r="220">
      <c r="D220" s="2"/>
      <c r="E220" s="2"/>
      <c r="F220" s="2"/>
      <c r="G220" s="63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62"/>
    </row>
    <row r="221">
      <c r="D221" s="2"/>
      <c r="E221" s="2"/>
      <c r="F221" s="2"/>
      <c r="G221" s="63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62"/>
    </row>
    <row r="222">
      <c r="D222" s="2"/>
      <c r="E222" s="2"/>
      <c r="F222" s="2"/>
      <c r="G222" s="63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62"/>
    </row>
    <row r="223">
      <c r="D223" s="2"/>
      <c r="E223" s="2"/>
      <c r="F223" s="2"/>
      <c r="G223" s="63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62"/>
    </row>
    <row r="224">
      <c r="D224" s="2"/>
      <c r="E224" s="2"/>
      <c r="F224" s="2"/>
      <c r="G224" s="63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62"/>
    </row>
    <row r="225">
      <c r="D225" s="2"/>
      <c r="E225" s="2"/>
      <c r="F225" s="2"/>
      <c r="G225" s="63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62"/>
    </row>
    <row r="226">
      <c r="D226" s="2"/>
      <c r="E226" s="2"/>
      <c r="F226" s="2"/>
      <c r="G226" s="63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62"/>
    </row>
    <row r="227">
      <c r="D227" s="2"/>
      <c r="E227" s="2"/>
      <c r="F227" s="2"/>
      <c r="G227" s="63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62"/>
    </row>
    <row r="228">
      <c r="D228" s="2"/>
      <c r="E228" s="2"/>
      <c r="F228" s="2"/>
      <c r="G228" s="63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62"/>
    </row>
    <row r="229">
      <c r="D229" s="2"/>
      <c r="E229" s="2"/>
      <c r="F229" s="2"/>
      <c r="G229" s="63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62"/>
    </row>
    <row r="230">
      <c r="D230" s="2"/>
      <c r="E230" s="2"/>
      <c r="F230" s="2"/>
      <c r="G230" s="63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62"/>
    </row>
    <row r="231">
      <c r="D231" s="2"/>
      <c r="E231" s="2"/>
      <c r="F231" s="2"/>
      <c r="G231" s="63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62"/>
    </row>
    <row r="232">
      <c r="D232" s="2"/>
      <c r="E232" s="2"/>
      <c r="F232" s="2"/>
      <c r="G232" s="63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62"/>
    </row>
    <row r="233">
      <c r="D233" s="2"/>
      <c r="E233" s="2"/>
      <c r="F233" s="2"/>
      <c r="G233" s="63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62"/>
    </row>
    <row r="234">
      <c r="D234" s="2"/>
      <c r="E234" s="2"/>
      <c r="F234" s="2"/>
      <c r="G234" s="63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62"/>
    </row>
    <row r="235">
      <c r="D235" s="2"/>
      <c r="E235" s="2"/>
      <c r="F235" s="2"/>
      <c r="G235" s="63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62"/>
    </row>
    <row r="236">
      <c r="D236" s="2"/>
      <c r="E236" s="2"/>
      <c r="F236" s="2"/>
      <c r="G236" s="63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62"/>
    </row>
    <row r="237">
      <c r="D237" s="2"/>
      <c r="E237" s="2"/>
      <c r="F237" s="2"/>
      <c r="G237" s="63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62"/>
    </row>
    <row r="238">
      <c r="D238" s="2"/>
      <c r="E238" s="2"/>
      <c r="F238" s="2"/>
      <c r="G238" s="63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62"/>
    </row>
    <row r="239">
      <c r="D239" s="2"/>
      <c r="E239" s="2"/>
      <c r="F239" s="2"/>
      <c r="G239" s="63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62"/>
    </row>
    <row r="240">
      <c r="D240" s="2"/>
      <c r="E240" s="2"/>
      <c r="F240" s="2"/>
      <c r="G240" s="63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62"/>
    </row>
    <row r="241">
      <c r="D241" s="2"/>
      <c r="E241" s="2"/>
      <c r="F241" s="2"/>
      <c r="G241" s="63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62"/>
    </row>
    <row r="242">
      <c r="D242" s="2"/>
      <c r="E242" s="2"/>
      <c r="F242" s="2"/>
      <c r="G242" s="63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62"/>
    </row>
    <row r="243">
      <c r="D243" s="2"/>
      <c r="E243" s="2"/>
      <c r="F243" s="2"/>
      <c r="G243" s="63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62"/>
    </row>
    <row r="244">
      <c r="D244" s="2"/>
      <c r="E244" s="2"/>
      <c r="F244" s="2"/>
      <c r="G244" s="63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62"/>
    </row>
    <row r="245">
      <c r="D245" s="2"/>
      <c r="E245" s="2"/>
      <c r="F245" s="2"/>
      <c r="G245" s="63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62"/>
    </row>
    <row r="246">
      <c r="D246" s="2"/>
      <c r="E246" s="2"/>
      <c r="F246" s="2"/>
      <c r="G246" s="63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62"/>
    </row>
    <row r="247">
      <c r="D247" s="2"/>
      <c r="E247" s="2"/>
      <c r="F247" s="2"/>
      <c r="G247" s="63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62"/>
    </row>
    <row r="248">
      <c r="D248" s="2"/>
      <c r="E248" s="2"/>
      <c r="F248" s="2"/>
      <c r="G248" s="63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62"/>
    </row>
    <row r="249">
      <c r="D249" s="2"/>
      <c r="E249" s="2"/>
      <c r="F249" s="2"/>
      <c r="G249" s="63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62"/>
    </row>
    <row r="250">
      <c r="D250" s="2"/>
      <c r="E250" s="2"/>
      <c r="F250" s="2"/>
      <c r="G250" s="63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62"/>
    </row>
    <row r="251">
      <c r="D251" s="2"/>
      <c r="E251" s="2"/>
      <c r="F251" s="2"/>
      <c r="G251" s="63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62"/>
    </row>
    <row r="252">
      <c r="D252" s="2"/>
      <c r="E252" s="2"/>
      <c r="F252" s="2"/>
      <c r="G252" s="63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62"/>
    </row>
    <row r="253">
      <c r="D253" s="2"/>
      <c r="E253" s="2"/>
      <c r="F253" s="2"/>
      <c r="G253" s="63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62"/>
    </row>
    <row r="254">
      <c r="D254" s="2"/>
      <c r="E254" s="2"/>
      <c r="F254" s="2"/>
      <c r="G254" s="63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62"/>
    </row>
    <row r="255">
      <c r="D255" s="2"/>
      <c r="E255" s="2"/>
      <c r="F255" s="2"/>
      <c r="G255" s="63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62"/>
    </row>
    <row r="256">
      <c r="D256" s="2"/>
      <c r="E256" s="2"/>
      <c r="F256" s="2"/>
      <c r="G256" s="63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62"/>
    </row>
    <row r="257">
      <c r="D257" s="2"/>
      <c r="E257" s="2"/>
      <c r="F257" s="2"/>
      <c r="G257" s="63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62"/>
    </row>
    <row r="258">
      <c r="D258" s="2"/>
      <c r="E258" s="2"/>
      <c r="F258" s="2"/>
      <c r="G258" s="63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62"/>
    </row>
    <row r="259">
      <c r="D259" s="2"/>
      <c r="E259" s="2"/>
      <c r="F259" s="2"/>
      <c r="G259" s="63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62"/>
    </row>
    <row r="260">
      <c r="D260" s="2"/>
      <c r="E260" s="2"/>
      <c r="F260" s="2"/>
      <c r="G260" s="63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62"/>
    </row>
    <row r="261">
      <c r="D261" s="2"/>
      <c r="E261" s="2"/>
      <c r="F261" s="2"/>
      <c r="G261" s="63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62"/>
    </row>
    <row r="262">
      <c r="D262" s="2"/>
      <c r="E262" s="2"/>
      <c r="F262" s="2"/>
      <c r="G262" s="63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62"/>
    </row>
    <row r="263">
      <c r="D263" s="2"/>
      <c r="E263" s="2"/>
      <c r="F263" s="2"/>
      <c r="G263" s="63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62"/>
    </row>
    <row r="264">
      <c r="D264" s="2"/>
      <c r="E264" s="2"/>
      <c r="F264" s="2"/>
      <c r="G264" s="63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62"/>
    </row>
    <row r="265">
      <c r="D265" s="2"/>
      <c r="E265" s="2"/>
      <c r="F265" s="2"/>
      <c r="G265" s="63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62"/>
    </row>
    <row r="266">
      <c r="D266" s="2"/>
      <c r="E266" s="2"/>
      <c r="F266" s="2"/>
      <c r="G266" s="63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62"/>
    </row>
    <row r="267">
      <c r="D267" s="2"/>
      <c r="E267" s="2"/>
      <c r="F267" s="2"/>
      <c r="G267" s="63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62"/>
    </row>
    <row r="268">
      <c r="D268" s="2"/>
      <c r="E268" s="2"/>
      <c r="F268" s="2"/>
      <c r="G268" s="63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62"/>
    </row>
    <row r="269">
      <c r="D269" s="2"/>
      <c r="E269" s="2"/>
      <c r="F269" s="2"/>
      <c r="G269" s="63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62"/>
    </row>
    <row r="270">
      <c r="D270" s="2"/>
      <c r="E270" s="2"/>
      <c r="F270" s="2"/>
      <c r="G270" s="63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62"/>
    </row>
    <row r="271">
      <c r="D271" s="2"/>
      <c r="E271" s="2"/>
      <c r="F271" s="2"/>
      <c r="G271" s="63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62"/>
    </row>
    <row r="272">
      <c r="D272" s="2"/>
      <c r="E272" s="2"/>
      <c r="F272" s="2"/>
      <c r="G272" s="63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62"/>
    </row>
    <row r="273">
      <c r="D273" s="2"/>
      <c r="E273" s="2"/>
      <c r="F273" s="2"/>
      <c r="G273" s="63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62"/>
    </row>
    <row r="274">
      <c r="D274" s="2"/>
      <c r="E274" s="2"/>
      <c r="F274" s="2"/>
      <c r="G274" s="63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62"/>
    </row>
    <row r="275">
      <c r="D275" s="2"/>
      <c r="E275" s="2"/>
      <c r="F275" s="2"/>
      <c r="G275" s="63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62"/>
    </row>
    <row r="276">
      <c r="D276" s="2"/>
      <c r="E276" s="2"/>
      <c r="F276" s="2"/>
      <c r="G276" s="63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62"/>
    </row>
    <row r="277">
      <c r="D277" s="2"/>
      <c r="E277" s="2"/>
      <c r="F277" s="2"/>
      <c r="G277" s="63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62"/>
    </row>
    <row r="278">
      <c r="D278" s="2"/>
      <c r="E278" s="2"/>
      <c r="F278" s="2"/>
      <c r="G278" s="63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62"/>
    </row>
    <row r="279">
      <c r="D279" s="2"/>
      <c r="E279" s="2"/>
      <c r="F279" s="2"/>
      <c r="G279" s="63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62"/>
    </row>
    <row r="280">
      <c r="D280" s="2"/>
      <c r="E280" s="2"/>
      <c r="F280" s="2"/>
      <c r="G280" s="63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62"/>
    </row>
    <row r="281">
      <c r="D281" s="2"/>
      <c r="E281" s="2"/>
      <c r="F281" s="2"/>
      <c r="G281" s="63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62"/>
    </row>
    <row r="282">
      <c r="D282" s="2"/>
      <c r="E282" s="2"/>
      <c r="F282" s="2"/>
      <c r="G282" s="63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62"/>
    </row>
    <row r="283">
      <c r="D283" s="2"/>
      <c r="E283" s="2"/>
      <c r="F283" s="2"/>
      <c r="G283" s="63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62"/>
    </row>
    <row r="284">
      <c r="D284" s="2"/>
      <c r="E284" s="2"/>
      <c r="F284" s="2"/>
      <c r="G284" s="63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62"/>
    </row>
    <row r="285">
      <c r="D285" s="2"/>
      <c r="E285" s="2"/>
      <c r="F285" s="2"/>
      <c r="G285" s="63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62"/>
    </row>
    <row r="286">
      <c r="D286" s="2"/>
      <c r="E286" s="2"/>
      <c r="F286" s="2"/>
      <c r="G286" s="63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62"/>
    </row>
    <row r="287">
      <c r="D287" s="2"/>
      <c r="E287" s="2"/>
      <c r="F287" s="2"/>
      <c r="G287" s="63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62"/>
    </row>
    <row r="288">
      <c r="D288" s="2"/>
      <c r="E288" s="2"/>
      <c r="F288" s="2"/>
      <c r="G288" s="63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62"/>
    </row>
    <row r="289">
      <c r="D289" s="2"/>
      <c r="E289" s="2"/>
      <c r="F289" s="2"/>
      <c r="G289" s="63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62"/>
    </row>
    <row r="290">
      <c r="D290" s="2"/>
      <c r="E290" s="2"/>
      <c r="F290" s="2"/>
      <c r="G290" s="63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62"/>
    </row>
    <row r="291">
      <c r="D291" s="2"/>
      <c r="E291" s="2"/>
      <c r="F291" s="2"/>
      <c r="G291" s="63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62"/>
    </row>
    <row r="292">
      <c r="D292" s="2"/>
      <c r="E292" s="2"/>
      <c r="F292" s="2"/>
      <c r="G292" s="63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62"/>
    </row>
    <row r="293">
      <c r="D293" s="2"/>
      <c r="E293" s="2"/>
      <c r="F293" s="2"/>
      <c r="G293" s="63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62"/>
    </row>
    <row r="294">
      <c r="D294" s="2"/>
      <c r="E294" s="2"/>
      <c r="F294" s="2"/>
      <c r="G294" s="63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62"/>
    </row>
    <row r="295">
      <c r="D295" s="2"/>
      <c r="E295" s="2"/>
      <c r="F295" s="2"/>
      <c r="G295" s="63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62"/>
    </row>
    <row r="296">
      <c r="D296" s="2"/>
      <c r="E296" s="2"/>
      <c r="F296" s="2"/>
      <c r="G296" s="63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62"/>
    </row>
    <row r="297">
      <c r="D297" s="2"/>
      <c r="E297" s="2"/>
      <c r="F297" s="2"/>
      <c r="G297" s="63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62"/>
    </row>
    <row r="298">
      <c r="D298" s="2"/>
      <c r="E298" s="2"/>
      <c r="F298" s="2"/>
      <c r="G298" s="63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62"/>
    </row>
    <row r="299">
      <c r="D299" s="2"/>
      <c r="E299" s="2"/>
      <c r="F299" s="2"/>
      <c r="G299" s="63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62"/>
    </row>
    <row r="300">
      <c r="D300" s="2"/>
      <c r="E300" s="2"/>
      <c r="F300" s="2"/>
      <c r="G300" s="63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62"/>
    </row>
    <row r="301">
      <c r="D301" s="2"/>
      <c r="E301" s="2"/>
      <c r="F301" s="2"/>
      <c r="G301" s="63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62"/>
    </row>
    <row r="302">
      <c r="D302" s="2"/>
      <c r="E302" s="2"/>
      <c r="F302" s="2"/>
      <c r="G302" s="63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62"/>
    </row>
    <row r="303">
      <c r="D303" s="2"/>
      <c r="E303" s="2"/>
      <c r="F303" s="2"/>
      <c r="G303" s="63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62"/>
    </row>
    <row r="304">
      <c r="D304" s="2"/>
      <c r="E304" s="2"/>
      <c r="F304" s="2"/>
      <c r="G304" s="63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62"/>
    </row>
    <row r="305">
      <c r="D305" s="2"/>
      <c r="E305" s="2"/>
      <c r="F305" s="2"/>
      <c r="G305" s="63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62"/>
    </row>
    <row r="306">
      <c r="D306" s="2"/>
      <c r="E306" s="2"/>
      <c r="F306" s="2"/>
      <c r="G306" s="63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62"/>
    </row>
    <row r="307">
      <c r="D307" s="2"/>
      <c r="E307" s="2"/>
      <c r="F307" s="2"/>
      <c r="G307" s="63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62"/>
    </row>
    <row r="308">
      <c r="D308" s="2"/>
      <c r="E308" s="2"/>
      <c r="F308" s="2"/>
      <c r="G308" s="63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62"/>
    </row>
    <row r="309">
      <c r="D309" s="2"/>
      <c r="E309" s="2"/>
      <c r="F309" s="2"/>
      <c r="G309" s="63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62"/>
    </row>
    <row r="310">
      <c r="D310" s="2"/>
      <c r="E310" s="2"/>
      <c r="F310" s="2"/>
      <c r="G310" s="63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62"/>
    </row>
    <row r="311">
      <c r="D311" s="2"/>
      <c r="E311" s="2"/>
      <c r="F311" s="2"/>
      <c r="G311" s="63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62"/>
    </row>
    <row r="312">
      <c r="D312" s="2"/>
      <c r="E312" s="2"/>
      <c r="F312" s="2"/>
      <c r="G312" s="63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62"/>
    </row>
    <row r="313">
      <c r="D313" s="2"/>
      <c r="E313" s="2"/>
      <c r="F313" s="2"/>
      <c r="G313" s="63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62"/>
    </row>
    <row r="314">
      <c r="D314" s="2"/>
      <c r="E314" s="2"/>
      <c r="F314" s="2"/>
      <c r="G314" s="63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62"/>
    </row>
    <row r="315">
      <c r="D315" s="2"/>
      <c r="E315" s="2"/>
      <c r="F315" s="2"/>
      <c r="G315" s="63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62"/>
    </row>
    <row r="316">
      <c r="D316" s="2"/>
      <c r="E316" s="2"/>
      <c r="F316" s="2"/>
      <c r="G316" s="63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62"/>
    </row>
    <row r="317">
      <c r="D317" s="2"/>
      <c r="E317" s="2"/>
      <c r="F317" s="2"/>
      <c r="G317" s="63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62"/>
    </row>
    <row r="318">
      <c r="D318" s="2"/>
      <c r="E318" s="2"/>
      <c r="F318" s="2"/>
      <c r="G318" s="63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62"/>
    </row>
    <row r="319">
      <c r="D319" s="2"/>
      <c r="E319" s="2"/>
      <c r="F319" s="2"/>
      <c r="G319" s="63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62"/>
    </row>
    <row r="320">
      <c r="D320" s="2"/>
      <c r="E320" s="2"/>
      <c r="F320" s="2"/>
      <c r="G320" s="63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62"/>
    </row>
    <row r="321">
      <c r="D321" s="2"/>
      <c r="E321" s="2"/>
      <c r="F321" s="2"/>
      <c r="G321" s="63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62"/>
    </row>
    <row r="322">
      <c r="D322" s="2"/>
      <c r="E322" s="2"/>
      <c r="F322" s="2"/>
      <c r="G322" s="63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62"/>
    </row>
    <row r="323">
      <c r="D323" s="2"/>
      <c r="E323" s="2"/>
      <c r="F323" s="2"/>
      <c r="G323" s="63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62"/>
    </row>
    <row r="324">
      <c r="D324" s="2"/>
      <c r="E324" s="2"/>
      <c r="F324" s="2"/>
      <c r="G324" s="63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62"/>
    </row>
    <row r="325">
      <c r="D325" s="2"/>
      <c r="E325" s="2"/>
      <c r="F325" s="2"/>
      <c r="G325" s="63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62"/>
    </row>
    <row r="326">
      <c r="D326" s="2"/>
      <c r="E326" s="2"/>
      <c r="F326" s="2"/>
      <c r="G326" s="63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62"/>
    </row>
    <row r="327">
      <c r="D327" s="2"/>
      <c r="E327" s="2"/>
      <c r="F327" s="2"/>
      <c r="G327" s="63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62"/>
    </row>
    <row r="328">
      <c r="D328" s="2"/>
      <c r="E328" s="2"/>
      <c r="F328" s="2"/>
      <c r="G328" s="63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62"/>
    </row>
    <row r="329">
      <c r="D329" s="2"/>
      <c r="E329" s="2"/>
      <c r="F329" s="2"/>
      <c r="G329" s="63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62"/>
    </row>
    <row r="330">
      <c r="D330" s="2"/>
      <c r="E330" s="2"/>
      <c r="F330" s="2"/>
      <c r="G330" s="63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62"/>
    </row>
    <row r="331">
      <c r="D331" s="2"/>
      <c r="E331" s="2"/>
      <c r="F331" s="2"/>
      <c r="G331" s="63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62"/>
    </row>
    <row r="332">
      <c r="D332" s="2"/>
      <c r="E332" s="2"/>
      <c r="F332" s="2"/>
      <c r="G332" s="63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62"/>
    </row>
    <row r="333">
      <c r="D333" s="2"/>
      <c r="E333" s="2"/>
      <c r="F333" s="2"/>
      <c r="G333" s="63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62"/>
    </row>
    <row r="334">
      <c r="D334" s="2"/>
      <c r="E334" s="2"/>
      <c r="F334" s="2"/>
      <c r="G334" s="63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62"/>
    </row>
    <row r="335">
      <c r="D335" s="2"/>
      <c r="E335" s="2"/>
      <c r="F335" s="2"/>
      <c r="G335" s="63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62"/>
    </row>
    <row r="336">
      <c r="D336" s="2"/>
      <c r="E336" s="2"/>
      <c r="F336" s="2"/>
      <c r="G336" s="63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62"/>
    </row>
    <row r="337">
      <c r="D337" s="2"/>
      <c r="E337" s="2"/>
      <c r="F337" s="2"/>
      <c r="G337" s="63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62"/>
    </row>
    <row r="338">
      <c r="D338" s="2"/>
      <c r="E338" s="2"/>
      <c r="F338" s="2"/>
      <c r="G338" s="63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62"/>
    </row>
    <row r="339">
      <c r="D339" s="2"/>
      <c r="E339" s="2"/>
      <c r="F339" s="2"/>
      <c r="G339" s="63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62"/>
    </row>
    <row r="340">
      <c r="D340" s="2"/>
      <c r="E340" s="2"/>
      <c r="F340" s="2"/>
      <c r="G340" s="63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62"/>
    </row>
    <row r="341">
      <c r="D341" s="2"/>
      <c r="E341" s="2"/>
      <c r="F341" s="2"/>
      <c r="G341" s="63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62"/>
    </row>
    <row r="342">
      <c r="D342" s="2"/>
      <c r="E342" s="2"/>
      <c r="F342" s="2"/>
      <c r="G342" s="63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62"/>
    </row>
    <row r="343">
      <c r="D343" s="2"/>
      <c r="E343" s="2"/>
      <c r="F343" s="2"/>
      <c r="G343" s="63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62"/>
    </row>
    <row r="344">
      <c r="D344" s="2"/>
      <c r="E344" s="2"/>
      <c r="F344" s="2"/>
      <c r="G344" s="63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62"/>
    </row>
    <row r="345">
      <c r="D345" s="2"/>
      <c r="E345" s="2"/>
      <c r="F345" s="2"/>
      <c r="G345" s="63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62"/>
    </row>
    <row r="346">
      <c r="D346" s="2"/>
      <c r="E346" s="2"/>
      <c r="F346" s="2"/>
      <c r="G346" s="63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62"/>
    </row>
    <row r="347">
      <c r="D347" s="2"/>
      <c r="E347" s="2"/>
      <c r="F347" s="2"/>
      <c r="G347" s="63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62"/>
    </row>
    <row r="348">
      <c r="D348" s="2"/>
      <c r="E348" s="2"/>
      <c r="F348" s="2"/>
      <c r="G348" s="63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62"/>
    </row>
    <row r="349">
      <c r="D349" s="2"/>
      <c r="E349" s="2"/>
      <c r="F349" s="2"/>
      <c r="G349" s="63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62"/>
    </row>
    <row r="350">
      <c r="D350" s="2"/>
      <c r="E350" s="2"/>
      <c r="F350" s="2"/>
      <c r="G350" s="63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62"/>
    </row>
    <row r="351">
      <c r="D351" s="2"/>
      <c r="E351" s="2"/>
      <c r="F351" s="2"/>
      <c r="G351" s="63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62"/>
    </row>
    <row r="352">
      <c r="D352" s="2"/>
      <c r="E352" s="2"/>
      <c r="F352" s="2"/>
      <c r="G352" s="63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62"/>
    </row>
    <row r="353">
      <c r="D353" s="2"/>
      <c r="E353" s="2"/>
      <c r="F353" s="2"/>
      <c r="G353" s="63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62"/>
    </row>
    <row r="354">
      <c r="D354" s="2"/>
      <c r="E354" s="2"/>
      <c r="F354" s="2"/>
      <c r="G354" s="63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62"/>
    </row>
    <row r="355">
      <c r="D355" s="2"/>
      <c r="E355" s="2"/>
      <c r="F355" s="2"/>
      <c r="G355" s="63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62"/>
    </row>
    <row r="356">
      <c r="D356" s="2"/>
      <c r="E356" s="2"/>
      <c r="F356" s="2"/>
      <c r="G356" s="63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62"/>
    </row>
    <row r="357">
      <c r="D357" s="2"/>
      <c r="E357" s="2"/>
      <c r="F357" s="2"/>
      <c r="G357" s="63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62"/>
    </row>
    <row r="358">
      <c r="D358" s="2"/>
      <c r="E358" s="2"/>
      <c r="F358" s="2"/>
      <c r="G358" s="63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62"/>
    </row>
    <row r="359">
      <c r="D359" s="2"/>
      <c r="E359" s="2"/>
      <c r="F359" s="2"/>
      <c r="G359" s="63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62"/>
    </row>
    <row r="360">
      <c r="D360" s="2"/>
      <c r="E360" s="2"/>
      <c r="F360" s="2"/>
      <c r="G360" s="63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62"/>
    </row>
    <row r="361">
      <c r="D361" s="2"/>
      <c r="E361" s="2"/>
      <c r="F361" s="2"/>
      <c r="G361" s="63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62"/>
    </row>
    <row r="362">
      <c r="D362" s="2"/>
      <c r="E362" s="2"/>
      <c r="F362" s="2"/>
      <c r="G362" s="63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62"/>
    </row>
    <row r="363">
      <c r="D363" s="2"/>
      <c r="E363" s="2"/>
      <c r="F363" s="2"/>
      <c r="G363" s="63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62"/>
    </row>
    <row r="364">
      <c r="D364" s="2"/>
      <c r="E364" s="2"/>
      <c r="F364" s="2"/>
      <c r="G364" s="63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62"/>
    </row>
    <row r="365">
      <c r="D365" s="2"/>
      <c r="E365" s="2"/>
      <c r="F365" s="2"/>
      <c r="G365" s="63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62"/>
    </row>
    <row r="366">
      <c r="D366" s="2"/>
      <c r="E366" s="2"/>
      <c r="F366" s="2"/>
      <c r="G366" s="63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62"/>
    </row>
    <row r="367">
      <c r="D367" s="2"/>
      <c r="E367" s="2"/>
      <c r="F367" s="2"/>
      <c r="G367" s="63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62"/>
    </row>
    <row r="368">
      <c r="D368" s="2"/>
      <c r="E368" s="2"/>
      <c r="F368" s="2"/>
      <c r="G368" s="63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62"/>
    </row>
    <row r="369">
      <c r="D369" s="2"/>
      <c r="E369" s="2"/>
      <c r="F369" s="2"/>
      <c r="G369" s="63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62"/>
    </row>
    <row r="370">
      <c r="D370" s="2"/>
      <c r="E370" s="2"/>
      <c r="F370" s="2"/>
      <c r="G370" s="63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62"/>
    </row>
    <row r="371">
      <c r="D371" s="2"/>
      <c r="E371" s="2"/>
      <c r="F371" s="2"/>
      <c r="G371" s="63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62"/>
    </row>
    <row r="372">
      <c r="D372" s="2"/>
      <c r="E372" s="2"/>
      <c r="F372" s="2"/>
      <c r="G372" s="63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62"/>
    </row>
    <row r="373">
      <c r="D373" s="2"/>
      <c r="E373" s="2"/>
      <c r="F373" s="2"/>
      <c r="G373" s="63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62"/>
    </row>
    <row r="374">
      <c r="D374" s="2"/>
      <c r="E374" s="2"/>
      <c r="F374" s="2"/>
      <c r="G374" s="63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62"/>
    </row>
    <row r="375">
      <c r="D375" s="2"/>
      <c r="E375" s="2"/>
      <c r="F375" s="2"/>
      <c r="G375" s="63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62"/>
    </row>
    <row r="376">
      <c r="D376" s="2"/>
      <c r="E376" s="2"/>
      <c r="F376" s="2"/>
      <c r="G376" s="63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62"/>
    </row>
    <row r="377">
      <c r="D377" s="2"/>
      <c r="E377" s="2"/>
      <c r="F377" s="2"/>
      <c r="G377" s="63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62"/>
    </row>
    <row r="378">
      <c r="D378" s="2"/>
      <c r="E378" s="2"/>
      <c r="F378" s="2"/>
      <c r="G378" s="63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62"/>
    </row>
    <row r="379">
      <c r="D379" s="2"/>
      <c r="E379" s="2"/>
      <c r="F379" s="2"/>
      <c r="G379" s="63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62"/>
    </row>
    <row r="380">
      <c r="D380" s="2"/>
      <c r="E380" s="2"/>
      <c r="F380" s="2"/>
      <c r="G380" s="63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62"/>
    </row>
    <row r="381">
      <c r="D381" s="2"/>
      <c r="E381" s="2"/>
      <c r="F381" s="2"/>
      <c r="G381" s="63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62"/>
    </row>
    <row r="382">
      <c r="D382" s="2"/>
      <c r="E382" s="2"/>
      <c r="F382" s="2"/>
      <c r="G382" s="63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62"/>
    </row>
    <row r="383">
      <c r="D383" s="2"/>
      <c r="E383" s="2"/>
      <c r="F383" s="2"/>
      <c r="G383" s="63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62"/>
    </row>
    <row r="384">
      <c r="D384" s="2"/>
      <c r="E384" s="2"/>
      <c r="F384" s="2"/>
      <c r="G384" s="63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62"/>
    </row>
    <row r="385">
      <c r="D385" s="2"/>
      <c r="E385" s="2"/>
      <c r="F385" s="2"/>
      <c r="G385" s="63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62"/>
    </row>
    <row r="386">
      <c r="D386" s="2"/>
      <c r="E386" s="2"/>
      <c r="F386" s="2"/>
      <c r="G386" s="63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62"/>
    </row>
    <row r="387">
      <c r="D387" s="2"/>
      <c r="E387" s="2"/>
      <c r="F387" s="2"/>
      <c r="G387" s="63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62"/>
    </row>
    <row r="388">
      <c r="D388" s="2"/>
      <c r="E388" s="2"/>
      <c r="F388" s="2"/>
      <c r="G388" s="63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62"/>
    </row>
    <row r="389">
      <c r="D389" s="2"/>
      <c r="E389" s="2"/>
      <c r="F389" s="2"/>
      <c r="G389" s="63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62"/>
    </row>
    <row r="390">
      <c r="D390" s="2"/>
      <c r="E390" s="2"/>
      <c r="F390" s="2"/>
      <c r="G390" s="63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62"/>
    </row>
    <row r="391">
      <c r="D391" s="2"/>
      <c r="E391" s="2"/>
      <c r="F391" s="2"/>
      <c r="G391" s="63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62"/>
    </row>
    <row r="392">
      <c r="D392" s="2"/>
      <c r="E392" s="2"/>
      <c r="F392" s="2"/>
      <c r="G392" s="63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62"/>
    </row>
    <row r="393">
      <c r="D393" s="2"/>
      <c r="E393" s="2"/>
      <c r="F393" s="2"/>
      <c r="G393" s="63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62"/>
    </row>
    <row r="394">
      <c r="D394" s="2"/>
      <c r="E394" s="2"/>
      <c r="F394" s="2"/>
      <c r="G394" s="63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62"/>
    </row>
    <row r="395">
      <c r="D395" s="2"/>
      <c r="E395" s="2"/>
      <c r="F395" s="2"/>
      <c r="G395" s="63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62"/>
    </row>
    <row r="396">
      <c r="D396" s="2"/>
      <c r="E396" s="2"/>
      <c r="F396" s="2"/>
      <c r="G396" s="63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62"/>
    </row>
    <row r="397">
      <c r="D397" s="2"/>
      <c r="E397" s="2"/>
      <c r="F397" s="2"/>
      <c r="G397" s="63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62"/>
    </row>
    <row r="398">
      <c r="D398" s="2"/>
      <c r="E398" s="2"/>
      <c r="F398" s="2"/>
      <c r="G398" s="63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62"/>
    </row>
    <row r="399">
      <c r="D399" s="2"/>
      <c r="E399" s="2"/>
      <c r="F399" s="2"/>
      <c r="G399" s="63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62"/>
    </row>
    <row r="400">
      <c r="D400" s="2"/>
      <c r="E400" s="2"/>
      <c r="F400" s="2"/>
      <c r="G400" s="63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62"/>
    </row>
    <row r="401">
      <c r="D401" s="2"/>
      <c r="E401" s="2"/>
      <c r="F401" s="2"/>
      <c r="G401" s="63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62"/>
    </row>
    <row r="402">
      <c r="D402" s="2"/>
      <c r="E402" s="2"/>
      <c r="F402" s="2"/>
      <c r="G402" s="63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62"/>
    </row>
    <row r="403">
      <c r="D403" s="2"/>
      <c r="E403" s="2"/>
      <c r="F403" s="2"/>
      <c r="G403" s="63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62"/>
    </row>
    <row r="404">
      <c r="D404" s="2"/>
      <c r="E404" s="2"/>
      <c r="F404" s="2"/>
      <c r="G404" s="63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62"/>
    </row>
    <row r="405">
      <c r="D405" s="2"/>
      <c r="E405" s="2"/>
      <c r="F405" s="2"/>
      <c r="G405" s="63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62"/>
    </row>
    <row r="406">
      <c r="D406" s="2"/>
      <c r="E406" s="2"/>
      <c r="F406" s="2"/>
      <c r="G406" s="63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62"/>
    </row>
    <row r="407">
      <c r="D407" s="2"/>
      <c r="E407" s="2"/>
      <c r="F407" s="2"/>
      <c r="G407" s="63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62"/>
    </row>
    <row r="408">
      <c r="D408" s="2"/>
      <c r="E408" s="2"/>
      <c r="F408" s="2"/>
      <c r="G408" s="63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62"/>
    </row>
    <row r="409">
      <c r="D409" s="2"/>
      <c r="E409" s="2"/>
      <c r="F409" s="2"/>
      <c r="G409" s="63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62"/>
    </row>
    <row r="410">
      <c r="D410" s="2"/>
      <c r="E410" s="2"/>
      <c r="F410" s="2"/>
      <c r="G410" s="63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62"/>
    </row>
    <row r="411">
      <c r="D411" s="2"/>
      <c r="E411" s="2"/>
      <c r="F411" s="2"/>
      <c r="G411" s="63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62"/>
    </row>
    <row r="412">
      <c r="D412" s="2"/>
      <c r="E412" s="2"/>
      <c r="F412" s="2"/>
      <c r="G412" s="63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62"/>
    </row>
    <row r="413">
      <c r="D413" s="2"/>
      <c r="E413" s="2"/>
      <c r="F413" s="2"/>
      <c r="G413" s="63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62"/>
    </row>
    <row r="414">
      <c r="D414" s="2"/>
      <c r="E414" s="2"/>
      <c r="F414" s="2"/>
      <c r="G414" s="63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62"/>
    </row>
    <row r="415">
      <c r="D415" s="2"/>
      <c r="E415" s="2"/>
      <c r="F415" s="2"/>
      <c r="G415" s="63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62"/>
    </row>
    <row r="416">
      <c r="D416" s="2"/>
      <c r="E416" s="2"/>
      <c r="F416" s="2"/>
      <c r="G416" s="63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62"/>
    </row>
    <row r="417">
      <c r="D417" s="2"/>
      <c r="E417" s="2"/>
      <c r="F417" s="2"/>
      <c r="G417" s="63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62"/>
    </row>
    <row r="418">
      <c r="D418" s="2"/>
      <c r="E418" s="2"/>
      <c r="F418" s="2"/>
      <c r="G418" s="63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62"/>
    </row>
    <row r="419">
      <c r="D419" s="2"/>
      <c r="E419" s="2"/>
      <c r="F419" s="2"/>
      <c r="G419" s="63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62"/>
    </row>
    <row r="420">
      <c r="D420" s="2"/>
      <c r="E420" s="2"/>
      <c r="F420" s="2"/>
      <c r="G420" s="63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62"/>
    </row>
    <row r="421">
      <c r="D421" s="2"/>
      <c r="E421" s="2"/>
      <c r="F421" s="2"/>
      <c r="G421" s="63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62"/>
    </row>
    <row r="422">
      <c r="D422" s="2"/>
      <c r="E422" s="2"/>
      <c r="F422" s="2"/>
      <c r="G422" s="63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62"/>
    </row>
    <row r="423">
      <c r="D423" s="2"/>
      <c r="E423" s="2"/>
      <c r="F423" s="2"/>
      <c r="G423" s="63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62"/>
    </row>
    <row r="424">
      <c r="D424" s="2"/>
      <c r="E424" s="2"/>
      <c r="F424" s="2"/>
      <c r="G424" s="63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62"/>
    </row>
    <row r="425">
      <c r="D425" s="2"/>
      <c r="E425" s="2"/>
      <c r="F425" s="2"/>
      <c r="G425" s="63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62"/>
    </row>
    <row r="426">
      <c r="D426" s="2"/>
      <c r="E426" s="2"/>
      <c r="F426" s="2"/>
      <c r="G426" s="63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62"/>
    </row>
    <row r="427">
      <c r="D427" s="2"/>
      <c r="E427" s="2"/>
      <c r="F427" s="2"/>
      <c r="G427" s="63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62"/>
    </row>
    <row r="428">
      <c r="D428" s="2"/>
      <c r="E428" s="2"/>
      <c r="F428" s="2"/>
      <c r="G428" s="63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62"/>
    </row>
    <row r="429">
      <c r="D429" s="2"/>
      <c r="E429" s="2"/>
      <c r="F429" s="2"/>
      <c r="G429" s="63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62"/>
    </row>
    <row r="430">
      <c r="D430" s="2"/>
      <c r="E430" s="2"/>
      <c r="F430" s="2"/>
      <c r="G430" s="63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62"/>
    </row>
    <row r="431">
      <c r="D431" s="2"/>
      <c r="E431" s="2"/>
      <c r="F431" s="2"/>
      <c r="G431" s="63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62"/>
    </row>
    <row r="432">
      <c r="D432" s="2"/>
      <c r="E432" s="2"/>
      <c r="F432" s="2"/>
      <c r="G432" s="63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62"/>
    </row>
    <row r="433">
      <c r="D433" s="2"/>
      <c r="E433" s="2"/>
      <c r="F433" s="2"/>
      <c r="G433" s="63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62"/>
    </row>
    <row r="434">
      <c r="D434" s="2"/>
      <c r="E434" s="2"/>
      <c r="F434" s="2"/>
      <c r="G434" s="63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62"/>
    </row>
    <row r="435">
      <c r="D435" s="2"/>
      <c r="E435" s="2"/>
      <c r="F435" s="2"/>
      <c r="G435" s="63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62"/>
    </row>
    <row r="436">
      <c r="D436" s="2"/>
      <c r="E436" s="2"/>
      <c r="F436" s="2"/>
      <c r="G436" s="63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62"/>
    </row>
    <row r="437">
      <c r="D437" s="2"/>
      <c r="E437" s="2"/>
      <c r="F437" s="2"/>
      <c r="G437" s="63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62"/>
    </row>
    <row r="438">
      <c r="D438" s="2"/>
      <c r="E438" s="2"/>
      <c r="F438" s="2"/>
      <c r="G438" s="63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62"/>
    </row>
    <row r="439">
      <c r="D439" s="2"/>
      <c r="E439" s="2"/>
      <c r="F439" s="2"/>
      <c r="G439" s="63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62"/>
    </row>
    <row r="440">
      <c r="D440" s="2"/>
      <c r="E440" s="2"/>
      <c r="F440" s="2"/>
      <c r="G440" s="63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62"/>
    </row>
    <row r="441">
      <c r="D441" s="2"/>
      <c r="E441" s="2"/>
      <c r="F441" s="2"/>
      <c r="G441" s="63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62"/>
    </row>
    <row r="442">
      <c r="D442" s="2"/>
      <c r="E442" s="2"/>
      <c r="F442" s="2"/>
      <c r="G442" s="63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62"/>
    </row>
    <row r="443">
      <c r="D443" s="2"/>
      <c r="E443" s="2"/>
      <c r="F443" s="2"/>
      <c r="G443" s="63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62"/>
    </row>
    <row r="444">
      <c r="D444" s="2"/>
      <c r="E444" s="2"/>
      <c r="F444" s="2"/>
      <c r="G444" s="63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62"/>
    </row>
    <row r="445">
      <c r="D445" s="2"/>
      <c r="E445" s="2"/>
      <c r="F445" s="2"/>
      <c r="G445" s="63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62"/>
    </row>
    <row r="446">
      <c r="D446" s="2"/>
      <c r="E446" s="2"/>
      <c r="F446" s="2"/>
      <c r="G446" s="63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62"/>
    </row>
    <row r="447">
      <c r="D447" s="2"/>
      <c r="E447" s="2"/>
      <c r="F447" s="2"/>
      <c r="G447" s="63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62"/>
    </row>
    <row r="448">
      <c r="D448" s="2"/>
      <c r="E448" s="2"/>
      <c r="F448" s="2"/>
      <c r="G448" s="63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62"/>
    </row>
    <row r="449">
      <c r="D449" s="2"/>
      <c r="E449" s="2"/>
      <c r="F449" s="2"/>
      <c r="G449" s="63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62"/>
    </row>
    <row r="450">
      <c r="D450" s="2"/>
      <c r="E450" s="2"/>
      <c r="F450" s="2"/>
      <c r="G450" s="63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62"/>
    </row>
    <row r="451">
      <c r="D451" s="2"/>
      <c r="E451" s="2"/>
      <c r="F451" s="2"/>
      <c r="G451" s="63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62"/>
    </row>
    <row r="452">
      <c r="D452" s="2"/>
      <c r="E452" s="2"/>
      <c r="F452" s="2"/>
      <c r="G452" s="63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62"/>
    </row>
    <row r="453">
      <c r="D453" s="2"/>
      <c r="E453" s="2"/>
      <c r="F453" s="2"/>
      <c r="G453" s="63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62"/>
    </row>
    <row r="454">
      <c r="D454" s="2"/>
      <c r="E454" s="2"/>
      <c r="F454" s="2"/>
      <c r="G454" s="63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62"/>
    </row>
    <row r="455">
      <c r="D455" s="2"/>
      <c r="E455" s="2"/>
      <c r="F455" s="2"/>
      <c r="G455" s="63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62"/>
    </row>
    <row r="456">
      <c r="D456" s="2"/>
      <c r="E456" s="2"/>
      <c r="F456" s="2"/>
      <c r="G456" s="63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62"/>
    </row>
    <row r="457">
      <c r="D457" s="2"/>
      <c r="E457" s="2"/>
      <c r="F457" s="2"/>
      <c r="G457" s="63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62"/>
    </row>
    <row r="458">
      <c r="D458" s="2"/>
      <c r="E458" s="2"/>
      <c r="F458" s="2"/>
      <c r="G458" s="63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62"/>
    </row>
    <row r="459">
      <c r="D459" s="2"/>
      <c r="E459" s="2"/>
      <c r="F459" s="2"/>
      <c r="G459" s="63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62"/>
    </row>
    <row r="460">
      <c r="D460" s="2"/>
      <c r="E460" s="2"/>
      <c r="F460" s="2"/>
      <c r="G460" s="63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62"/>
    </row>
    <row r="461">
      <c r="D461" s="2"/>
      <c r="E461" s="2"/>
      <c r="F461" s="2"/>
      <c r="G461" s="63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62"/>
    </row>
    <row r="462">
      <c r="D462" s="2"/>
      <c r="E462" s="2"/>
      <c r="F462" s="2"/>
      <c r="G462" s="63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62"/>
    </row>
    <row r="463">
      <c r="D463" s="2"/>
      <c r="E463" s="2"/>
      <c r="F463" s="2"/>
      <c r="G463" s="63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62"/>
    </row>
    <row r="464">
      <c r="D464" s="2"/>
      <c r="E464" s="2"/>
      <c r="F464" s="2"/>
      <c r="G464" s="63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62"/>
    </row>
    <row r="465">
      <c r="D465" s="2"/>
      <c r="E465" s="2"/>
      <c r="F465" s="2"/>
      <c r="G465" s="63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62"/>
    </row>
    <row r="466">
      <c r="D466" s="2"/>
      <c r="E466" s="2"/>
      <c r="F466" s="2"/>
      <c r="G466" s="63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62"/>
    </row>
    <row r="467">
      <c r="D467" s="2"/>
      <c r="E467" s="2"/>
      <c r="F467" s="2"/>
      <c r="G467" s="63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62"/>
    </row>
    <row r="468">
      <c r="D468" s="2"/>
      <c r="E468" s="2"/>
      <c r="F468" s="2"/>
      <c r="G468" s="63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62"/>
    </row>
    <row r="469">
      <c r="D469" s="2"/>
      <c r="E469" s="2"/>
      <c r="F469" s="2"/>
      <c r="G469" s="63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62"/>
    </row>
    <row r="470">
      <c r="D470" s="2"/>
      <c r="E470" s="2"/>
      <c r="F470" s="2"/>
      <c r="G470" s="63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62"/>
    </row>
    <row r="471">
      <c r="D471" s="2"/>
      <c r="E471" s="2"/>
      <c r="F471" s="2"/>
      <c r="G471" s="63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62"/>
    </row>
    <row r="472">
      <c r="D472" s="2"/>
      <c r="E472" s="2"/>
      <c r="F472" s="2"/>
      <c r="G472" s="63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62"/>
    </row>
    <row r="473">
      <c r="D473" s="2"/>
      <c r="E473" s="2"/>
      <c r="F473" s="2"/>
      <c r="G473" s="63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62"/>
    </row>
    <row r="474">
      <c r="D474" s="2"/>
      <c r="E474" s="2"/>
      <c r="F474" s="2"/>
      <c r="G474" s="63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62"/>
    </row>
    <row r="475">
      <c r="D475" s="2"/>
      <c r="E475" s="2"/>
      <c r="F475" s="2"/>
      <c r="G475" s="63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62"/>
    </row>
    <row r="476">
      <c r="D476" s="2"/>
      <c r="E476" s="2"/>
      <c r="F476" s="2"/>
      <c r="G476" s="63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62"/>
    </row>
    <row r="477">
      <c r="D477" s="2"/>
      <c r="E477" s="2"/>
      <c r="F477" s="2"/>
      <c r="G477" s="63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62"/>
    </row>
    <row r="478">
      <c r="D478" s="2"/>
      <c r="E478" s="2"/>
      <c r="F478" s="2"/>
      <c r="G478" s="63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62"/>
    </row>
    <row r="479">
      <c r="D479" s="2"/>
      <c r="E479" s="2"/>
      <c r="F479" s="2"/>
      <c r="G479" s="63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62"/>
    </row>
    <row r="480">
      <c r="D480" s="2"/>
      <c r="E480" s="2"/>
      <c r="F480" s="2"/>
      <c r="G480" s="63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62"/>
    </row>
    <row r="481">
      <c r="D481" s="2"/>
      <c r="E481" s="2"/>
      <c r="F481" s="2"/>
      <c r="G481" s="63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62"/>
    </row>
    <row r="482">
      <c r="D482" s="2"/>
      <c r="E482" s="2"/>
      <c r="F482" s="2"/>
      <c r="G482" s="63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62"/>
    </row>
    <row r="483">
      <c r="D483" s="2"/>
      <c r="E483" s="2"/>
      <c r="F483" s="2"/>
      <c r="G483" s="63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62"/>
    </row>
    <row r="484">
      <c r="D484" s="2"/>
      <c r="E484" s="2"/>
      <c r="F484" s="2"/>
      <c r="G484" s="63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62"/>
    </row>
    <row r="485">
      <c r="D485" s="2"/>
      <c r="E485" s="2"/>
      <c r="F485" s="2"/>
      <c r="G485" s="63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62"/>
    </row>
    <row r="486">
      <c r="D486" s="2"/>
      <c r="E486" s="2"/>
      <c r="F486" s="2"/>
      <c r="G486" s="63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62"/>
    </row>
    <row r="487">
      <c r="D487" s="2"/>
      <c r="E487" s="2"/>
      <c r="F487" s="2"/>
      <c r="G487" s="63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62"/>
    </row>
    <row r="488">
      <c r="D488" s="2"/>
      <c r="E488" s="2"/>
      <c r="F488" s="2"/>
      <c r="G488" s="63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62"/>
    </row>
    <row r="489">
      <c r="D489" s="2"/>
      <c r="E489" s="2"/>
      <c r="F489" s="2"/>
      <c r="G489" s="63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62"/>
    </row>
    <row r="490">
      <c r="D490" s="2"/>
      <c r="E490" s="2"/>
      <c r="F490" s="2"/>
      <c r="G490" s="63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62"/>
    </row>
    <row r="491">
      <c r="D491" s="2"/>
      <c r="E491" s="2"/>
      <c r="F491" s="2"/>
      <c r="G491" s="63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62"/>
    </row>
    <row r="492">
      <c r="D492" s="2"/>
      <c r="E492" s="2"/>
      <c r="F492" s="2"/>
      <c r="G492" s="63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62"/>
    </row>
    <row r="493">
      <c r="D493" s="2"/>
      <c r="E493" s="2"/>
      <c r="F493" s="2"/>
      <c r="G493" s="63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62"/>
    </row>
    <row r="494">
      <c r="D494" s="2"/>
      <c r="E494" s="2"/>
      <c r="F494" s="2"/>
      <c r="G494" s="63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62"/>
    </row>
    <row r="495">
      <c r="D495" s="2"/>
      <c r="E495" s="2"/>
      <c r="F495" s="2"/>
      <c r="G495" s="63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62"/>
    </row>
    <row r="496">
      <c r="D496" s="2"/>
      <c r="E496" s="2"/>
      <c r="F496" s="2"/>
      <c r="G496" s="63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62"/>
    </row>
    <row r="497">
      <c r="D497" s="2"/>
      <c r="E497" s="2"/>
      <c r="F497" s="2"/>
      <c r="G497" s="63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62"/>
    </row>
    <row r="498">
      <c r="D498" s="2"/>
      <c r="E498" s="2"/>
      <c r="F498" s="2"/>
      <c r="G498" s="63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62"/>
    </row>
    <row r="499">
      <c r="D499" s="2"/>
      <c r="E499" s="2"/>
      <c r="F499" s="2"/>
      <c r="G499" s="63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62"/>
    </row>
    <row r="500">
      <c r="D500" s="2"/>
      <c r="E500" s="2"/>
      <c r="F500" s="2"/>
      <c r="G500" s="63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62"/>
    </row>
    <row r="501">
      <c r="D501" s="2"/>
      <c r="E501" s="2"/>
      <c r="F501" s="2"/>
      <c r="G501" s="63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62"/>
    </row>
    <row r="502">
      <c r="D502" s="2"/>
      <c r="E502" s="2"/>
      <c r="F502" s="2"/>
      <c r="G502" s="63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62"/>
    </row>
    <row r="503">
      <c r="D503" s="2"/>
      <c r="E503" s="2"/>
      <c r="F503" s="2"/>
      <c r="G503" s="63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62"/>
    </row>
    <row r="504">
      <c r="D504" s="2"/>
      <c r="E504" s="2"/>
      <c r="F504" s="2"/>
      <c r="G504" s="63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62"/>
    </row>
    <row r="505">
      <c r="D505" s="2"/>
      <c r="E505" s="2"/>
      <c r="F505" s="2"/>
      <c r="G505" s="63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62"/>
    </row>
    <row r="506">
      <c r="D506" s="2"/>
      <c r="E506" s="2"/>
      <c r="F506" s="2"/>
      <c r="G506" s="63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62"/>
    </row>
    <row r="507">
      <c r="D507" s="2"/>
      <c r="E507" s="2"/>
      <c r="F507" s="2"/>
      <c r="G507" s="63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62"/>
    </row>
    <row r="508">
      <c r="D508" s="2"/>
      <c r="E508" s="2"/>
      <c r="F508" s="2"/>
      <c r="G508" s="63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62"/>
    </row>
    <row r="509">
      <c r="D509" s="2"/>
      <c r="E509" s="2"/>
      <c r="F509" s="2"/>
      <c r="G509" s="63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62"/>
    </row>
    <row r="510">
      <c r="D510" s="2"/>
      <c r="E510" s="2"/>
      <c r="F510" s="2"/>
      <c r="G510" s="63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62"/>
    </row>
    <row r="511">
      <c r="D511" s="2"/>
      <c r="E511" s="2"/>
      <c r="F511" s="2"/>
      <c r="G511" s="63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62"/>
    </row>
    <row r="512">
      <c r="D512" s="2"/>
      <c r="E512" s="2"/>
      <c r="F512" s="2"/>
      <c r="G512" s="63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62"/>
    </row>
    <row r="513">
      <c r="D513" s="2"/>
      <c r="E513" s="2"/>
      <c r="F513" s="2"/>
      <c r="G513" s="63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62"/>
    </row>
    <row r="514">
      <c r="D514" s="2"/>
      <c r="E514" s="2"/>
      <c r="F514" s="2"/>
      <c r="G514" s="63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62"/>
    </row>
    <row r="515">
      <c r="D515" s="2"/>
      <c r="E515" s="2"/>
      <c r="F515" s="2"/>
      <c r="G515" s="63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62"/>
    </row>
    <row r="516">
      <c r="D516" s="2"/>
      <c r="E516" s="2"/>
      <c r="F516" s="2"/>
      <c r="G516" s="63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62"/>
    </row>
    <row r="517">
      <c r="D517" s="2"/>
      <c r="E517" s="2"/>
      <c r="F517" s="2"/>
      <c r="G517" s="63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62"/>
    </row>
    <row r="518">
      <c r="D518" s="2"/>
      <c r="E518" s="2"/>
      <c r="F518" s="2"/>
      <c r="G518" s="63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62"/>
    </row>
    <row r="519">
      <c r="D519" s="2"/>
      <c r="E519" s="2"/>
      <c r="F519" s="2"/>
      <c r="G519" s="63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62"/>
    </row>
    <row r="520">
      <c r="D520" s="2"/>
      <c r="E520" s="2"/>
      <c r="F520" s="2"/>
      <c r="G520" s="63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62"/>
    </row>
    <row r="521">
      <c r="D521" s="2"/>
      <c r="E521" s="2"/>
      <c r="F521" s="2"/>
      <c r="G521" s="63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62"/>
    </row>
    <row r="522">
      <c r="D522" s="2"/>
      <c r="E522" s="2"/>
      <c r="F522" s="2"/>
      <c r="G522" s="63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62"/>
    </row>
    <row r="523">
      <c r="D523" s="2"/>
      <c r="E523" s="2"/>
      <c r="F523" s="2"/>
      <c r="G523" s="63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62"/>
    </row>
    <row r="524">
      <c r="D524" s="2"/>
      <c r="E524" s="2"/>
      <c r="F524" s="2"/>
      <c r="G524" s="63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62"/>
    </row>
    <row r="525">
      <c r="D525" s="2"/>
      <c r="E525" s="2"/>
      <c r="F525" s="2"/>
      <c r="G525" s="63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62"/>
    </row>
    <row r="526">
      <c r="D526" s="2"/>
      <c r="E526" s="2"/>
      <c r="F526" s="2"/>
      <c r="G526" s="63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62"/>
    </row>
    <row r="527">
      <c r="D527" s="2"/>
      <c r="E527" s="2"/>
      <c r="F527" s="2"/>
      <c r="G527" s="63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62"/>
    </row>
    <row r="528">
      <c r="D528" s="2"/>
      <c r="E528" s="2"/>
      <c r="F528" s="2"/>
      <c r="G528" s="63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62"/>
    </row>
    <row r="529">
      <c r="D529" s="2"/>
      <c r="E529" s="2"/>
      <c r="F529" s="2"/>
      <c r="G529" s="63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62"/>
    </row>
    <row r="530">
      <c r="D530" s="2"/>
      <c r="E530" s="2"/>
      <c r="F530" s="2"/>
      <c r="G530" s="63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62"/>
    </row>
    <row r="531">
      <c r="D531" s="2"/>
      <c r="E531" s="2"/>
      <c r="F531" s="2"/>
      <c r="G531" s="63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62"/>
    </row>
    <row r="532">
      <c r="D532" s="2"/>
      <c r="E532" s="2"/>
      <c r="F532" s="2"/>
      <c r="G532" s="63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62"/>
    </row>
    <row r="533">
      <c r="D533" s="2"/>
      <c r="E533" s="2"/>
      <c r="F533" s="2"/>
      <c r="G533" s="63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62"/>
    </row>
    <row r="534">
      <c r="D534" s="2"/>
      <c r="E534" s="2"/>
      <c r="F534" s="2"/>
      <c r="G534" s="63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62"/>
    </row>
    <row r="535">
      <c r="D535" s="2"/>
      <c r="E535" s="2"/>
      <c r="F535" s="2"/>
      <c r="G535" s="63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62"/>
    </row>
    <row r="536">
      <c r="D536" s="2"/>
      <c r="E536" s="2"/>
      <c r="F536" s="2"/>
      <c r="G536" s="63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62"/>
    </row>
    <row r="537">
      <c r="D537" s="2"/>
      <c r="E537" s="2"/>
      <c r="F537" s="2"/>
      <c r="G537" s="63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62"/>
    </row>
    <row r="538">
      <c r="D538" s="2"/>
      <c r="E538" s="2"/>
      <c r="F538" s="2"/>
      <c r="G538" s="63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62"/>
    </row>
    <row r="539">
      <c r="D539" s="2"/>
      <c r="E539" s="2"/>
      <c r="F539" s="2"/>
      <c r="G539" s="63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62"/>
    </row>
    <row r="540">
      <c r="D540" s="2"/>
      <c r="E540" s="2"/>
      <c r="F540" s="2"/>
      <c r="G540" s="63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62"/>
    </row>
    <row r="541">
      <c r="D541" s="2"/>
      <c r="E541" s="2"/>
      <c r="F541" s="2"/>
      <c r="G541" s="63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62"/>
    </row>
    <row r="542">
      <c r="D542" s="2"/>
      <c r="E542" s="2"/>
      <c r="F542" s="2"/>
      <c r="G542" s="63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62"/>
    </row>
    <row r="543">
      <c r="D543" s="2"/>
      <c r="E543" s="2"/>
      <c r="F543" s="2"/>
      <c r="G543" s="63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62"/>
    </row>
    <row r="544">
      <c r="D544" s="2"/>
      <c r="E544" s="2"/>
      <c r="F544" s="2"/>
      <c r="G544" s="63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62"/>
    </row>
    <row r="545">
      <c r="D545" s="2"/>
      <c r="E545" s="2"/>
      <c r="F545" s="2"/>
      <c r="G545" s="63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62"/>
    </row>
    <row r="546">
      <c r="D546" s="2"/>
      <c r="E546" s="2"/>
      <c r="F546" s="2"/>
      <c r="G546" s="63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62"/>
    </row>
    <row r="547">
      <c r="D547" s="2"/>
      <c r="E547" s="2"/>
      <c r="F547" s="2"/>
      <c r="G547" s="63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62"/>
    </row>
    <row r="548">
      <c r="D548" s="2"/>
      <c r="E548" s="2"/>
      <c r="F548" s="2"/>
      <c r="G548" s="63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62"/>
    </row>
    <row r="549">
      <c r="D549" s="2"/>
      <c r="E549" s="2"/>
      <c r="F549" s="2"/>
      <c r="G549" s="63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62"/>
    </row>
    <row r="550">
      <c r="D550" s="2"/>
      <c r="E550" s="2"/>
      <c r="F550" s="2"/>
      <c r="G550" s="63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62"/>
    </row>
    <row r="551">
      <c r="D551" s="2"/>
      <c r="E551" s="2"/>
      <c r="F551" s="2"/>
      <c r="G551" s="63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62"/>
    </row>
    <row r="552">
      <c r="D552" s="2"/>
      <c r="E552" s="2"/>
      <c r="F552" s="2"/>
      <c r="G552" s="63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62"/>
    </row>
    <row r="553">
      <c r="D553" s="2"/>
      <c r="E553" s="2"/>
      <c r="F553" s="2"/>
      <c r="G553" s="63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62"/>
    </row>
    <row r="554">
      <c r="D554" s="2"/>
      <c r="E554" s="2"/>
      <c r="F554" s="2"/>
      <c r="G554" s="63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62"/>
    </row>
    <row r="555">
      <c r="D555" s="2"/>
      <c r="E555" s="2"/>
      <c r="F555" s="2"/>
      <c r="G555" s="63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62"/>
    </row>
    <row r="556">
      <c r="D556" s="2"/>
      <c r="E556" s="2"/>
      <c r="F556" s="2"/>
      <c r="G556" s="63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62"/>
    </row>
    <row r="557">
      <c r="D557" s="2"/>
      <c r="E557" s="2"/>
      <c r="F557" s="2"/>
      <c r="G557" s="63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62"/>
    </row>
    <row r="558">
      <c r="D558" s="2"/>
      <c r="E558" s="2"/>
      <c r="F558" s="2"/>
      <c r="G558" s="63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62"/>
    </row>
    <row r="559">
      <c r="D559" s="2"/>
      <c r="E559" s="2"/>
      <c r="F559" s="2"/>
      <c r="G559" s="63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62"/>
    </row>
    <row r="560">
      <c r="D560" s="2"/>
      <c r="E560" s="2"/>
      <c r="F560" s="2"/>
      <c r="G560" s="63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62"/>
    </row>
    <row r="561">
      <c r="D561" s="2"/>
      <c r="E561" s="2"/>
      <c r="F561" s="2"/>
      <c r="G561" s="63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62"/>
    </row>
    <row r="562">
      <c r="D562" s="2"/>
      <c r="E562" s="2"/>
      <c r="F562" s="2"/>
      <c r="G562" s="63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62"/>
    </row>
    <row r="563">
      <c r="D563" s="2"/>
      <c r="E563" s="2"/>
      <c r="F563" s="2"/>
      <c r="G563" s="63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62"/>
    </row>
    <row r="564">
      <c r="D564" s="2"/>
      <c r="E564" s="2"/>
      <c r="F564" s="2"/>
      <c r="G564" s="63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62"/>
    </row>
    <row r="565">
      <c r="D565" s="2"/>
      <c r="E565" s="2"/>
      <c r="F565" s="2"/>
      <c r="G565" s="63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62"/>
    </row>
    <row r="566">
      <c r="D566" s="2"/>
      <c r="E566" s="2"/>
      <c r="F566" s="2"/>
      <c r="G566" s="63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62"/>
    </row>
    <row r="567">
      <c r="D567" s="2"/>
      <c r="E567" s="2"/>
      <c r="F567" s="2"/>
      <c r="G567" s="63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62"/>
    </row>
    <row r="568">
      <c r="D568" s="2"/>
      <c r="E568" s="2"/>
      <c r="F568" s="2"/>
      <c r="G568" s="63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62"/>
    </row>
    <row r="569">
      <c r="D569" s="2"/>
      <c r="E569" s="2"/>
      <c r="F569" s="2"/>
      <c r="G569" s="63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62"/>
    </row>
    <row r="570">
      <c r="D570" s="2"/>
      <c r="E570" s="2"/>
      <c r="F570" s="2"/>
      <c r="G570" s="63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62"/>
    </row>
    <row r="571">
      <c r="D571" s="2"/>
      <c r="E571" s="2"/>
      <c r="F571" s="2"/>
      <c r="G571" s="63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62"/>
    </row>
    <row r="572">
      <c r="D572" s="2"/>
      <c r="E572" s="2"/>
      <c r="F572" s="2"/>
      <c r="G572" s="63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62"/>
    </row>
    <row r="573">
      <c r="D573" s="2"/>
      <c r="E573" s="2"/>
      <c r="F573" s="2"/>
      <c r="G573" s="63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62"/>
    </row>
    <row r="574">
      <c r="D574" s="2"/>
      <c r="E574" s="2"/>
      <c r="F574" s="2"/>
      <c r="G574" s="63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62"/>
    </row>
    <row r="575">
      <c r="D575" s="2"/>
      <c r="E575" s="2"/>
      <c r="F575" s="2"/>
      <c r="G575" s="63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62"/>
    </row>
    <row r="576">
      <c r="D576" s="2"/>
      <c r="E576" s="2"/>
      <c r="F576" s="2"/>
      <c r="G576" s="63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62"/>
    </row>
    <row r="577">
      <c r="D577" s="2"/>
      <c r="E577" s="2"/>
      <c r="F577" s="2"/>
      <c r="G577" s="63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62"/>
    </row>
    <row r="578">
      <c r="D578" s="2"/>
      <c r="E578" s="2"/>
      <c r="F578" s="2"/>
      <c r="G578" s="63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62"/>
    </row>
    <row r="579">
      <c r="D579" s="2"/>
      <c r="E579" s="2"/>
      <c r="F579" s="2"/>
      <c r="G579" s="63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62"/>
    </row>
    <row r="580">
      <c r="D580" s="2"/>
      <c r="E580" s="2"/>
      <c r="F580" s="2"/>
      <c r="G580" s="63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62"/>
    </row>
    <row r="581">
      <c r="D581" s="2"/>
      <c r="E581" s="2"/>
      <c r="F581" s="2"/>
      <c r="G581" s="63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62"/>
    </row>
    <row r="582">
      <c r="D582" s="2"/>
      <c r="E582" s="2"/>
      <c r="F582" s="2"/>
      <c r="G582" s="63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62"/>
    </row>
    <row r="583">
      <c r="D583" s="2"/>
      <c r="E583" s="2"/>
      <c r="F583" s="2"/>
      <c r="G583" s="63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62"/>
    </row>
    <row r="584">
      <c r="D584" s="2"/>
      <c r="E584" s="2"/>
      <c r="F584" s="2"/>
      <c r="G584" s="63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62"/>
    </row>
    <row r="585">
      <c r="D585" s="2"/>
      <c r="E585" s="2"/>
      <c r="F585" s="2"/>
      <c r="G585" s="63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62"/>
    </row>
    <row r="586">
      <c r="D586" s="2"/>
      <c r="E586" s="2"/>
      <c r="F586" s="2"/>
      <c r="G586" s="63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62"/>
    </row>
    <row r="587">
      <c r="D587" s="2"/>
      <c r="E587" s="2"/>
      <c r="F587" s="2"/>
      <c r="G587" s="63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62"/>
    </row>
    <row r="588">
      <c r="D588" s="2"/>
      <c r="E588" s="2"/>
      <c r="F588" s="2"/>
      <c r="G588" s="63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62"/>
    </row>
    <row r="589">
      <c r="D589" s="2"/>
      <c r="E589" s="2"/>
      <c r="F589" s="2"/>
      <c r="G589" s="63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62"/>
    </row>
    <row r="590">
      <c r="D590" s="2"/>
      <c r="E590" s="2"/>
      <c r="F590" s="2"/>
      <c r="G590" s="63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62"/>
    </row>
    <row r="591">
      <c r="D591" s="2"/>
      <c r="E591" s="2"/>
      <c r="F591" s="2"/>
      <c r="G591" s="63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62"/>
    </row>
    <row r="592">
      <c r="D592" s="2"/>
      <c r="E592" s="2"/>
      <c r="F592" s="2"/>
      <c r="G592" s="63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62"/>
    </row>
    <row r="593">
      <c r="D593" s="2"/>
      <c r="E593" s="2"/>
      <c r="F593" s="2"/>
      <c r="G593" s="63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62"/>
    </row>
    <row r="594">
      <c r="D594" s="2"/>
      <c r="E594" s="2"/>
      <c r="F594" s="2"/>
      <c r="G594" s="63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62"/>
    </row>
    <row r="595">
      <c r="D595" s="2"/>
      <c r="E595" s="2"/>
      <c r="F595" s="2"/>
      <c r="G595" s="63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62"/>
    </row>
    <row r="596">
      <c r="D596" s="2"/>
      <c r="E596" s="2"/>
      <c r="F596" s="2"/>
      <c r="G596" s="63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62"/>
    </row>
    <row r="597">
      <c r="D597" s="2"/>
      <c r="E597" s="2"/>
      <c r="F597" s="2"/>
      <c r="G597" s="63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62"/>
    </row>
    <row r="598">
      <c r="D598" s="2"/>
      <c r="E598" s="2"/>
      <c r="F598" s="2"/>
      <c r="G598" s="63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62"/>
    </row>
    <row r="599">
      <c r="D599" s="2"/>
      <c r="E599" s="2"/>
      <c r="F599" s="2"/>
      <c r="G599" s="63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62"/>
    </row>
    <row r="600">
      <c r="D600" s="2"/>
      <c r="E600" s="2"/>
      <c r="F600" s="2"/>
      <c r="G600" s="63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62"/>
    </row>
    <row r="601">
      <c r="D601" s="2"/>
      <c r="E601" s="2"/>
      <c r="F601" s="2"/>
      <c r="G601" s="63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62"/>
    </row>
    <row r="602">
      <c r="D602" s="2"/>
      <c r="E602" s="2"/>
      <c r="F602" s="2"/>
      <c r="G602" s="63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62"/>
    </row>
    <row r="603">
      <c r="D603" s="2"/>
      <c r="E603" s="2"/>
      <c r="F603" s="2"/>
      <c r="G603" s="63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62"/>
    </row>
    <row r="604">
      <c r="D604" s="2"/>
      <c r="E604" s="2"/>
      <c r="F604" s="2"/>
      <c r="G604" s="63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62"/>
    </row>
    <row r="605">
      <c r="D605" s="2"/>
      <c r="E605" s="2"/>
      <c r="F605" s="2"/>
      <c r="G605" s="63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62"/>
    </row>
    <row r="606">
      <c r="D606" s="2"/>
      <c r="E606" s="2"/>
      <c r="F606" s="2"/>
      <c r="G606" s="63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62"/>
    </row>
    <row r="607">
      <c r="D607" s="2"/>
      <c r="E607" s="2"/>
      <c r="F607" s="2"/>
      <c r="G607" s="63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62"/>
    </row>
    <row r="608">
      <c r="D608" s="2"/>
      <c r="E608" s="2"/>
      <c r="F608" s="2"/>
      <c r="G608" s="63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62"/>
    </row>
    <row r="609">
      <c r="D609" s="2"/>
      <c r="E609" s="2"/>
      <c r="F609" s="2"/>
      <c r="G609" s="63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62"/>
    </row>
    <row r="610">
      <c r="D610" s="2"/>
      <c r="E610" s="2"/>
      <c r="F610" s="2"/>
      <c r="G610" s="63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62"/>
    </row>
    <row r="611">
      <c r="D611" s="2"/>
      <c r="E611" s="2"/>
      <c r="F611" s="2"/>
      <c r="G611" s="63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62"/>
    </row>
    <row r="612">
      <c r="D612" s="2"/>
      <c r="E612" s="2"/>
      <c r="F612" s="2"/>
      <c r="G612" s="63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62"/>
    </row>
    <row r="613">
      <c r="D613" s="2"/>
      <c r="E613" s="2"/>
      <c r="F613" s="2"/>
      <c r="G613" s="63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62"/>
    </row>
    <row r="614">
      <c r="D614" s="2"/>
      <c r="E614" s="2"/>
      <c r="F614" s="2"/>
      <c r="G614" s="63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62"/>
    </row>
    <row r="615">
      <c r="D615" s="2"/>
      <c r="E615" s="2"/>
      <c r="F615" s="2"/>
      <c r="G615" s="63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62"/>
    </row>
    <row r="616">
      <c r="D616" s="2"/>
      <c r="E616" s="2"/>
      <c r="F616" s="2"/>
      <c r="G616" s="63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62"/>
    </row>
    <row r="617">
      <c r="D617" s="2"/>
      <c r="E617" s="2"/>
      <c r="F617" s="2"/>
      <c r="G617" s="63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62"/>
    </row>
    <row r="618">
      <c r="D618" s="2"/>
      <c r="E618" s="2"/>
      <c r="F618" s="2"/>
      <c r="G618" s="63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62"/>
    </row>
    <row r="619">
      <c r="D619" s="2"/>
      <c r="E619" s="2"/>
      <c r="F619" s="2"/>
      <c r="G619" s="63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62"/>
    </row>
    <row r="620">
      <c r="D620" s="2"/>
      <c r="E620" s="2"/>
      <c r="F620" s="2"/>
      <c r="G620" s="63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62"/>
    </row>
    <row r="621">
      <c r="D621" s="2"/>
      <c r="E621" s="2"/>
      <c r="F621" s="2"/>
      <c r="G621" s="63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62"/>
    </row>
    <row r="622">
      <c r="D622" s="2"/>
      <c r="E622" s="2"/>
      <c r="F622" s="2"/>
      <c r="G622" s="63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62"/>
    </row>
    <row r="623">
      <c r="D623" s="2"/>
      <c r="E623" s="2"/>
      <c r="F623" s="2"/>
      <c r="G623" s="63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62"/>
    </row>
    <row r="624">
      <c r="D624" s="2"/>
      <c r="E624" s="2"/>
      <c r="F624" s="2"/>
      <c r="G624" s="63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62"/>
    </row>
    <row r="625">
      <c r="D625" s="2"/>
      <c r="E625" s="2"/>
      <c r="F625" s="2"/>
      <c r="G625" s="63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62"/>
    </row>
    <row r="626">
      <c r="D626" s="2"/>
      <c r="E626" s="2"/>
      <c r="F626" s="2"/>
      <c r="G626" s="63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62"/>
    </row>
    <row r="627">
      <c r="D627" s="2"/>
      <c r="E627" s="2"/>
      <c r="F627" s="2"/>
      <c r="G627" s="63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62"/>
    </row>
    <row r="628">
      <c r="D628" s="2"/>
      <c r="E628" s="2"/>
      <c r="F628" s="2"/>
      <c r="G628" s="63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62"/>
    </row>
    <row r="629">
      <c r="D629" s="2"/>
      <c r="E629" s="2"/>
      <c r="F629" s="2"/>
      <c r="G629" s="63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62"/>
    </row>
    <row r="630">
      <c r="D630" s="2"/>
      <c r="E630" s="2"/>
      <c r="F630" s="2"/>
      <c r="G630" s="63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62"/>
    </row>
    <row r="631">
      <c r="D631" s="2"/>
      <c r="E631" s="2"/>
      <c r="F631" s="2"/>
      <c r="G631" s="63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62"/>
    </row>
    <row r="632">
      <c r="D632" s="2"/>
      <c r="E632" s="2"/>
      <c r="F632" s="2"/>
      <c r="G632" s="63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62"/>
    </row>
    <row r="633">
      <c r="D633" s="2"/>
      <c r="E633" s="2"/>
      <c r="F633" s="2"/>
      <c r="G633" s="63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62"/>
    </row>
    <row r="634">
      <c r="D634" s="2"/>
      <c r="E634" s="2"/>
      <c r="F634" s="2"/>
      <c r="G634" s="63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62"/>
    </row>
    <row r="635">
      <c r="D635" s="2"/>
      <c r="E635" s="2"/>
      <c r="F635" s="2"/>
      <c r="G635" s="63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62"/>
    </row>
    <row r="636">
      <c r="D636" s="2"/>
      <c r="E636" s="2"/>
      <c r="F636" s="2"/>
      <c r="G636" s="63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62"/>
    </row>
    <row r="637">
      <c r="D637" s="2"/>
      <c r="E637" s="2"/>
      <c r="F637" s="2"/>
      <c r="G637" s="63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62"/>
    </row>
    <row r="638">
      <c r="D638" s="2"/>
      <c r="E638" s="2"/>
      <c r="F638" s="2"/>
      <c r="G638" s="63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62"/>
    </row>
    <row r="639">
      <c r="D639" s="2"/>
      <c r="E639" s="2"/>
      <c r="F639" s="2"/>
      <c r="G639" s="63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62"/>
    </row>
    <row r="640">
      <c r="D640" s="2"/>
      <c r="E640" s="2"/>
      <c r="F640" s="2"/>
      <c r="G640" s="63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62"/>
    </row>
    <row r="641">
      <c r="D641" s="2"/>
      <c r="E641" s="2"/>
      <c r="F641" s="2"/>
      <c r="G641" s="63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62"/>
    </row>
    <row r="642">
      <c r="D642" s="2"/>
      <c r="E642" s="2"/>
      <c r="F642" s="2"/>
      <c r="G642" s="63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62"/>
    </row>
    <row r="643">
      <c r="D643" s="2"/>
      <c r="E643" s="2"/>
      <c r="F643" s="2"/>
      <c r="G643" s="63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62"/>
    </row>
    <row r="644">
      <c r="D644" s="2"/>
      <c r="E644" s="2"/>
      <c r="F644" s="2"/>
      <c r="G644" s="63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62"/>
    </row>
    <row r="645">
      <c r="D645" s="2"/>
      <c r="E645" s="2"/>
      <c r="F645" s="2"/>
      <c r="G645" s="63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62"/>
    </row>
    <row r="646">
      <c r="D646" s="2"/>
      <c r="E646" s="2"/>
      <c r="F646" s="2"/>
      <c r="G646" s="63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62"/>
    </row>
    <row r="647">
      <c r="D647" s="2"/>
      <c r="E647" s="2"/>
      <c r="F647" s="2"/>
      <c r="G647" s="63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62"/>
    </row>
    <row r="648">
      <c r="D648" s="2"/>
      <c r="E648" s="2"/>
      <c r="F648" s="2"/>
      <c r="G648" s="63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62"/>
    </row>
    <row r="649">
      <c r="D649" s="2"/>
      <c r="E649" s="2"/>
      <c r="F649" s="2"/>
      <c r="G649" s="63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62"/>
    </row>
    <row r="650">
      <c r="D650" s="2"/>
      <c r="E650" s="2"/>
      <c r="F650" s="2"/>
      <c r="G650" s="63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62"/>
    </row>
    <row r="651">
      <c r="D651" s="2"/>
      <c r="E651" s="2"/>
      <c r="F651" s="2"/>
      <c r="G651" s="63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62"/>
    </row>
    <row r="652">
      <c r="D652" s="2"/>
      <c r="E652" s="2"/>
      <c r="F652" s="2"/>
      <c r="G652" s="63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62"/>
    </row>
    <row r="653">
      <c r="D653" s="2"/>
      <c r="E653" s="2"/>
      <c r="F653" s="2"/>
      <c r="G653" s="63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62"/>
    </row>
    <row r="654">
      <c r="D654" s="2"/>
      <c r="E654" s="2"/>
      <c r="F654" s="2"/>
      <c r="G654" s="63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62"/>
    </row>
    <row r="655">
      <c r="D655" s="2"/>
      <c r="E655" s="2"/>
      <c r="F655" s="2"/>
      <c r="G655" s="63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62"/>
    </row>
    <row r="656">
      <c r="D656" s="2"/>
      <c r="E656" s="2"/>
      <c r="F656" s="2"/>
      <c r="G656" s="63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62"/>
    </row>
    <row r="657">
      <c r="D657" s="2"/>
      <c r="E657" s="2"/>
      <c r="F657" s="2"/>
      <c r="G657" s="63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62"/>
    </row>
    <row r="658">
      <c r="D658" s="2"/>
      <c r="E658" s="2"/>
      <c r="F658" s="2"/>
      <c r="G658" s="63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62"/>
    </row>
    <row r="659">
      <c r="D659" s="2"/>
      <c r="E659" s="2"/>
      <c r="F659" s="2"/>
      <c r="G659" s="63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62"/>
    </row>
    <row r="660">
      <c r="D660" s="2"/>
      <c r="E660" s="2"/>
      <c r="F660" s="2"/>
      <c r="G660" s="63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62"/>
    </row>
    <row r="661">
      <c r="D661" s="2"/>
      <c r="E661" s="2"/>
      <c r="F661" s="2"/>
      <c r="G661" s="63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62"/>
    </row>
    <row r="662">
      <c r="D662" s="2"/>
      <c r="E662" s="2"/>
      <c r="F662" s="2"/>
      <c r="G662" s="63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62"/>
    </row>
    <row r="663">
      <c r="D663" s="2"/>
      <c r="E663" s="2"/>
      <c r="F663" s="2"/>
      <c r="G663" s="63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62"/>
    </row>
    <row r="664">
      <c r="D664" s="2"/>
      <c r="E664" s="2"/>
      <c r="F664" s="2"/>
      <c r="G664" s="63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62"/>
    </row>
    <row r="665">
      <c r="D665" s="2"/>
      <c r="E665" s="2"/>
      <c r="F665" s="2"/>
      <c r="G665" s="63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62"/>
    </row>
    <row r="666">
      <c r="D666" s="2"/>
      <c r="E666" s="2"/>
      <c r="F666" s="2"/>
      <c r="G666" s="63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62"/>
    </row>
    <row r="667">
      <c r="D667" s="2"/>
      <c r="E667" s="2"/>
      <c r="F667" s="2"/>
      <c r="G667" s="63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62"/>
    </row>
    <row r="668">
      <c r="D668" s="2"/>
      <c r="E668" s="2"/>
      <c r="F668" s="2"/>
      <c r="G668" s="63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62"/>
    </row>
    <row r="669">
      <c r="D669" s="2"/>
      <c r="E669" s="2"/>
      <c r="F669" s="2"/>
      <c r="G669" s="63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62"/>
    </row>
    <row r="670">
      <c r="D670" s="2"/>
      <c r="E670" s="2"/>
      <c r="F670" s="2"/>
      <c r="G670" s="63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62"/>
    </row>
    <row r="671">
      <c r="D671" s="2"/>
      <c r="E671" s="2"/>
      <c r="F671" s="2"/>
      <c r="G671" s="63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62"/>
    </row>
    <row r="672">
      <c r="D672" s="2"/>
      <c r="E672" s="2"/>
      <c r="F672" s="2"/>
      <c r="G672" s="63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62"/>
    </row>
    <row r="673">
      <c r="D673" s="2"/>
      <c r="E673" s="2"/>
      <c r="F673" s="2"/>
      <c r="G673" s="63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62"/>
    </row>
    <row r="674">
      <c r="D674" s="2"/>
      <c r="E674" s="2"/>
      <c r="F674" s="2"/>
      <c r="G674" s="63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62"/>
    </row>
    <row r="675">
      <c r="D675" s="2"/>
      <c r="E675" s="2"/>
      <c r="F675" s="2"/>
      <c r="G675" s="63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62"/>
    </row>
    <row r="676">
      <c r="D676" s="2"/>
      <c r="E676" s="2"/>
      <c r="F676" s="2"/>
      <c r="G676" s="63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62"/>
    </row>
    <row r="677">
      <c r="D677" s="2"/>
      <c r="E677" s="2"/>
      <c r="F677" s="2"/>
      <c r="G677" s="63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62"/>
    </row>
    <row r="678">
      <c r="D678" s="2"/>
      <c r="E678" s="2"/>
      <c r="F678" s="2"/>
      <c r="G678" s="63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62"/>
    </row>
    <row r="679">
      <c r="D679" s="2"/>
      <c r="E679" s="2"/>
      <c r="F679" s="2"/>
      <c r="G679" s="63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62"/>
    </row>
    <row r="680">
      <c r="D680" s="2"/>
      <c r="E680" s="2"/>
      <c r="F680" s="2"/>
      <c r="G680" s="63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62"/>
    </row>
    <row r="681">
      <c r="D681" s="2"/>
      <c r="E681" s="2"/>
      <c r="F681" s="2"/>
      <c r="G681" s="63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62"/>
    </row>
    <row r="682">
      <c r="D682" s="2"/>
      <c r="E682" s="2"/>
      <c r="F682" s="2"/>
      <c r="G682" s="63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62"/>
    </row>
    <row r="683">
      <c r="D683" s="2"/>
      <c r="E683" s="2"/>
      <c r="F683" s="2"/>
      <c r="G683" s="63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62"/>
    </row>
    <row r="684">
      <c r="D684" s="2"/>
      <c r="E684" s="2"/>
      <c r="F684" s="2"/>
      <c r="G684" s="63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62"/>
    </row>
    <row r="685">
      <c r="D685" s="2"/>
      <c r="E685" s="2"/>
      <c r="F685" s="2"/>
      <c r="G685" s="63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62"/>
    </row>
    <row r="686">
      <c r="D686" s="2"/>
      <c r="E686" s="2"/>
      <c r="F686" s="2"/>
      <c r="G686" s="63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62"/>
    </row>
    <row r="687">
      <c r="D687" s="2"/>
      <c r="E687" s="2"/>
      <c r="F687" s="2"/>
      <c r="G687" s="63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62"/>
    </row>
    <row r="688">
      <c r="D688" s="2"/>
      <c r="E688" s="2"/>
      <c r="F688" s="2"/>
      <c r="G688" s="63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62"/>
    </row>
    <row r="689">
      <c r="D689" s="2"/>
      <c r="E689" s="2"/>
      <c r="F689" s="2"/>
      <c r="G689" s="63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62"/>
    </row>
    <row r="690">
      <c r="D690" s="2"/>
      <c r="E690" s="2"/>
      <c r="F690" s="2"/>
      <c r="G690" s="63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62"/>
    </row>
    <row r="691">
      <c r="D691" s="2"/>
      <c r="E691" s="2"/>
      <c r="F691" s="2"/>
      <c r="G691" s="63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62"/>
    </row>
    <row r="692">
      <c r="D692" s="2"/>
      <c r="E692" s="2"/>
      <c r="F692" s="2"/>
      <c r="G692" s="63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62"/>
    </row>
    <row r="693">
      <c r="D693" s="2"/>
      <c r="E693" s="2"/>
      <c r="F693" s="2"/>
      <c r="G693" s="63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62"/>
    </row>
    <row r="694">
      <c r="D694" s="2"/>
      <c r="E694" s="2"/>
      <c r="F694" s="2"/>
      <c r="G694" s="63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62"/>
    </row>
    <row r="695">
      <c r="D695" s="2"/>
      <c r="E695" s="2"/>
      <c r="F695" s="2"/>
      <c r="G695" s="63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62"/>
    </row>
    <row r="696">
      <c r="D696" s="2"/>
      <c r="E696" s="2"/>
      <c r="F696" s="2"/>
      <c r="G696" s="63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62"/>
    </row>
    <row r="697">
      <c r="D697" s="2"/>
      <c r="E697" s="2"/>
      <c r="F697" s="2"/>
      <c r="G697" s="63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62"/>
    </row>
    <row r="698">
      <c r="D698" s="2"/>
      <c r="E698" s="2"/>
      <c r="F698" s="2"/>
      <c r="G698" s="63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62"/>
    </row>
    <row r="699">
      <c r="D699" s="2"/>
      <c r="E699" s="2"/>
      <c r="F699" s="2"/>
      <c r="G699" s="63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62"/>
    </row>
    <row r="700">
      <c r="D700" s="2"/>
      <c r="E700" s="2"/>
      <c r="F700" s="2"/>
      <c r="G700" s="63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62"/>
    </row>
    <row r="701">
      <c r="D701" s="2"/>
      <c r="E701" s="2"/>
      <c r="F701" s="2"/>
      <c r="G701" s="63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62"/>
    </row>
    <row r="702">
      <c r="D702" s="2"/>
      <c r="E702" s="2"/>
      <c r="F702" s="2"/>
      <c r="G702" s="63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62"/>
    </row>
    <row r="703">
      <c r="D703" s="2"/>
      <c r="E703" s="2"/>
      <c r="F703" s="2"/>
      <c r="G703" s="63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62"/>
    </row>
    <row r="704">
      <c r="D704" s="2"/>
      <c r="E704" s="2"/>
      <c r="F704" s="2"/>
      <c r="G704" s="63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62"/>
    </row>
    <row r="705">
      <c r="D705" s="2"/>
      <c r="E705" s="2"/>
      <c r="F705" s="2"/>
      <c r="G705" s="63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62"/>
    </row>
    <row r="706">
      <c r="D706" s="2"/>
      <c r="E706" s="2"/>
      <c r="F706" s="2"/>
      <c r="G706" s="63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62"/>
    </row>
    <row r="707">
      <c r="D707" s="2"/>
      <c r="E707" s="2"/>
      <c r="F707" s="2"/>
      <c r="G707" s="63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62"/>
    </row>
    <row r="708">
      <c r="D708" s="2"/>
      <c r="E708" s="2"/>
      <c r="F708" s="2"/>
      <c r="G708" s="63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62"/>
    </row>
    <row r="709">
      <c r="D709" s="2"/>
      <c r="E709" s="2"/>
      <c r="F709" s="2"/>
      <c r="G709" s="63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62"/>
    </row>
    <row r="710">
      <c r="D710" s="2"/>
      <c r="E710" s="2"/>
      <c r="F710" s="2"/>
      <c r="G710" s="63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62"/>
    </row>
    <row r="711">
      <c r="D711" s="2"/>
      <c r="E711" s="2"/>
      <c r="F711" s="2"/>
      <c r="G711" s="63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62"/>
    </row>
    <row r="712">
      <c r="D712" s="2"/>
      <c r="E712" s="2"/>
      <c r="F712" s="2"/>
      <c r="G712" s="63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62"/>
    </row>
    <row r="713">
      <c r="D713" s="2"/>
      <c r="E713" s="2"/>
      <c r="F713" s="2"/>
      <c r="G713" s="63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62"/>
    </row>
    <row r="714">
      <c r="D714" s="2"/>
      <c r="E714" s="2"/>
      <c r="F714" s="2"/>
      <c r="G714" s="63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62"/>
    </row>
    <row r="715">
      <c r="D715" s="2"/>
      <c r="E715" s="2"/>
      <c r="F715" s="2"/>
      <c r="G715" s="63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62"/>
    </row>
    <row r="716">
      <c r="D716" s="2"/>
      <c r="E716" s="2"/>
      <c r="F716" s="2"/>
      <c r="G716" s="63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62"/>
    </row>
    <row r="717">
      <c r="D717" s="2"/>
      <c r="E717" s="2"/>
      <c r="F717" s="2"/>
      <c r="G717" s="63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62"/>
    </row>
    <row r="718">
      <c r="D718" s="2"/>
      <c r="E718" s="2"/>
      <c r="F718" s="2"/>
      <c r="G718" s="63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62"/>
    </row>
    <row r="719">
      <c r="D719" s="2"/>
      <c r="E719" s="2"/>
      <c r="F719" s="2"/>
      <c r="G719" s="63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62"/>
    </row>
    <row r="720">
      <c r="D720" s="2"/>
      <c r="E720" s="2"/>
      <c r="F720" s="2"/>
      <c r="G720" s="63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62"/>
    </row>
    <row r="721">
      <c r="D721" s="2"/>
      <c r="E721" s="2"/>
      <c r="F721" s="2"/>
      <c r="G721" s="63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62"/>
    </row>
    <row r="722">
      <c r="D722" s="2"/>
      <c r="E722" s="2"/>
      <c r="F722" s="2"/>
      <c r="G722" s="63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62"/>
    </row>
    <row r="723">
      <c r="D723" s="2"/>
      <c r="E723" s="2"/>
      <c r="F723" s="2"/>
      <c r="G723" s="63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62"/>
    </row>
    <row r="724">
      <c r="D724" s="2"/>
      <c r="E724" s="2"/>
      <c r="F724" s="2"/>
      <c r="G724" s="63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62"/>
    </row>
    <row r="725">
      <c r="D725" s="2"/>
      <c r="E725" s="2"/>
      <c r="F725" s="2"/>
      <c r="G725" s="63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62"/>
    </row>
    <row r="726">
      <c r="D726" s="2"/>
      <c r="E726" s="2"/>
      <c r="F726" s="2"/>
      <c r="G726" s="63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62"/>
    </row>
    <row r="727">
      <c r="D727" s="2"/>
      <c r="E727" s="2"/>
      <c r="F727" s="2"/>
      <c r="G727" s="63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62"/>
    </row>
    <row r="728">
      <c r="D728" s="2"/>
      <c r="E728" s="2"/>
      <c r="F728" s="2"/>
      <c r="G728" s="63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62"/>
    </row>
    <row r="729">
      <c r="D729" s="2"/>
      <c r="E729" s="2"/>
      <c r="F729" s="2"/>
      <c r="G729" s="63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62"/>
    </row>
    <row r="730">
      <c r="D730" s="2"/>
      <c r="E730" s="2"/>
      <c r="F730" s="2"/>
      <c r="G730" s="63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62"/>
    </row>
    <row r="731">
      <c r="D731" s="2"/>
      <c r="E731" s="2"/>
      <c r="F731" s="2"/>
      <c r="G731" s="63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62"/>
    </row>
    <row r="732">
      <c r="D732" s="2"/>
      <c r="E732" s="2"/>
      <c r="F732" s="2"/>
      <c r="G732" s="63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62"/>
    </row>
    <row r="733">
      <c r="D733" s="2"/>
      <c r="E733" s="2"/>
      <c r="F733" s="2"/>
      <c r="G733" s="63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62"/>
    </row>
    <row r="734">
      <c r="D734" s="2"/>
      <c r="E734" s="2"/>
      <c r="F734" s="2"/>
      <c r="G734" s="63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62"/>
    </row>
    <row r="735">
      <c r="D735" s="2"/>
      <c r="E735" s="2"/>
      <c r="F735" s="2"/>
      <c r="G735" s="63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62"/>
    </row>
    <row r="736">
      <c r="D736" s="2"/>
      <c r="E736" s="2"/>
      <c r="F736" s="2"/>
      <c r="G736" s="63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62"/>
    </row>
    <row r="737">
      <c r="D737" s="2"/>
      <c r="E737" s="2"/>
      <c r="F737" s="2"/>
      <c r="G737" s="63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62"/>
    </row>
    <row r="738">
      <c r="D738" s="2"/>
      <c r="E738" s="2"/>
      <c r="F738" s="2"/>
      <c r="G738" s="63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62"/>
    </row>
    <row r="739">
      <c r="D739" s="2"/>
      <c r="E739" s="2"/>
      <c r="F739" s="2"/>
      <c r="G739" s="63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62"/>
    </row>
    <row r="740">
      <c r="D740" s="2"/>
      <c r="E740" s="2"/>
      <c r="F740" s="2"/>
      <c r="G740" s="63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62"/>
    </row>
    <row r="741">
      <c r="D741" s="2"/>
      <c r="E741" s="2"/>
      <c r="F741" s="2"/>
      <c r="G741" s="63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62"/>
    </row>
    <row r="742">
      <c r="D742" s="2"/>
      <c r="E742" s="2"/>
      <c r="F742" s="2"/>
      <c r="G742" s="63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62"/>
    </row>
    <row r="743">
      <c r="D743" s="2"/>
      <c r="E743" s="2"/>
      <c r="F743" s="2"/>
      <c r="G743" s="63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62"/>
    </row>
    <row r="744">
      <c r="D744" s="2"/>
      <c r="E744" s="2"/>
      <c r="F744" s="2"/>
      <c r="G744" s="63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62"/>
    </row>
    <row r="745">
      <c r="D745" s="2"/>
      <c r="E745" s="2"/>
      <c r="F745" s="2"/>
      <c r="G745" s="63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62"/>
    </row>
    <row r="746">
      <c r="D746" s="2"/>
      <c r="E746" s="2"/>
      <c r="F746" s="2"/>
      <c r="G746" s="63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62"/>
    </row>
    <row r="747">
      <c r="D747" s="2"/>
      <c r="E747" s="2"/>
      <c r="F747" s="2"/>
      <c r="G747" s="63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62"/>
    </row>
    <row r="748">
      <c r="D748" s="2"/>
      <c r="E748" s="2"/>
      <c r="F748" s="2"/>
      <c r="G748" s="63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62"/>
    </row>
    <row r="749">
      <c r="D749" s="2"/>
      <c r="E749" s="2"/>
      <c r="F749" s="2"/>
      <c r="G749" s="63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62"/>
    </row>
    <row r="750">
      <c r="D750" s="2"/>
      <c r="E750" s="2"/>
      <c r="F750" s="2"/>
      <c r="G750" s="63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62"/>
    </row>
    <row r="751">
      <c r="D751" s="2"/>
      <c r="E751" s="2"/>
      <c r="F751" s="2"/>
      <c r="G751" s="63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62"/>
    </row>
    <row r="752">
      <c r="D752" s="2"/>
      <c r="E752" s="2"/>
      <c r="F752" s="2"/>
      <c r="G752" s="63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62"/>
    </row>
    <row r="753">
      <c r="D753" s="2"/>
      <c r="E753" s="2"/>
      <c r="F753" s="2"/>
      <c r="G753" s="63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62"/>
    </row>
    <row r="754">
      <c r="D754" s="2"/>
      <c r="E754" s="2"/>
      <c r="F754" s="2"/>
      <c r="G754" s="63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62"/>
    </row>
    <row r="755">
      <c r="D755" s="2"/>
      <c r="E755" s="2"/>
      <c r="F755" s="2"/>
      <c r="G755" s="63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62"/>
    </row>
    <row r="756">
      <c r="D756" s="2"/>
      <c r="E756" s="2"/>
      <c r="F756" s="2"/>
      <c r="G756" s="63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62"/>
    </row>
    <row r="757">
      <c r="D757" s="2"/>
      <c r="E757" s="2"/>
      <c r="F757" s="2"/>
      <c r="G757" s="63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62"/>
    </row>
    <row r="758">
      <c r="D758" s="2"/>
      <c r="E758" s="2"/>
      <c r="F758" s="2"/>
      <c r="G758" s="63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62"/>
    </row>
    <row r="759">
      <c r="D759" s="2"/>
      <c r="E759" s="2"/>
      <c r="F759" s="2"/>
      <c r="G759" s="63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62"/>
    </row>
    <row r="760">
      <c r="D760" s="2"/>
      <c r="E760" s="2"/>
      <c r="F760" s="2"/>
      <c r="G760" s="63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62"/>
    </row>
    <row r="761">
      <c r="D761" s="2"/>
      <c r="E761" s="2"/>
      <c r="F761" s="2"/>
      <c r="G761" s="63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62"/>
    </row>
    <row r="762">
      <c r="D762" s="2"/>
      <c r="E762" s="2"/>
      <c r="F762" s="2"/>
      <c r="G762" s="63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62"/>
    </row>
    <row r="763">
      <c r="D763" s="2"/>
      <c r="E763" s="2"/>
      <c r="F763" s="2"/>
      <c r="G763" s="63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62"/>
    </row>
    <row r="764">
      <c r="D764" s="2"/>
      <c r="E764" s="2"/>
      <c r="F764" s="2"/>
      <c r="G764" s="63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62"/>
    </row>
    <row r="765">
      <c r="D765" s="2"/>
      <c r="E765" s="2"/>
      <c r="F765" s="2"/>
      <c r="G765" s="63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62"/>
    </row>
    <row r="766">
      <c r="D766" s="2"/>
      <c r="E766" s="2"/>
      <c r="F766" s="2"/>
      <c r="G766" s="63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62"/>
    </row>
    <row r="767">
      <c r="D767" s="2"/>
      <c r="E767" s="2"/>
      <c r="F767" s="2"/>
      <c r="G767" s="63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62"/>
    </row>
    <row r="768">
      <c r="D768" s="2"/>
      <c r="E768" s="2"/>
      <c r="F768" s="2"/>
      <c r="G768" s="63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62"/>
    </row>
    <row r="769">
      <c r="D769" s="2"/>
      <c r="E769" s="2"/>
      <c r="F769" s="2"/>
      <c r="G769" s="63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62"/>
    </row>
    <row r="770">
      <c r="D770" s="2"/>
      <c r="E770" s="2"/>
      <c r="F770" s="2"/>
      <c r="G770" s="63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62"/>
    </row>
    <row r="771">
      <c r="D771" s="2"/>
      <c r="E771" s="2"/>
      <c r="F771" s="2"/>
      <c r="G771" s="63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62"/>
    </row>
    <row r="772">
      <c r="D772" s="2"/>
      <c r="E772" s="2"/>
      <c r="F772" s="2"/>
      <c r="G772" s="63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62"/>
    </row>
    <row r="773">
      <c r="D773" s="2"/>
      <c r="E773" s="2"/>
      <c r="F773" s="2"/>
      <c r="G773" s="63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62"/>
    </row>
    <row r="774">
      <c r="D774" s="2"/>
      <c r="E774" s="2"/>
      <c r="F774" s="2"/>
      <c r="G774" s="63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62"/>
    </row>
    <row r="775">
      <c r="D775" s="2"/>
      <c r="E775" s="2"/>
      <c r="F775" s="2"/>
      <c r="G775" s="63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62"/>
    </row>
    <row r="776">
      <c r="D776" s="2"/>
      <c r="E776" s="2"/>
      <c r="F776" s="2"/>
      <c r="G776" s="63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62"/>
    </row>
    <row r="777">
      <c r="D777" s="2"/>
      <c r="E777" s="2"/>
      <c r="F777" s="2"/>
      <c r="G777" s="63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62"/>
    </row>
    <row r="778">
      <c r="D778" s="2"/>
      <c r="E778" s="2"/>
      <c r="F778" s="2"/>
      <c r="G778" s="63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62"/>
    </row>
    <row r="779">
      <c r="D779" s="2"/>
      <c r="E779" s="2"/>
      <c r="F779" s="2"/>
      <c r="G779" s="63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62"/>
    </row>
    <row r="780">
      <c r="D780" s="2"/>
      <c r="E780" s="2"/>
      <c r="F780" s="2"/>
      <c r="G780" s="63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62"/>
    </row>
    <row r="781">
      <c r="D781" s="2"/>
      <c r="E781" s="2"/>
      <c r="F781" s="2"/>
      <c r="G781" s="63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62"/>
    </row>
    <row r="782">
      <c r="D782" s="2"/>
      <c r="E782" s="2"/>
      <c r="F782" s="2"/>
      <c r="G782" s="63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62"/>
    </row>
    <row r="783">
      <c r="D783" s="2"/>
      <c r="E783" s="2"/>
      <c r="F783" s="2"/>
      <c r="G783" s="63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62"/>
    </row>
    <row r="784">
      <c r="D784" s="2"/>
      <c r="E784" s="2"/>
      <c r="F784" s="2"/>
      <c r="G784" s="63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62"/>
    </row>
    <row r="785">
      <c r="D785" s="2"/>
      <c r="E785" s="2"/>
      <c r="F785" s="2"/>
      <c r="G785" s="63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62"/>
    </row>
    <row r="786">
      <c r="D786" s="2"/>
      <c r="E786" s="2"/>
      <c r="F786" s="2"/>
      <c r="G786" s="63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62"/>
    </row>
    <row r="787">
      <c r="D787" s="2"/>
      <c r="E787" s="2"/>
      <c r="F787" s="2"/>
      <c r="G787" s="63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62"/>
    </row>
    <row r="788">
      <c r="D788" s="2"/>
      <c r="E788" s="2"/>
      <c r="F788" s="2"/>
      <c r="G788" s="63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62"/>
    </row>
    <row r="789">
      <c r="D789" s="2"/>
      <c r="E789" s="2"/>
      <c r="F789" s="2"/>
      <c r="G789" s="63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62"/>
    </row>
    <row r="790">
      <c r="D790" s="2"/>
      <c r="E790" s="2"/>
      <c r="F790" s="2"/>
      <c r="G790" s="63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62"/>
    </row>
    <row r="791">
      <c r="D791" s="2"/>
      <c r="E791" s="2"/>
      <c r="F791" s="2"/>
      <c r="G791" s="63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62"/>
    </row>
    <row r="792">
      <c r="D792" s="2"/>
      <c r="E792" s="2"/>
      <c r="F792" s="2"/>
      <c r="G792" s="63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62"/>
    </row>
    <row r="793">
      <c r="D793" s="2"/>
      <c r="E793" s="2"/>
      <c r="F793" s="2"/>
      <c r="G793" s="63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62"/>
    </row>
    <row r="794">
      <c r="D794" s="2"/>
      <c r="E794" s="2"/>
      <c r="F794" s="2"/>
      <c r="G794" s="63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62"/>
    </row>
    <row r="795">
      <c r="D795" s="2"/>
      <c r="E795" s="2"/>
      <c r="F795" s="2"/>
      <c r="G795" s="63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62"/>
    </row>
    <row r="796">
      <c r="D796" s="2"/>
      <c r="E796" s="2"/>
      <c r="F796" s="2"/>
      <c r="G796" s="63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62"/>
    </row>
    <row r="797">
      <c r="D797" s="2"/>
      <c r="E797" s="2"/>
      <c r="F797" s="2"/>
      <c r="G797" s="63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62"/>
    </row>
    <row r="798">
      <c r="D798" s="2"/>
      <c r="E798" s="2"/>
      <c r="F798" s="2"/>
      <c r="G798" s="63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62"/>
    </row>
    <row r="799">
      <c r="D799" s="2"/>
      <c r="E799" s="2"/>
      <c r="F799" s="2"/>
      <c r="G799" s="63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62"/>
    </row>
    <row r="800">
      <c r="D800" s="2"/>
      <c r="E800" s="2"/>
      <c r="F800" s="2"/>
      <c r="G800" s="63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62"/>
    </row>
    <row r="801">
      <c r="D801" s="2"/>
      <c r="E801" s="2"/>
      <c r="F801" s="2"/>
      <c r="G801" s="63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62"/>
    </row>
    <row r="802">
      <c r="D802" s="2"/>
      <c r="E802" s="2"/>
      <c r="F802" s="2"/>
      <c r="G802" s="63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62"/>
    </row>
    <row r="803">
      <c r="D803" s="2"/>
      <c r="E803" s="2"/>
      <c r="F803" s="2"/>
      <c r="G803" s="63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62"/>
    </row>
    <row r="804">
      <c r="D804" s="2"/>
      <c r="E804" s="2"/>
      <c r="F804" s="2"/>
      <c r="G804" s="63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62"/>
    </row>
    <row r="805">
      <c r="D805" s="2"/>
      <c r="E805" s="2"/>
      <c r="F805" s="2"/>
      <c r="G805" s="63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62"/>
    </row>
    <row r="806">
      <c r="D806" s="2"/>
      <c r="E806" s="2"/>
      <c r="F806" s="2"/>
      <c r="G806" s="63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62"/>
    </row>
    <row r="807">
      <c r="D807" s="2"/>
      <c r="E807" s="2"/>
      <c r="F807" s="2"/>
      <c r="G807" s="63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62"/>
    </row>
    <row r="808">
      <c r="D808" s="2"/>
      <c r="E808" s="2"/>
      <c r="F808" s="2"/>
      <c r="G808" s="63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62"/>
    </row>
    <row r="809">
      <c r="D809" s="2"/>
      <c r="E809" s="2"/>
      <c r="F809" s="2"/>
      <c r="G809" s="63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62"/>
    </row>
    <row r="810">
      <c r="D810" s="2"/>
      <c r="E810" s="2"/>
      <c r="F810" s="2"/>
      <c r="G810" s="63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62"/>
    </row>
    <row r="811">
      <c r="D811" s="2"/>
      <c r="E811" s="2"/>
      <c r="F811" s="2"/>
      <c r="G811" s="63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62"/>
    </row>
    <row r="812">
      <c r="D812" s="2"/>
      <c r="E812" s="2"/>
      <c r="F812" s="2"/>
      <c r="G812" s="63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62"/>
    </row>
    <row r="813">
      <c r="D813" s="2"/>
      <c r="E813" s="2"/>
      <c r="F813" s="2"/>
      <c r="G813" s="63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62"/>
    </row>
    <row r="814">
      <c r="D814" s="2"/>
      <c r="E814" s="2"/>
      <c r="F814" s="2"/>
      <c r="G814" s="63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62"/>
    </row>
    <row r="815">
      <c r="D815" s="2"/>
      <c r="E815" s="2"/>
      <c r="F815" s="2"/>
      <c r="G815" s="63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62"/>
    </row>
    <row r="816">
      <c r="D816" s="2"/>
      <c r="E816" s="2"/>
      <c r="F816" s="2"/>
      <c r="G816" s="63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62"/>
    </row>
    <row r="817">
      <c r="D817" s="2"/>
      <c r="E817" s="2"/>
      <c r="F817" s="2"/>
      <c r="G817" s="63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62"/>
    </row>
    <row r="818">
      <c r="D818" s="2"/>
      <c r="E818" s="2"/>
      <c r="F818" s="2"/>
      <c r="G818" s="63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62"/>
    </row>
    <row r="819">
      <c r="D819" s="2"/>
      <c r="E819" s="2"/>
      <c r="F819" s="2"/>
      <c r="G819" s="63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62"/>
    </row>
    <row r="820">
      <c r="D820" s="2"/>
      <c r="E820" s="2"/>
      <c r="F820" s="2"/>
      <c r="G820" s="63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62"/>
    </row>
    <row r="821">
      <c r="D821" s="2"/>
      <c r="E821" s="2"/>
      <c r="F821" s="2"/>
      <c r="G821" s="63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62"/>
    </row>
    <row r="822">
      <c r="D822" s="2"/>
      <c r="E822" s="2"/>
      <c r="F822" s="2"/>
      <c r="G822" s="63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62"/>
    </row>
    <row r="823">
      <c r="D823" s="2"/>
      <c r="E823" s="2"/>
      <c r="F823" s="2"/>
      <c r="G823" s="63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62"/>
    </row>
    <row r="824">
      <c r="D824" s="2"/>
      <c r="E824" s="2"/>
      <c r="F824" s="2"/>
      <c r="G824" s="63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62"/>
    </row>
    <row r="825">
      <c r="D825" s="2"/>
      <c r="E825" s="2"/>
      <c r="F825" s="2"/>
      <c r="G825" s="63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62"/>
    </row>
    <row r="826">
      <c r="D826" s="2"/>
      <c r="E826" s="2"/>
      <c r="F826" s="2"/>
      <c r="G826" s="63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62"/>
    </row>
    <row r="827">
      <c r="D827" s="2"/>
      <c r="E827" s="2"/>
      <c r="F827" s="2"/>
      <c r="G827" s="63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62"/>
    </row>
    <row r="828">
      <c r="D828" s="2"/>
      <c r="E828" s="2"/>
      <c r="F828" s="2"/>
      <c r="G828" s="63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62"/>
    </row>
    <row r="829">
      <c r="D829" s="2"/>
      <c r="E829" s="2"/>
      <c r="F829" s="2"/>
      <c r="G829" s="63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62"/>
    </row>
    <row r="830">
      <c r="D830" s="2"/>
      <c r="E830" s="2"/>
      <c r="F830" s="2"/>
      <c r="G830" s="63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62"/>
    </row>
    <row r="831">
      <c r="D831" s="2"/>
      <c r="E831" s="2"/>
      <c r="F831" s="2"/>
      <c r="G831" s="63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62"/>
    </row>
    <row r="832">
      <c r="D832" s="2"/>
      <c r="E832" s="2"/>
      <c r="F832" s="2"/>
      <c r="G832" s="63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62"/>
    </row>
    <row r="833">
      <c r="D833" s="2"/>
      <c r="E833" s="2"/>
      <c r="F833" s="2"/>
      <c r="G833" s="63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62"/>
    </row>
    <row r="834">
      <c r="D834" s="2"/>
      <c r="E834" s="2"/>
      <c r="F834" s="2"/>
      <c r="G834" s="63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62"/>
    </row>
    <row r="835">
      <c r="D835" s="2"/>
      <c r="E835" s="2"/>
      <c r="F835" s="2"/>
      <c r="G835" s="63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62"/>
    </row>
    <row r="836">
      <c r="D836" s="2"/>
      <c r="E836" s="2"/>
      <c r="F836" s="2"/>
      <c r="G836" s="63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62"/>
    </row>
    <row r="837">
      <c r="D837" s="2"/>
      <c r="E837" s="2"/>
      <c r="F837" s="2"/>
      <c r="G837" s="63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62"/>
    </row>
    <row r="838">
      <c r="D838" s="2"/>
      <c r="E838" s="2"/>
      <c r="F838" s="2"/>
      <c r="G838" s="63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62"/>
    </row>
    <row r="839">
      <c r="D839" s="2"/>
      <c r="E839" s="2"/>
      <c r="F839" s="2"/>
      <c r="G839" s="63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62"/>
    </row>
    <row r="840">
      <c r="D840" s="2"/>
      <c r="E840" s="2"/>
      <c r="F840" s="2"/>
      <c r="G840" s="63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62"/>
    </row>
    <row r="841">
      <c r="D841" s="2"/>
      <c r="E841" s="2"/>
      <c r="F841" s="2"/>
      <c r="G841" s="63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62"/>
    </row>
    <row r="842">
      <c r="D842" s="2"/>
      <c r="E842" s="2"/>
      <c r="F842" s="2"/>
      <c r="G842" s="63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62"/>
    </row>
    <row r="843">
      <c r="D843" s="2"/>
      <c r="E843" s="2"/>
      <c r="F843" s="2"/>
      <c r="G843" s="63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62"/>
    </row>
    <row r="844">
      <c r="D844" s="2"/>
      <c r="E844" s="2"/>
      <c r="F844" s="2"/>
      <c r="G844" s="63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62"/>
    </row>
    <row r="845">
      <c r="D845" s="2"/>
      <c r="E845" s="2"/>
      <c r="F845" s="2"/>
      <c r="G845" s="63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62"/>
    </row>
    <row r="846">
      <c r="D846" s="2"/>
      <c r="E846" s="2"/>
      <c r="F846" s="2"/>
      <c r="G846" s="63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62"/>
    </row>
    <row r="847">
      <c r="D847" s="2"/>
      <c r="E847" s="2"/>
      <c r="F847" s="2"/>
      <c r="G847" s="63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62"/>
    </row>
    <row r="848">
      <c r="D848" s="2"/>
      <c r="E848" s="2"/>
      <c r="F848" s="2"/>
      <c r="G848" s="63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62"/>
    </row>
    <row r="849">
      <c r="D849" s="2"/>
      <c r="E849" s="2"/>
      <c r="F849" s="2"/>
      <c r="G849" s="63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62"/>
    </row>
    <row r="850">
      <c r="D850" s="2"/>
      <c r="E850" s="2"/>
      <c r="F850" s="2"/>
      <c r="G850" s="63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62"/>
    </row>
    <row r="851">
      <c r="D851" s="2"/>
      <c r="E851" s="2"/>
      <c r="F851" s="2"/>
      <c r="G851" s="63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62"/>
    </row>
    <row r="852">
      <c r="D852" s="2"/>
      <c r="E852" s="2"/>
      <c r="F852" s="2"/>
      <c r="G852" s="63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62"/>
    </row>
    <row r="853">
      <c r="D853" s="2"/>
      <c r="E853" s="2"/>
      <c r="F853" s="2"/>
      <c r="G853" s="63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62"/>
    </row>
    <row r="854">
      <c r="D854" s="2"/>
      <c r="E854" s="2"/>
      <c r="F854" s="2"/>
      <c r="G854" s="63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62"/>
    </row>
    <row r="855">
      <c r="D855" s="2"/>
      <c r="E855" s="2"/>
      <c r="F855" s="2"/>
      <c r="G855" s="63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62"/>
    </row>
    <row r="856">
      <c r="D856" s="2"/>
      <c r="E856" s="2"/>
      <c r="F856" s="2"/>
      <c r="G856" s="63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62"/>
    </row>
    <row r="857">
      <c r="D857" s="2"/>
      <c r="E857" s="2"/>
      <c r="F857" s="2"/>
      <c r="G857" s="63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62"/>
    </row>
    <row r="858">
      <c r="D858" s="2"/>
      <c r="E858" s="2"/>
      <c r="F858" s="2"/>
      <c r="G858" s="63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62"/>
    </row>
    <row r="859">
      <c r="D859" s="2"/>
      <c r="E859" s="2"/>
      <c r="F859" s="2"/>
      <c r="G859" s="63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62"/>
    </row>
    <row r="860">
      <c r="D860" s="2"/>
      <c r="E860" s="2"/>
      <c r="F860" s="2"/>
      <c r="G860" s="63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62"/>
    </row>
    <row r="861">
      <c r="D861" s="2"/>
      <c r="E861" s="2"/>
      <c r="F861" s="2"/>
      <c r="G861" s="63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62"/>
    </row>
    <row r="862">
      <c r="D862" s="2"/>
      <c r="E862" s="2"/>
      <c r="F862" s="2"/>
      <c r="G862" s="63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62"/>
    </row>
    <row r="863">
      <c r="D863" s="2"/>
      <c r="E863" s="2"/>
      <c r="F863" s="2"/>
      <c r="G863" s="63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62"/>
    </row>
    <row r="864">
      <c r="D864" s="2"/>
      <c r="E864" s="2"/>
      <c r="F864" s="2"/>
      <c r="G864" s="63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62"/>
    </row>
    <row r="865">
      <c r="D865" s="2"/>
      <c r="E865" s="2"/>
      <c r="F865" s="2"/>
      <c r="G865" s="63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62"/>
    </row>
    <row r="866">
      <c r="D866" s="2"/>
      <c r="E866" s="2"/>
      <c r="F866" s="2"/>
      <c r="G866" s="63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62"/>
    </row>
    <row r="867">
      <c r="D867" s="2"/>
      <c r="E867" s="2"/>
      <c r="F867" s="2"/>
      <c r="G867" s="63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62"/>
    </row>
    <row r="868">
      <c r="D868" s="2"/>
      <c r="E868" s="2"/>
      <c r="F868" s="2"/>
      <c r="G868" s="63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62"/>
    </row>
    <row r="869">
      <c r="D869" s="2"/>
      <c r="E869" s="2"/>
      <c r="F869" s="2"/>
      <c r="G869" s="63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62"/>
    </row>
    <row r="870">
      <c r="D870" s="2"/>
      <c r="E870" s="2"/>
      <c r="F870" s="2"/>
      <c r="G870" s="63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62"/>
    </row>
    <row r="871">
      <c r="D871" s="2"/>
      <c r="E871" s="2"/>
      <c r="F871" s="2"/>
      <c r="G871" s="63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62"/>
    </row>
    <row r="872">
      <c r="D872" s="2"/>
      <c r="E872" s="2"/>
      <c r="F872" s="2"/>
      <c r="G872" s="63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62"/>
    </row>
    <row r="873">
      <c r="D873" s="2"/>
      <c r="E873" s="2"/>
      <c r="F873" s="2"/>
      <c r="G873" s="63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62"/>
    </row>
    <row r="874">
      <c r="D874" s="2"/>
      <c r="E874" s="2"/>
      <c r="F874" s="2"/>
      <c r="G874" s="63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62"/>
    </row>
    <row r="875">
      <c r="D875" s="2"/>
      <c r="E875" s="2"/>
      <c r="F875" s="2"/>
      <c r="G875" s="63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62"/>
    </row>
    <row r="876">
      <c r="D876" s="2"/>
      <c r="E876" s="2"/>
      <c r="F876" s="2"/>
      <c r="G876" s="63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62"/>
    </row>
    <row r="877">
      <c r="D877" s="2"/>
      <c r="E877" s="2"/>
      <c r="F877" s="2"/>
      <c r="G877" s="63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62"/>
    </row>
    <row r="878">
      <c r="D878" s="2"/>
      <c r="E878" s="2"/>
      <c r="F878" s="2"/>
      <c r="G878" s="63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62"/>
    </row>
    <row r="879">
      <c r="D879" s="2"/>
      <c r="E879" s="2"/>
      <c r="F879" s="2"/>
      <c r="G879" s="63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62"/>
    </row>
    <row r="880">
      <c r="D880" s="2"/>
      <c r="E880" s="2"/>
      <c r="F880" s="2"/>
      <c r="G880" s="63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62"/>
    </row>
    <row r="881">
      <c r="D881" s="2"/>
      <c r="E881" s="2"/>
      <c r="F881" s="2"/>
      <c r="G881" s="63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62"/>
    </row>
    <row r="882">
      <c r="D882" s="2"/>
      <c r="E882" s="2"/>
      <c r="F882" s="2"/>
      <c r="G882" s="63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62"/>
    </row>
    <row r="883">
      <c r="D883" s="2"/>
      <c r="E883" s="2"/>
      <c r="F883" s="2"/>
      <c r="G883" s="63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62"/>
    </row>
    <row r="884">
      <c r="D884" s="2"/>
      <c r="E884" s="2"/>
      <c r="F884" s="2"/>
      <c r="G884" s="63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62"/>
    </row>
    <row r="885">
      <c r="D885" s="2"/>
      <c r="E885" s="2"/>
      <c r="F885" s="2"/>
      <c r="G885" s="63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62"/>
    </row>
    <row r="886">
      <c r="D886" s="2"/>
      <c r="E886" s="2"/>
      <c r="F886" s="2"/>
      <c r="G886" s="63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62"/>
    </row>
    <row r="887">
      <c r="D887" s="2"/>
      <c r="E887" s="2"/>
      <c r="F887" s="2"/>
      <c r="G887" s="63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62"/>
    </row>
    <row r="888">
      <c r="D888" s="2"/>
      <c r="E888" s="2"/>
      <c r="F888" s="2"/>
      <c r="G888" s="63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62"/>
    </row>
    <row r="889">
      <c r="D889" s="2"/>
      <c r="E889" s="2"/>
      <c r="F889" s="2"/>
      <c r="G889" s="63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62"/>
    </row>
    <row r="890">
      <c r="D890" s="2"/>
      <c r="E890" s="2"/>
      <c r="F890" s="2"/>
      <c r="G890" s="63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62"/>
    </row>
    <row r="891">
      <c r="D891" s="2"/>
      <c r="E891" s="2"/>
      <c r="F891" s="2"/>
      <c r="G891" s="63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62"/>
    </row>
    <row r="892">
      <c r="D892" s="2"/>
      <c r="E892" s="2"/>
      <c r="F892" s="2"/>
      <c r="G892" s="63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62"/>
    </row>
    <row r="893">
      <c r="D893" s="2"/>
      <c r="E893" s="2"/>
      <c r="F893" s="2"/>
      <c r="G893" s="63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62"/>
    </row>
    <row r="894">
      <c r="D894" s="2"/>
      <c r="E894" s="2"/>
      <c r="F894" s="2"/>
      <c r="G894" s="63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62"/>
    </row>
    <row r="895">
      <c r="D895" s="2"/>
      <c r="E895" s="2"/>
      <c r="F895" s="2"/>
      <c r="G895" s="63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62"/>
    </row>
    <row r="896">
      <c r="D896" s="2"/>
      <c r="E896" s="2"/>
      <c r="F896" s="2"/>
      <c r="G896" s="63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62"/>
    </row>
    <row r="897">
      <c r="D897" s="2"/>
      <c r="E897" s="2"/>
      <c r="F897" s="2"/>
      <c r="G897" s="63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62"/>
    </row>
    <row r="898">
      <c r="D898" s="2"/>
      <c r="E898" s="2"/>
      <c r="F898" s="2"/>
      <c r="G898" s="63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62"/>
    </row>
    <row r="899">
      <c r="D899" s="2"/>
      <c r="E899" s="2"/>
      <c r="F899" s="2"/>
      <c r="G899" s="63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62"/>
    </row>
    <row r="900">
      <c r="D900" s="2"/>
      <c r="E900" s="2"/>
      <c r="F900" s="2"/>
      <c r="G900" s="63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62"/>
    </row>
    <row r="901">
      <c r="D901" s="2"/>
      <c r="E901" s="2"/>
      <c r="F901" s="2"/>
      <c r="G901" s="63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62"/>
    </row>
    <row r="902">
      <c r="D902" s="2"/>
      <c r="E902" s="2"/>
      <c r="F902" s="2"/>
      <c r="G902" s="63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62"/>
    </row>
    <row r="903">
      <c r="D903" s="2"/>
      <c r="E903" s="2"/>
      <c r="F903" s="2"/>
      <c r="G903" s="63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62"/>
    </row>
    <row r="904">
      <c r="D904" s="2"/>
      <c r="E904" s="2"/>
      <c r="F904" s="2"/>
      <c r="G904" s="63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62"/>
    </row>
    <row r="905">
      <c r="D905" s="2"/>
      <c r="E905" s="2"/>
      <c r="F905" s="2"/>
      <c r="G905" s="63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62"/>
    </row>
    <row r="906">
      <c r="D906" s="2"/>
      <c r="E906" s="2"/>
      <c r="F906" s="2"/>
      <c r="G906" s="63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62"/>
    </row>
    <row r="907">
      <c r="D907" s="2"/>
      <c r="E907" s="2"/>
      <c r="F907" s="2"/>
      <c r="G907" s="63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62"/>
    </row>
    <row r="908">
      <c r="D908" s="2"/>
      <c r="E908" s="2"/>
      <c r="F908" s="2"/>
      <c r="G908" s="63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62"/>
    </row>
    <row r="909">
      <c r="D909" s="2"/>
      <c r="E909" s="2"/>
      <c r="F909" s="2"/>
      <c r="G909" s="63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62"/>
    </row>
    <row r="910">
      <c r="D910" s="2"/>
      <c r="E910" s="2"/>
      <c r="F910" s="2"/>
      <c r="G910" s="63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62"/>
    </row>
    <row r="911">
      <c r="D911" s="2"/>
      <c r="E911" s="2"/>
      <c r="F911" s="2"/>
      <c r="G911" s="63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62"/>
    </row>
    <row r="912">
      <c r="D912" s="2"/>
      <c r="E912" s="2"/>
      <c r="F912" s="2"/>
      <c r="G912" s="63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62"/>
    </row>
    <row r="913">
      <c r="D913" s="2"/>
      <c r="E913" s="2"/>
      <c r="F913" s="2"/>
      <c r="G913" s="63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62"/>
    </row>
    <row r="914">
      <c r="D914" s="2"/>
      <c r="E914" s="2"/>
      <c r="F914" s="2"/>
      <c r="G914" s="63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62"/>
    </row>
    <row r="915">
      <c r="D915" s="2"/>
      <c r="E915" s="2"/>
      <c r="F915" s="2"/>
      <c r="G915" s="63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62"/>
    </row>
    <row r="916">
      <c r="D916" s="2"/>
      <c r="E916" s="2"/>
      <c r="F916" s="2"/>
      <c r="G916" s="63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62"/>
    </row>
    <row r="917">
      <c r="D917" s="2"/>
      <c r="E917" s="2"/>
      <c r="F917" s="2"/>
      <c r="G917" s="63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62"/>
    </row>
    <row r="918">
      <c r="D918" s="2"/>
      <c r="E918" s="2"/>
      <c r="F918" s="2"/>
      <c r="G918" s="63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62"/>
    </row>
    <row r="919">
      <c r="D919" s="2"/>
      <c r="E919" s="2"/>
      <c r="F919" s="2"/>
      <c r="G919" s="63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62"/>
    </row>
    <row r="920">
      <c r="D920" s="2"/>
      <c r="E920" s="2"/>
      <c r="F920" s="2"/>
      <c r="G920" s="63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62"/>
    </row>
    <row r="921">
      <c r="D921" s="2"/>
      <c r="E921" s="2"/>
      <c r="F921" s="2"/>
      <c r="G921" s="63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62"/>
    </row>
    <row r="922">
      <c r="D922" s="2"/>
      <c r="E922" s="2"/>
      <c r="F922" s="2"/>
      <c r="G922" s="63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62"/>
    </row>
    <row r="923">
      <c r="D923" s="2"/>
      <c r="E923" s="2"/>
      <c r="F923" s="2"/>
      <c r="G923" s="63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62"/>
    </row>
    <row r="924">
      <c r="D924" s="2"/>
      <c r="E924" s="2"/>
      <c r="F924" s="2"/>
      <c r="G924" s="63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62"/>
    </row>
    <row r="925">
      <c r="D925" s="2"/>
      <c r="E925" s="2"/>
      <c r="F925" s="2"/>
      <c r="G925" s="63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62"/>
    </row>
    <row r="926">
      <c r="D926" s="2"/>
      <c r="E926" s="2"/>
      <c r="F926" s="2"/>
      <c r="G926" s="63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62"/>
    </row>
    <row r="927">
      <c r="D927" s="2"/>
      <c r="E927" s="2"/>
      <c r="F927" s="2"/>
      <c r="G927" s="63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62"/>
    </row>
    <row r="928">
      <c r="D928" s="2"/>
      <c r="E928" s="2"/>
      <c r="F928" s="2"/>
      <c r="G928" s="63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62"/>
    </row>
    <row r="929">
      <c r="D929" s="2"/>
      <c r="E929" s="2"/>
      <c r="F929" s="2"/>
      <c r="G929" s="63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62"/>
    </row>
    <row r="930">
      <c r="D930" s="2"/>
      <c r="E930" s="2"/>
      <c r="F930" s="2"/>
      <c r="G930" s="63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62"/>
    </row>
    <row r="931">
      <c r="D931" s="2"/>
      <c r="E931" s="2"/>
      <c r="F931" s="2"/>
      <c r="G931" s="63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62"/>
    </row>
    <row r="932">
      <c r="D932" s="2"/>
      <c r="E932" s="2"/>
      <c r="F932" s="2"/>
      <c r="G932" s="63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62"/>
    </row>
    <row r="933">
      <c r="D933" s="2"/>
      <c r="E933" s="2"/>
      <c r="F933" s="2"/>
      <c r="G933" s="63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62"/>
    </row>
    <row r="934">
      <c r="D934" s="2"/>
      <c r="E934" s="2"/>
      <c r="F934" s="2"/>
      <c r="G934" s="63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62"/>
    </row>
    <row r="935">
      <c r="D935" s="2"/>
      <c r="E935" s="2"/>
      <c r="F935" s="2"/>
      <c r="G935" s="63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62"/>
    </row>
    <row r="936">
      <c r="D936" s="2"/>
      <c r="E936" s="2"/>
      <c r="F936" s="2"/>
      <c r="G936" s="63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62"/>
    </row>
    <row r="937">
      <c r="D937" s="2"/>
      <c r="E937" s="2"/>
      <c r="F937" s="2"/>
      <c r="G937" s="63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62"/>
    </row>
    <row r="938">
      <c r="D938" s="2"/>
      <c r="E938" s="2"/>
      <c r="F938" s="2"/>
      <c r="G938" s="63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62"/>
    </row>
    <row r="939">
      <c r="D939" s="2"/>
      <c r="E939" s="2"/>
      <c r="F939" s="2"/>
      <c r="G939" s="63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62"/>
    </row>
    <row r="940">
      <c r="D940" s="2"/>
      <c r="E940" s="2"/>
      <c r="F940" s="2"/>
      <c r="G940" s="63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62"/>
    </row>
    <row r="941">
      <c r="D941" s="2"/>
      <c r="E941" s="2"/>
      <c r="F941" s="2"/>
      <c r="G941" s="63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62"/>
    </row>
    <row r="942">
      <c r="D942" s="2"/>
      <c r="E942" s="2"/>
      <c r="F942" s="2"/>
      <c r="G942" s="63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62"/>
    </row>
    <row r="943">
      <c r="D943" s="2"/>
      <c r="E943" s="2"/>
      <c r="F943" s="2"/>
      <c r="G943" s="63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62"/>
    </row>
    <row r="944">
      <c r="D944" s="2"/>
      <c r="E944" s="2"/>
      <c r="F944" s="2"/>
      <c r="G944" s="63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62"/>
    </row>
    <row r="945">
      <c r="D945" s="2"/>
      <c r="E945" s="2"/>
      <c r="F945" s="2"/>
      <c r="G945" s="63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62"/>
    </row>
    <row r="946">
      <c r="D946" s="2"/>
      <c r="E946" s="2"/>
      <c r="F946" s="2"/>
      <c r="G946" s="63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62"/>
    </row>
    <row r="947">
      <c r="D947" s="2"/>
      <c r="E947" s="2"/>
      <c r="F947" s="2"/>
      <c r="G947" s="63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62"/>
    </row>
    <row r="948">
      <c r="D948" s="2"/>
      <c r="E948" s="2"/>
      <c r="F948" s="2"/>
      <c r="G948" s="63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62"/>
    </row>
    <row r="949">
      <c r="D949" s="2"/>
      <c r="E949" s="2"/>
      <c r="F949" s="2"/>
      <c r="G949" s="63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62"/>
    </row>
    <row r="950">
      <c r="D950" s="2"/>
      <c r="E950" s="2"/>
      <c r="F950" s="2"/>
      <c r="G950" s="63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62"/>
    </row>
    <row r="951">
      <c r="D951" s="2"/>
      <c r="E951" s="2"/>
      <c r="F951" s="2"/>
      <c r="G951" s="63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62"/>
    </row>
    <row r="952">
      <c r="D952" s="2"/>
      <c r="E952" s="2"/>
      <c r="F952" s="2"/>
      <c r="G952" s="63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62"/>
    </row>
    <row r="953">
      <c r="D953" s="2"/>
      <c r="E953" s="2"/>
      <c r="F953" s="2"/>
      <c r="G953" s="63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62"/>
    </row>
    <row r="954">
      <c r="D954" s="2"/>
      <c r="E954" s="2"/>
      <c r="F954" s="2"/>
      <c r="G954" s="63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62"/>
    </row>
    <row r="955">
      <c r="D955" s="2"/>
      <c r="E955" s="2"/>
      <c r="F955" s="2"/>
      <c r="G955" s="63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62"/>
    </row>
    <row r="956">
      <c r="D956" s="2"/>
      <c r="E956" s="2"/>
      <c r="F956" s="2"/>
      <c r="G956" s="63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62"/>
    </row>
    <row r="957">
      <c r="D957" s="2"/>
      <c r="E957" s="2"/>
      <c r="F957" s="2"/>
      <c r="G957" s="63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62"/>
    </row>
    <row r="958">
      <c r="D958" s="2"/>
      <c r="E958" s="2"/>
      <c r="F958" s="2"/>
      <c r="G958" s="63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62"/>
    </row>
    <row r="959">
      <c r="D959" s="2"/>
      <c r="E959" s="2"/>
      <c r="F959" s="2"/>
      <c r="G959" s="63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62"/>
    </row>
    <row r="960">
      <c r="D960" s="2"/>
      <c r="E960" s="2"/>
      <c r="F960" s="2"/>
      <c r="G960" s="63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62"/>
    </row>
    <row r="961">
      <c r="D961" s="2"/>
      <c r="E961" s="2"/>
      <c r="F961" s="2"/>
      <c r="G961" s="63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62"/>
    </row>
    <row r="962">
      <c r="D962" s="2"/>
      <c r="E962" s="2"/>
      <c r="F962" s="2"/>
      <c r="G962" s="63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62"/>
    </row>
    <row r="963">
      <c r="D963" s="2"/>
      <c r="E963" s="2"/>
      <c r="F963" s="2"/>
      <c r="G963" s="63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62"/>
    </row>
    <row r="964">
      <c r="D964" s="2"/>
      <c r="E964" s="2"/>
      <c r="F964" s="2"/>
      <c r="G964" s="63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62"/>
    </row>
    <row r="965">
      <c r="D965" s="2"/>
      <c r="E965" s="2"/>
      <c r="F965" s="2"/>
      <c r="G965" s="63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62"/>
    </row>
    <row r="966">
      <c r="D966" s="2"/>
      <c r="E966" s="2"/>
      <c r="F966" s="2"/>
      <c r="G966" s="63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62"/>
    </row>
    <row r="967">
      <c r="D967" s="2"/>
      <c r="E967" s="2"/>
      <c r="F967" s="2"/>
      <c r="G967" s="63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62"/>
    </row>
    <row r="968">
      <c r="D968" s="2"/>
      <c r="E968" s="2"/>
      <c r="F968" s="2"/>
      <c r="G968" s="63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62"/>
    </row>
    <row r="969">
      <c r="D969" s="2"/>
      <c r="E969" s="2"/>
      <c r="F969" s="2"/>
      <c r="G969" s="63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62"/>
    </row>
    <row r="970">
      <c r="D970" s="2"/>
      <c r="E970" s="2"/>
      <c r="F970" s="2"/>
      <c r="G970" s="63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62"/>
    </row>
    <row r="971">
      <c r="D971" s="2"/>
      <c r="E971" s="2"/>
      <c r="F971" s="2"/>
      <c r="G971" s="63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62"/>
    </row>
    <row r="972">
      <c r="D972" s="2"/>
      <c r="E972" s="2"/>
      <c r="F972" s="2"/>
      <c r="G972" s="63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62"/>
    </row>
    <row r="973">
      <c r="D973" s="2"/>
      <c r="E973" s="2"/>
      <c r="F973" s="2"/>
      <c r="G973" s="63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62"/>
    </row>
    <row r="974">
      <c r="D974" s="2"/>
      <c r="E974" s="2"/>
      <c r="F974" s="2"/>
      <c r="G974" s="63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62"/>
    </row>
    <row r="975">
      <c r="D975" s="2"/>
      <c r="E975" s="2"/>
      <c r="F975" s="2"/>
      <c r="G975" s="63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62"/>
    </row>
    <row r="976">
      <c r="D976" s="2"/>
      <c r="E976" s="2"/>
      <c r="F976" s="2"/>
      <c r="G976" s="63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62"/>
    </row>
    <row r="977">
      <c r="D977" s="2"/>
      <c r="E977" s="2"/>
      <c r="F977" s="2"/>
      <c r="G977" s="63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62"/>
    </row>
    <row r="978">
      <c r="D978" s="2"/>
      <c r="E978" s="2"/>
      <c r="F978" s="2"/>
      <c r="G978" s="63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62"/>
    </row>
    <row r="979">
      <c r="D979" s="2"/>
      <c r="E979" s="2"/>
      <c r="F979" s="2"/>
      <c r="G979" s="63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62"/>
    </row>
    <row r="980">
      <c r="D980" s="2"/>
      <c r="E980" s="2"/>
      <c r="F980" s="2"/>
      <c r="G980" s="63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62"/>
    </row>
    <row r="981">
      <c r="D981" s="2"/>
      <c r="E981" s="2"/>
      <c r="F981" s="2"/>
      <c r="G981" s="63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62"/>
    </row>
    <row r="982">
      <c r="D982" s="2"/>
      <c r="E982" s="2"/>
      <c r="F982" s="2"/>
      <c r="G982" s="63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62"/>
    </row>
    <row r="983">
      <c r="D983" s="2"/>
      <c r="E983" s="2"/>
      <c r="F983" s="2"/>
      <c r="G983" s="63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62"/>
    </row>
    <row r="984">
      <c r="D984" s="2"/>
      <c r="E984" s="2"/>
      <c r="F984" s="2"/>
      <c r="G984" s="63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62"/>
    </row>
    <row r="985">
      <c r="D985" s="2"/>
      <c r="E985" s="2"/>
      <c r="F985" s="2"/>
      <c r="G985" s="63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62"/>
    </row>
    <row r="986">
      <c r="D986" s="2"/>
      <c r="E986" s="2"/>
      <c r="F986" s="2"/>
      <c r="G986" s="63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62"/>
    </row>
    <row r="987">
      <c r="D987" s="2"/>
      <c r="E987" s="2"/>
      <c r="F987" s="2"/>
      <c r="G987" s="63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62"/>
    </row>
    <row r="988">
      <c r="D988" s="2"/>
      <c r="E988" s="2"/>
      <c r="F988" s="2"/>
      <c r="G988" s="63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62"/>
    </row>
    <row r="989">
      <c r="D989" s="2"/>
      <c r="E989" s="2"/>
      <c r="F989" s="2"/>
      <c r="G989" s="63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62"/>
    </row>
    <row r="990">
      <c r="D990" s="2"/>
      <c r="E990" s="2"/>
      <c r="F990" s="2"/>
      <c r="G990" s="63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62"/>
    </row>
    <row r="991">
      <c r="D991" s="2"/>
      <c r="E991" s="2"/>
      <c r="F991" s="2"/>
      <c r="G991" s="63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62"/>
    </row>
    <row r="992">
      <c r="D992" s="2"/>
      <c r="E992" s="2"/>
      <c r="F992" s="2"/>
      <c r="G992" s="63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62"/>
    </row>
    <row r="993">
      <c r="D993" s="2"/>
      <c r="E993" s="2"/>
      <c r="F993" s="2"/>
      <c r="G993" s="63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62"/>
    </row>
    <row r="994">
      <c r="D994" s="2"/>
      <c r="E994" s="2"/>
      <c r="F994" s="2"/>
      <c r="G994" s="63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62"/>
    </row>
    <row r="995">
      <c r="D995" s="2"/>
      <c r="E995" s="2"/>
      <c r="F995" s="2"/>
      <c r="G995" s="63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62"/>
    </row>
    <row r="996">
      <c r="D996" s="2"/>
      <c r="E996" s="2"/>
      <c r="F996" s="2"/>
      <c r="G996" s="63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62"/>
    </row>
    <row r="997">
      <c r="D997" s="2"/>
      <c r="E997" s="2"/>
      <c r="F997" s="2"/>
      <c r="G997" s="63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62"/>
    </row>
    <row r="998">
      <c r="D998" s="2"/>
      <c r="E998" s="2"/>
      <c r="F998" s="2"/>
      <c r="G998" s="63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62"/>
    </row>
    <row r="999">
      <c r="D999" s="2"/>
      <c r="E999" s="2"/>
      <c r="F999" s="2"/>
      <c r="G999" s="63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62"/>
    </row>
    <row r="1000">
      <c r="D1000" s="2"/>
      <c r="E1000" s="2"/>
      <c r="F1000" s="2"/>
      <c r="G1000" s="63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62"/>
    </row>
    <row r="1001">
      <c r="D1001" s="2"/>
      <c r="E1001" s="2"/>
      <c r="F1001" s="2"/>
      <c r="G1001" s="63"/>
      <c r="H1001" s="31"/>
      <c r="I1001" s="31"/>
      <c r="J1001" s="31"/>
      <c r="K1001" s="31"/>
      <c r="L1001" s="31"/>
      <c r="M1001" s="31"/>
      <c r="N1001" s="31"/>
      <c r="O1001" s="31"/>
      <c r="P1001" s="31"/>
      <c r="Q1001" s="31"/>
      <c r="R1001" s="62"/>
    </row>
  </sheetData>
  <conditionalFormatting sqref="S1">
    <cfRule type="cellIs" dxfId="0" priority="1" operator="greaterThan">
      <formula>0</formula>
    </cfRule>
  </conditionalFormatting>
  <dataValidations>
    <dataValidation type="list" allowBlank="1" sqref="S3:S172">
      <formula1>Codes!$A$2:$A$6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24.71"/>
    <col customWidth="1" min="2" max="2" width="6.14"/>
    <col customWidth="1" min="3" max="3" width="27.57"/>
    <col customWidth="1" min="4" max="4" width="25.57"/>
    <col customWidth="1" min="5" max="5" width="15.0"/>
    <col customWidth="1" min="6" max="9" width="12.29"/>
    <col customWidth="1" min="10" max="10" width="9.0"/>
    <col customWidth="1" min="12" max="12" width="32.71"/>
    <col customWidth="1" min="13" max="13" width="34.86"/>
  </cols>
  <sheetData>
    <row r="1">
      <c r="A1" s="27"/>
      <c r="B1" s="28"/>
      <c r="C1" s="28"/>
      <c r="D1" s="34"/>
      <c r="E1" s="34"/>
      <c r="F1" s="22"/>
      <c r="G1" s="22"/>
      <c r="H1" s="22"/>
      <c r="I1" s="64"/>
      <c r="J1" s="22"/>
      <c r="K1" s="31">
        <f>countif(K3:K172,"Open")</f>
        <v>0</v>
      </c>
      <c r="L1" s="42"/>
      <c r="M1" s="42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>
      <c r="A2" s="38" t="s">
        <v>265</v>
      </c>
      <c r="B2" s="37" t="s">
        <v>266</v>
      </c>
      <c r="C2" s="37" t="s">
        <v>321</v>
      </c>
      <c r="D2" s="39" t="s">
        <v>322</v>
      </c>
      <c r="E2" s="39" t="s">
        <v>320</v>
      </c>
      <c r="F2" s="22" t="s">
        <v>7</v>
      </c>
      <c r="G2" s="22" t="s">
        <v>12</v>
      </c>
      <c r="H2" s="22" t="s">
        <v>18</v>
      </c>
      <c r="I2" s="64" t="s">
        <v>23</v>
      </c>
      <c r="J2" s="22" t="s">
        <v>325</v>
      </c>
      <c r="K2" s="42" t="s">
        <v>0</v>
      </c>
      <c r="L2" s="42" t="s">
        <v>327</v>
      </c>
      <c r="M2" s="42" t="s">
        <v>328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>
      <c r="A3" s="27" t="s">
        <v>274</v>
      </c>
      <c r="B3" s="28" t="s">
        <v>6</v>
      </c>
      <c r="C3" s="43" t="s">
        <v>329</v>
      </c>
      <c r="D3" s="34" t="s">
        <v>330</v>
      </c>
      <c r="E3" s="34" t="s">
        <v>332</v>
      </c>
      <c r="F3" s="28">
        <f>1+1</f>
        <v>2</v>
      </c>
      <c r="G3" s="28">
        <f>1</f>
        <v>1</v>
      </c>
      <c r="H3" s="28"/>
      <c r="I3" s="30"/>
      <c r="J3" s="28">
        <f t="shared" ref="J3:J167" si="1">SUM(F3:I3)</f>
        <v>3</v>
      </c>
      <c r="K3" s="52"/>
    </row>
    <row r="4">
      <c r="A4" s="27" t="s">
        <v>274</v>
      </c>
      <c r="B4" s="28" t="s">
        <v>11</v>
      </c>
      <c r="C4" s="43" t="s">
        <v>329</v>
      </c>
      <c r="D4" s="34" t="s">
        <v>334</v>
      </c>
      <c r="E4" s="34" t="s">
        <v>332</v>
      </c>
      <c r="F4" s="28"/>
      <c r="G4" s="28"/>
      <c r="H4" s="28"/>
      <c r="I4" s="65"/>
      <c r="J4" s="28">
        <f t="shared" si="1"/>
        <v>0</v>
      </c>
      <c r="K4" s="52"/>
    </row>
    <row r="5">
      <c r="A5" s="27" t="s">
        <v>274</v>
      </c>
      <c r="B5" s="28" t="s">
        <v>17</v>
      </c>
      <c r="C5" s="43" t="s">
        <v>329</v>
      </c>
      <c r="D5" s="34" t="s">
        <v>336</v>
      </c>
      <c r="E5" s="34" t="s">
        <v>337</v>
      </c>
      <c r="F5" s="28">
        <f>2</f>
        <v>2</v>
      </c>
      <c r="G5" s="28"/>
      <c r="H5" s="28"/>
      <c r="I5" s="30"/>
      <c r="J5" s="28">
        <f t="shared" si="1"/>
        <v>2</v>
      </c>
      <c r="K5" s="52"/>
    </row>
    <row r="6">
      <c r="A6" s="27" t="s">
        <v>274</v>
      </c>
      <c r="B6" s="28" t="s">
        <v>22</v>
      </c>
      <c r="C6" s="43" t="s">
        <v>329</v>
      </c>
      <c r="D6" s="34" t="s">
        <v>339</v>
      </c>
      <c r="E6" s="34" t="s">
        <v>332</v>
      </c>
      <c r="F6" s="28"/>
      <c r="G6" s="28"/>
      <c r="H6" s="28"/>
      <c r="I6" s="30"/>
      <c r="J6" s="28">
        <f t="shared" si="1"/>
        <v>0</v>
      </c>
      <c r="K6" s="52"/>
    </row>
    <row r="7">
      <c r="A7" s="27" t="s">
        <v>274</v>
      </c>
      <c r="B7" s="28" t="s">
        <v>26</v>
      </c>
      <c r="C7" s="43" t="s">
        <v>341</v>
      </c>
      <c r="D7" s="34" t="s">
        <v>342</v>
      </c>
      <c r="E7" s="34" t="s">
        <v>332</v>
      </c>
      <c r="F7" s="32"/>
      <c r="G7" s="32"/>
      <c r="H7" s="32"/>
      <c r="I7" s="66">
        <f>2</f>
        <v>2</v>
      </c>
      <c r="J7" s="28">
        <f t="shared" si="1"/>
        <v>2</v>
      </c>
      <c r="K7" s="52"/>
    </row>
    <row r="8">
      <c r="A8" s="27" t="s">
        <v>274</v>
      </c>
      <c r="B8" s="28" t="s">
        <v>29</v>
      </c>
      <c r="C8" s="43" t="s">
        <v>341</v>
      </c>
      <c r="D8" s="34" t="s">
        <v>343</v>
      </c>
      <c r="E8" s="34" t="s">
        <v>332</v>
      </c>
      <c r="F8" s="32"/>
      <c r="G8" s="32"/>
      <c r="H8" s="32"/>
      <c r="I8" s="66"/>
      <c r="J8" s="28">
        <f t="shared" si="1"/>
        <v>0</v>
      </c>
      <c r="K8" s="52"/>
    </row>
    <row r="9">
      <c r="A9" s="27" t="s">
        <v>274</v>
      </c>
      <c r="B9" s="28" t="s">
        <v>32</v>
      </c>
      <c r="C9" s="43" t="s">
        <v>341</v>
      </c>
      <c r="D9" s="34" t="s">
        <v>345</v>
      </c>
      <c r="E9" s="34" t="s">
        <v>332</v>
      </c>
      <c r="F9" s="32"/>
      <c r="G9" s="32"/>
      <c r="H9" s="32"/>
      <c r="I9" s="66"/>
      <c r="J9" s="28">
        <f t="shared" si="1"/>
        <v>0</v>
      </c>
      <c r="K9" s="52"/>
    </row>
    <row r="10">
      <c r="A10" s="27" t="s">
        <v>274</v>
      </c>
      <c r="B10" s="28" t="s">
        <v>35</v>
      </c>
      <c r="C10" s="43" t="s">
        <v>341</v>
      </c>
      <c r="D10" s="34" t="s">
        <v>347</v>
      </c>
      <c r="E10" s="34" t="s">
        <v>337</v>
      </c>
      <c r="F10" s="32"/>
      <c r="G10" s="32">
        <f>4+5</f>
        <v>9</v>
      </c>
      <c r="H10" s="32"/>
      <c r="I10" s="66"/>
      <c r="J10" s="28">
        <f t="shared" si="1"/>
        <v>9</v>
      </c>
      <c r="K10" s="52"/>
    </row>
    <row r="11">
      <c r="A11" s="27" t="s">
        <v>277</v>
      </c>
      <c r="B11" s="28" t="s">
        <v>38</v>
      </c>
      <c r="C11" s="43" t="s">
        <v>348</v>
      </c>
      <c r="D11" s="34" t="s">
        <v>349</v>
      </c>
      <c r="E11" s="34" t="s">
        <v>332</v>
      </c>
      <c r="F11" s="32"/>
      <c r="G11" s="32"/>
      <c r="H11" s="32"/>
      <c r="I11" s="66"/>
      <c r="J11" s="28">
        <f t="shared" si="1"/>
        <v>0</v>
      </c>
      <c r="K11" s="52"/>
    </row>
    <row r="12">
      <c r="A12" s="27" t="s">
        <v>277</v>
      </c>
      <c r="B12" s="28" t="s">
        <v>41</v>
      </c>
      <c r="C12" s="43" t="s">
        <v>348</v>
      </c>
      <c r="D12" s="34" t="s">
        <v>351</v>
      </c>
      <c r="E12" s="34" t="s">
        <v>332</v>
      </c>
      <c r="F12" s="32">
        <f>1+2</f>
        <v>3</v>
      </c>
      <c r="G12" s="32"/>
      <c r="H12" s="32">
        <f t="shared" ref="H12:I12" si="2">1</f>
        <v>1</v>
      </c>
      <c r="I12" s="66">
        <f t="shared" si="2"/>
        <v>1</v>
      </c>
      <c r="J12" s="28">
        <f t="shared" si="1"/>
        <v>5</v>
      </c>
      <c r="K12" s="52"/>
    </row>
    <row r="13">
      <c r="A13" s="27" t="s">
        <v>277</v>
      </c>
      <c r="B13" s="28" t="s">
        <v>44</v>
      </c>
      <c r="C13" s="43" t="s">
        <v>348</v>
      </c>
      <c r="D13" s="34" t="s">
        <v>353</v>
      </c>
      <c r="E13" s="34" t="s">
        <v>332</v>
      </c>
      <c r="F13" s="32"/>
      <c r="G13" s="32"/>
      <c r="H13" s="32"/>
      <c r="I13" s="66"/>
      <c r="J13" s="28">
        <f t="shared" si="1"/>
        <v>0</v>
      </c>
      <c r="K13" s="52"/>
    </row>
    <row r="14">
      <c r="A14" s="27" t="s">
        <v>277</v>
      </c>
      <c r="B14" s="28" t="s">
        <v>47</v>
      </c>
      <c r="C14" s="43" t="s">
        <v>348</v>
      </c>
      <c r="D14" s="34" t="s">
        <v>355</v>
      </c>
      <c r="E14" s="34" t="s">
        <v>332</v>
      </c>
      <c r="F14" s="32"/>
      <c r="G14" s="32"/>
      <c r="H14" s="32"/>
      <c r="I14" s="66"/>
      <c r="J14" s="28">
        <f t="shared" si="1"/>
        <v>0</v>
      </c>
      <c r="K14" s="52"/>
    </row>
    <row r="15">
      <c r="A15" s="27" t="s">
        <v>277</v>
      </c>
      <c r="B15" s="28" t="s">
        <v>50</v>
      </c>
      <c r="C15" s="43" t="s">
        <v>356</v>
      </c>
      <c r="D15" s="34" t="s">
        <v>357</v>
      </c>
      <c r="E15" s="34" t="s">
        <v>337</v>
      </c>
      <c r="F15" s="32">
        <f>2+1</f>
        <v>3</v>
      </c>
      <c r="G15" s="32">
        <f>3+3+2</f>
        <v>8</v>
      </c>
      <c r="H15" s="32"/>
      <c r="I15" s="66"/>
      <c r="J15" s="28">
        <f t="shared" si="1"/>
        <v>11</v>
      </c>
      <c r="K15" s="52"/>
    </row>
    <row r="16">
      <c r="A16" s="27" t="s">
        <v>277</v>
      </c>
      <c r="B16" s="28" t="s">
        <v>53</v>
      </c>
      <c r="C16" s="43" t="s">
        <v>356</v>
      </c>
      <c r="D16" s="34" t="s">
        <v>359</v>
      </c>
      <c r="E16" s="34" t="s">
        <v>337</v>
      </c>
      <c r="F16" s="32"/>
      <c r="G16" s="32"/>
      <c r="H16" s="32"/>
      <c r="I16" s="66"/>
      <c r="J16" s="28">
        <f t="shared" si="1"/>
        <v>0</v>
      </c>
      <c r="K16" s="52"/>
    </row>
    <row r="17">
      <c r="A17" s="27" t="s">
        <v>277</v>
      </c>
      <c r="B17" s="28" t="s">
        <v>56</v>
      </c>
      <c r="C17" s="43" t="s">
        <v>356</v>
      </c>
      <c r="D17" s="34" t="s">
        <v>360</v>
      </c>
      <c r="E17" s="34" t="s">
        <v>337</v>
      </c>
      <c r="F17" s="32"/>
      <c r="G17" s="32"/>
      <c r="H17" s="32"/>
      <c r="I17" s="66"/>
      <c r="J17" s="28">
        <f t="shared" si="1"/>
        <v>0</v>
      </c>
      <c r="K17" s="52"/>
    </row>
    <row r="18">
      <c r="A18" s="27" t="s">
        <v>277</v>
      </c>
      <c r="B18" s="28" t="s">
        <v>59</v>
      </c>
      <c r="C18" s="43" t="s">
        <v>356</v>
      </c>
      <c r="D18" s="34" t="s">
        <v>361</v>
      </c>
      <c r="E18" s="34" t="s">
        <v>337</v>
      </c>
      <c r="F18" s="32">
        <f>1+2</f>
        <v>3</v>
      </c>
      <c r="G18" s="32"/>
      <c r="H18" s="32"/>
      <c r="I18" s="66"/>
      <c r="J18" s="28">
        <f t="shared" si="1"/>
        <v>3</v>
      </c>
      <c r="K18" s="52"/>
    </row>
    <row r="19">
      <c r="A19" s="27" t="s">
        <v>277</v>
      </c>
      <c r="B19" s="28" t="s">
        <v>62</v>
      </c>
      <c r="C19" s="43" t="s">
        <v>363</v>
      </c>
      <c r="D19" s="34" t="s">
        <v>364</v>
      </c>
      <c r="E19" s="34" t="s">
        <v>332</v>
      </c>
      <c r="F19" s="32"/>
      <c r="G19" s="32"/>
      <c r="H19" s="32"/>
      <c r="I19" s="66">
        <f>1</f>
        <v>1</v>
      </c>
      <c r="J19" s="28">
        <f t="shared" si="1"/>
        <v>1</v>
      </c>
      <c r="K19" s="52"/>
    </row>
    <row r="20">
      <c r="A20" s="27" t="s">
        <v>277</v>
      </c>
      <c r="B20" s="28" t="s">
        <v>65</v>
      </c>
      <c r="C20" s="43" t="s">
        <v>363</v>
      </c>
      <c r="D20" s="34" t="s">
        <v>366</v>
      </c>
      <c r="E20" s="34" t="s">
        <v>332</v>
      </c>
      <c r="F20" s="32"/>
      <c r="G20" s="32"/>
      <c r="H20" s="32"/>
      <c r="I20" s="66"/>
      <c r="J20" s="28">
        <f t="shared" si="1"/>
        <v>0</v>
      </c>
      <c r="K20" s="52"/>
    </row>
    <row r="21">
      <c r="A21" s="27" t="s">
        <v>277</v>
      </c>
      <c r="B21" s="28" t="s">
        <v>68</v>
      </c>
      <c r="C21" s="43" t="s">
        <v>363</v>
      </c>
      <c r="D21" s="34" t="s">
        <v>367</v>
      </c>
      <c r="E21" s="34" t="s">
        <v>332</v>
      </c>
      <c r="F21" s="32">
        <f>2+1</f>
        <v>3</v>
      </c>
      <c r="G21" s="32"/>
      <c r="H21" s="32"/>
      <c r="I21" s="66"/>
      <c r="J21" s="28">
        <f t="shared" si="1"/>
        <v>3</v>
      </c>
      <c r="K21" s="52"/>
    </row>
    <row r="22">
      <c r="A22" s="27" t="s">
        <v>277</v>
      </c>
      <c r="B22" s="28" t="s">
        <v>71</v>
      </c>
      <c r="C22" s="43" t="s">
        <v>363</v>
      </c>
      <c r="D22" s="34" t="s">
        <v>368</v>
      </c>
      <c r="E22" s="34" t="s">
        <v>332</v>
      </c>
      <c r="F22" s="32"/>
      <c r="G22" s="32"/>
      <c r="H22" s="32"/>
      <c r="I22" s="66"/>
      <c r="J22" s="28">
        <f t="shared" si="1"/>
        <v>0</v>
      </c>
      <c r="K22" s="52"/>
    </row>
    <row r="23">
      <c r="A23" s="27" t="s">
        <v>274</v>
      </c>
      <c r="B23" s="28" t="s">
        <v>74</v>
      </c>
      <c r="C23" s="43" t="s">
        <v>370</v>
      </c>
      <c r="D23" s="34" t="s">
        <v>371</v>
      </c>
      <c r="E23" s="34" t="s">
        <v>372</v>
      </c>
      <c r="F23" s="32"/>
      <c r="G23" s="32"/>
      <c r="H23" s="32"/>
      <c r="I23" s="66"/>
      <c r="J23" s="28">
        <f t="shared" si="1"/>
        <v>0</v>
      </c>
      <c r="K23" s="52"/>
    </row>
    <row r="24">
      <c r="A24" s="27" t="s">
        <v>274</v>
      </c>
      <c r="B24" s="28" t="s">
        <v>77</v>
      </c>
      <c r="C24" s="43" t="s">
        <v>370</v>
      </c>
      <c r="D24" s="34" t="s">
        <v>374</v>
      </c>
      <c r="E24" s="34" t="s">
        <v>372</v>
      </c>
      <c r="F24" s="32"/>
      <c r="G24" s="32"/>
      <c r="H24" s="32"/>
      <c r="I24" s="66"/>
      <c r="J24" s="28">
        <f t="shared" si="1"/>
        <v>0</v>
      </c>
      <c r="K24" s="52"/>
    </row>
    <row r="25">
      <c r="A25" s="27" t="s">
        <v>274</v>
      </c>
      <c r="B25" s="28" t="s">
        <v>79</v>
      </c>
      <c r="C25" s="43" t="s">
        <v>370</v>
      </c>
      <c r="D25" s="34" t="s">
        <v>376</v>
      </c>
      <c r="E25" s="34" t="s">
        <v>377</v>
      </c>
      <c r="F25" s="32"/>
      <c r="G25" s="32"/>
      <c r="H25" s="32"/>
      <c r="I25" s="66"/>
      <c r="J25" s="28">
        <f t="shared" si="1"/>
        <v>0</v>
      </c>
      <c r="K25" s="52"/>
    </row>
    <row r="26">
      <c r="A26" s="27" t="s">
        <v>274</v>
      </c>
      <c r="B26" s="28" t="s">
        <v>82</v>
      </c>
      <c r="C26" s="43" t="s">
        <v>370</v>
      </c>
      <c r="D26" s="34" t="s">
        <v>378</v>
      </c>
      <c r="E26" s="34" t="s">
        <v>372</v>
      </c>
      <c r="F26" s="32">
        <f>1</f>
        <v>1</v>
      </c>
      <c r="G26" s="32"/>
      <c r="H26" s="32"/>
      <c r="I26" s="66"/>
      <c r="J26" s="28">
        <f t="shared" si="1"/>
        <v>1</v>
      </c>
      <c r="K26" s="52"/>
    </row>
    <row r="27">
      <c r="A27" s="27" t="s">
        <v>295</v>
      </c>
      <c r="B27" s="28" t="s">
        <v>85</v>
      </c>
      <c r="C27" s="43" t="s">
        <v>379</v>
      </c>
      <c r="D27" s="34" t="s">
        <v>380</v>
      </c>
      <c r="E27" s="34" t="s">
        <v>332</v>
      </c>
      <c r="F27" s="32"/>
      <c r="G27" s="32">
        <f>1</f>
        <v>1</v>
      </c>
      <c r="H27" s="32">
        <f>1+1+1</f>
        <v>3</v>
      </c>
      <c r="I27" s="66"/>
      <c r="J27" s="28">
        <f t="shared" si="1"/>
        <v>4</v>
      </c>
      <c r="K27" s="52"/>
    </row>
    <row r="28">
      <c r="A28" s="27" t="s">
        <v>295</v>
      </c>
      <c r="B28" s="28" t="s">
        <v>88</v>
      </c>
      <c r="C28" s="43" t="s">
        <v>379</v>
      </c>
      <c r="D28" s="34" t="s">
        <v>382</v>
      </c>
      <c r="E28" s="34" t="s">
        <v>332</v>
      </c>
      <c r="F28" s="32">
        <f>1+5</f>
        <v>6</v>
      </c>
      <c r="G28" s="32"/>
      <c r="H28" s="32"/>
      <c r="I28" s="66">
        <f>1+1+1</f>
        <v>3</v>
      </c>
      <c r="J28" s="28">
        <f t="shared" si="1"/>
        <v>9</v>
      </c>
      <c r="K28" s="52"/>
    </row>
    <row r="29">
      <c r="A29" s="27" t="s">
        <v>295</v>
      </c>
      <c r="B29" s="28" t="s">
        <v>91</v>
      </c>
      <c r="C29" s="43" t="s">
        <v>379</v>
      </c>
      <c r="D29" s="34" t="s">
        <v>384</v>
      </c>
      <c r="E29" s="34" t="s">
        <v>332</v>
      </c>
      <c r="F29" s="32">
        <f>2</f>
        <v>2</v>
      </c>
      <c r="G29" s="32"/>
      <c r="H29" s="32"/>
      <c r="I29" s="66"/>
      <c r="J29" s="28">
        <f t="shared" si="1"/>
        <v>2</v>
      </c>
      <c r="K29" s="52"/>
    </row>
    <row r="30">
      <c r="A30" s="27" t="s">
        <v>295</v>
      </c>
      <c r="B30" s="28" t="s">
        <v>94</v>
      </c>
      <c r="C30" s="43" t="s">
        <v>379</v>
      </c>
      <c r="D30" s="34" t="s">
        <v>385</v>
      </c>
      <c r="E30" s="34" t="s">
        <v>386</v>
      </c>
      <c r="F30" s="32"/>
      <c r="G30" s="32"/>
      <c r="H30" s="32"/>
      <c r="I30" s="66"/>
      <c r="J30" s="28">
        <f t="shared" si="1"/>
        <v>0</v>
      </c>
      <c r="K30" s="52"/>
    </row>
    <row r="31">
      <c r="A31" s="27" t="s">
        <v>279</v>
      </c>
      <c r="B31" s="28" t="s">
        <v>97</v>
      </c>
      <c r="C31" s="43" t="s">
        <v>387</v>
      </c>
      <c r="D31" s="34" t="s">
        <v>388</v>
      </c>
      <c r="E31" s="34" t="s">
        <v>332</v>
      </c>
      <c r="F31" s="32"/>
      <c r="G31" s="32"/>
      <c r="H31" s="32"/>
      <c r="I31" s="66"/>
      <c r="J31" s="28">
        <f t="shared" si="1"/>
        <v>0</v>
      </c>
      <c r="K31" s="52"/>
    </row>
    <row r="32">
      <c r="A32" s="27" t="s">
        <v>279</v>
      </c>
      <c r="B32" s="28" t="s">
        <v>100</v>
      </c>
      <c r="C32" s="43" t="s">
        <v>387</v>
      </c>
      <c r="D32" s="34" t="s">
        <v>390</v>
      </c>
      <c r="E32" s="34" t="s">
        <v>332</v>
      </c>
      <c r="F32" s="32">
        <f>1</f>
        <v>1</v>
      </c>
      <c r="G32" s="32"/>
      <c r="H32" s="32"/>
      <c r="I32" s="66"/>
      <c r="J32" s="28">
        <f t="shared" si="1"/>
        <v>1</v>
      </c>
      <c r="K32" s="52"/>
    </row>
    <row r="33">
      <c r="A33" s="27" t="s">
        <v>279</v>
      </c>
      <c r="B33" s="28" t="s">
        <v>103</v>
      </c>
      <c r="C33" s="43" t="s">
        <v>387</v>
      </c>
      <c r="D33" s="34" t="s">
        <v>392</v>
      </c>
      <c r="E33" s="34" t="s">
        <v>332</v>
      </c>
      <c r="F33" s="32"/>
      <c r="G33" s="32">
        <f>1+1+1</f>
        <v>3</v>
      </c>
      <c r="H33" s="32"/>
      <c r="I33" s="66"/>
      <c r="J33" s="28">
        <f t="shared" si="1"/>
        <v>3</v>
      </c>
      <c r="K33" s="52"/>
    </row>
    <row r="34">
      <c r="A34" s="27" t="s">
        <v>279</v>
      </c>
      <c r="B34" s="28" t="s">
        <v>106</v>
      </c>
      <c r="C34" s="43" t="s">
        <v>387</v>
      </c>
      <c r="D34" s="34" t="s">
        <v>394</v>
      </c>
      <c r="E34" s="34" t="s">
        <v>332</v>
      </c>
      <c r="F34" s="32">
        <f>1+1</f>
        <v>2</v>
      </c>
      <c r="G34" s="32">
        <f>1+1+1+1+1+1+2</f>
        <v>8</v>
      </c>
      <c r="H34" s="32">
        <f>1+1+1</f>
        <v>3</v>
      </c>
      <c r="I34" s="66"/>
      <c r="J34" s="28">
        <f t="shared" si="1"/>
        <v>13</v>
      </c>
      <c r="K34" s="52"/>
    </row>
    <row r="35">
      <c r="A35" s="27" t="s">
        <v>279</v>
      </c>
      <c r="B35" s="28" t="s">
        <v>109</v>
      </c>
      <c r="C35" s="43" t="s">
        <v>395</v>
      </c>
      <c r="D35" s="34" t="s">
        <v>396</v>
      </c>
      <c r="E35" s="34" t="s">
        <v>332</v>
      </c>
      <c r="F35" s="32"/>
      <c r="G35" s="32">
        <f t="shared" ref="G35:G36" si="3">1</f>
        <v>1</v>
      </c>
      <c r="H35" s="32"/>
      <c r="I35" s="66"/>
      <c r="J35" s="28">
        <f t="shared" si="1"/>
        <v>1</v>
      </c>
      <c r="K35" s="52"/>
    </row>
    <row r="36">
      <c r="A36" s="27" t="s">
        <v>279</v>
      </c>
      <c r="B36" s="28" t="s">
        <v>112</v>
      </c>
      <c r="C36" s="43" t="s">
        <v>395</v>
      </c>
      <c r="D36" s="34" t="s">
        <v>397</v>
      </c>
      <c r="E36" s="34" t="s">
        <v>332</v>
      </c>
      <c r="F36" s="32"/>
      <c r="G36" s="32">
        <f t="shared" si="3"/>
        <v>1</v>
      </c>
      <c r="H36" s="32"/>
      <c r="I36" s="66"/>
      <c r="J36" s="28">
        <f t="shared" si="1"/>
        <v>1</v>
      </c>
      <c r="K36" s="52"/>
    </row>
    <row r="37">
      <c r="A37" s="27" t="s">
        <v>279</v>
      </c>
      <c r="B37" s="28" t="s">
        <v>115</v>
      </c>
      <c r="C37" s="43" t="s">
        <v>395</v>
      </c>
      <c r="D37" s="34" t="s">
        <v>399</v>
      </c>
      <c r="E37" s="34" t="s">
        <v>332</v>
      </c>
      <c r="F37" s="32"/>
      <c r="G37" s="32">
        <f>2+1</f>
        <v>3</v>
      </c>
      <c r="H37" s="32">
        <f>3+2</f>
        <v>5</v>
      </c>
      <c r="I37" s="66"/>
      <c r="J37" s="28">
        <f t="shared" si="1"/>
        <v>8</v>
      </c>
      <c r="K37" s="52"/>
    </row>
    <row r="38">
      <c r="A38" s="27" t="s">
        <v>279</v>
      </c>
      <c r="B38" s="28" t="s">
        <v>118</v>
      </c>
      <c r="C38" s="43" t="s">
        <v>395</v>
      </c>
      <c r="D38" s="34" t="s">
        <v>401</v>
      </c>
      <c r="E38" s="34" t="s">
        <v>337</v>
      </c>
      <c r="F38" s="32"/>
      <c r="G38" s="32"/>
      <c r="H38" s="32"/>
      <c r="I38" s="66"/>
      <c r="J38" s="28">
        <f t="shared" si="1"/>
        <v>0</v>
      </c>
      <c r="K38" s="52"/>
    </row>
    <row r="39">
      <c r="A39" s="27" t="s">
        <v>281</v>
      </c>
      <c r="B39" s="28" t="s">
        <v>121</v>
      </c>
      <c r="C39" s="43" t="s">
        <v>405</v>
      </c>
      <c r="D39" s="34" t="s">
        <v>406</v>
      </c>
      <c r="E39" s="34" t="s">
        <v>332</v>
      </c>
      <c r="F39" s="32"/>
      <c r="G39" s="32"/>
      <c r="H39" s="32"/>
      <c r="I39" s="66"/>
      <c r="J39" s="28">
        <f t="shared" si="1"/>
        <v>0</v>
      </c>
      <c r="K39" s="52"/>
    </row>
    <row r="40">
      <c r="A40" s="27" t="s">
        <v>281</v>
      </c>
      <c r="B40" s="28" t="s">
        <v>124</v>
      </c>
      <c r="C40" s="43" t="s">
        <v>405</v>
      </c>
      <c r="D40" s="34" t="s">
        <v>407</v>
      </c>
      <c r="E40" s="34" t="s">
        <v>332</v>
      </c>
      <c r="F40" s="32"/>
      <c r="G40" s="32"/>
      <c r="H40" s="32"/>
      <c r="I40" s="66"/>
      <c r="J40" s="28">
        <f t="shared" si="1"/>
        <v>0</v>
      </c>
      <c r="K40" s="52"/>
    </row>
    <row r="41">
      <c r="A41" s="27" t="s">
        <v>281</v>
      </c>
      <c r="B41" s="28" t="s">
        <v>127</v>
      </c>
      <c r="C41" s="43" t="s">
        <v>405</v>
      </c>
      <c r="D41" s="34" t="s">
        <v>408</v>
      </c>
      <c r="E41" s="34" t="s">
        <v>332</v>
      </c>
      <c r="F41" s="32"/>
      <c r="G41" s="32"/>
      <c r="H41" s="32"/>
      <c r="I41" s="66"/>
      <c r="J41" s="28">
        <f t="shared" si="1"/>
        <v>0</v>
      </c>
      <c r="K41" s="52"/>
    </row>
    <row r="42">
      <c r="A42" s="27" t="s">
        <v>281</v>
      </c>
      <c r="B42" s="28" t="s">
        <v>130</v>
      </c>
      <c r="C42" s="43" t="s">
        <v>405</v>
      </c>
      <c r="D42" s="34" t="s">
        <v>410</v>
      </c>
      <c r="E42" s="34" t="s">
        <v>332</v>
      </c>
      <c r="F42" s="32">
        <f>1+2+3+1</f>
        <v>7</v>
      </c>
      <c r="G42" s="32"/>
      <c r="H42" s="32"/>
      <c r="I42" s="66"/>
      <c r="J42" s="28">
        <f t="shared" si="1"/>
        <v>7</v>
      </c>
      <c r="K42" s="52"/>
    </row>
    <row r="43">
      <c r="A43" s="27" t="s">
        <v>281</v>
      </c>
      <c r="B43" s="28" t="s">
        <v>133</v>
      </c>
      <c r="C43" s="43" t="s">
        <v>411</v>
      </c>
      <c r="D43" s="34" t="s">
        <v>412</v>
      </c>
      <c r="E43" s="34" t="s">
        <v>337</v>
      </c>
      <c r="F43" s="32"/>
      <c r="G43" s="32"/>
      <c r="H43" s="32">
        <f>1</f>
        <v>1</v>
      </c>
      <c r="I43" s="66"/>
      <c r="J43" s="28">
        <f t="shared" si="1"/>
        <v>1</v>
      </c>
      <c r="K43" s="52"/>
    </row>
    <row r="44">
      <c r="A44" s="27" t="s">
        <v>281</v>
      </c>
      <c r="B44" s="28" t="s">
        <v>136</v>
      </c>
      <c r="C44" s="43" t="s">
        <v>411</v>
      </c>
      <c r="D44" s="34" t="s">
        <v>413</v>
      </c>
      <c r="E44" s="34" t="s">
        <v>332</v>
      </c>
      <c r="F44" s="32"/>
      <c r="G44" s="32">
        <f>2+2+5+3</f>
        <v>12</v>
      </c>
      <c r="H44" s="32">
        <f>2+2+2+2+4+3+4</f>
        <v>19</v>
      </c>
      <c r="I44" s="66">
        <f>3+1+1+3+2+1+3</f>
        <v>14</v>
      </c>
      <c r="J44" s="28">
        <f t="shared" si="1"/>
        <v>45</v>
      </c>
      <c r="K44" s="52"/>
    </row>
    <row r="45">
      <c r="A45" s="27" t="s">
        <v>281</v>
      </c>
      <c r="B45" s="28" t="s">
        <v>137</v>
      </c>
      <c r="C45" s="43" t="s">
        <v>411</v>
      </c>
      <c r="D45" s="34" t="s">
        <v>415</v>
      </c>
      <c r="E45" s="34" t="s">
        <v>416</v>
      </c>
      <c r="F45" s="32"/>
      <c r="G45" s="32">
        <f>4+1</f>
        <v>5</v>
      </c>
      <c r="H45" s="32"/>
      <c r="I45" s="66"/>
      <c r="J45" s="28">
        <f t="shared" si="1"/>
        <v>5</v>
      </c>
      <c r="K45" s="52"/>
    </row>
    <row r="46">
      <c r="A46" s="27" t="s">
        <v>281</v>
      </c>
      <c r="B46" s="28" t="s">
        <v>138</v>
      </c>
      <c r="C46" s="43" t="s">
        <v>411</v>
      </c>
      <c r="D46" s="34" t="s">
        <v>418</v>
      </c>
      <c r="E46" s="34" t="s">
        <v>416</v>
      </c>
      <c r="F46" s="32"/>
      <c r="G46" s="32"/>
      <c r="H46" s="32"/>
      <c r="I46" s="66"/>
      <c r="J46" s="28">
        <f t="shared" si="1"/>
        <v>0</v>
      </c>
      <c r="K46" s="52"/>
    </row>
    <row r="47">
      <c r="A47" s="27" t="s">
        <v>281</v>
      </c>
      <c r="B47" s="28" t="s">
        <v>139</v>
      </c>
      <c r="C47" s="43" t="s">
        <v>420</v>
      </c>
      <c r="D47" s="34" t="s">
        <v>421</v>
      </c>
      <c r="E47" s="34" t="s">
        <v>332</v>
      </c>
      <c r="F47" s="32"/>
      <c r="G47" s="32"/>
      <c r="H47" s="32">
        <f>2+2</f>
        <v>4</v>
      </c>
      <c r="I47" s="66"/>
      <c r="J47" s="28">
        <f t="shared" si="1"/>
        <v>4</v>
      </c>
      <c r="K47" s="52"/>
    </row>
    <row r="48">
      <c r="A48" s="27" t="s">
        <v>281</v>
      </c>
      <c r="B48" s="28" t="s">
        <v>140</v>
      </c>
      <c r="C48" s="43" t="s">
        <v>420</v>
      </c>
      <c r="D48" s="34" t="s">
        <v>423</v>
      </c>
      <c r="E48" s="34" t="s">
        <v>332</v>
      </c>
      <c r="F48" s="32"/>
      <c r="G48" s="32"/>
      <c r="H48" s="32"/>
      <c r="I48" s="66">
        <f>1</f>
        <v>1</v>
      </c>
      <c r="J48" s="28">
        <f t="shared" si="1"/>
        <v>1</v>
      </c>
      <c r="K48" s="52"/>
    </row>
    <row r="49">
      <c r="A49" s="27" t="s">
        <v>281</v>
      </c>
      <c r="B49" s="28" t="s">
        <v>141</v>
      </c>
      <c r="C49" s="43" t="s">
        <v>420</v>
      </c>
      <c r="D49" s="34" t="s">
        <v>424</v>
      </c>
      <c r="E49" s="34" t="s">
        <v>332</v>
      </c>
      <c r="F49" s="32"/>
      <c r="G49" s="32"/>
      <c r="H49" s="32"/>
      <c r="I49" s="66"/>
      <c r="J49" s="28">
        <f t="shared" si="1"/>
        <v>0</v>
      </c>
      <c r="K49" s="52"/>
    </row>
    <row r="50">
      <c r="A50" s="27" t="s">
        <v>281</v>
      </c>
      <c r="B50" s="28" t="s">
        <v>142</v>
      </c>
      <c r="C50" s="43" t="s">
        <v>420</v>
      </c>
      <c r="D50" s="34" t="s">
        <v>425</v>
      </c>
      <c r="E50" s="34" t="s">
        <v>372</v>
      </c>
      <c r="F50" s="32">
        <f>1+4+3+5+5</f>
        <v>18</v>
      </c>
      <c r="G50" s="32">
        <f>4+5+3+3+1+3+3</f>
        <v>22</v>
      </c>
      <c r="H50" s="32">
        <f>3+4+3+2</f>
        <v>12</v>
      </c>
      <c r="I50" s="66">
        <f>3</f>
        <v>3</v>
      </c>
      <c r="J50" s="28">
        <f t="shared" si="1"/>
        <v>55</v>
      </c>
      <c r="K50" s="52"/>
    </row>
    <row r="51">
      <c r="A51" s="27" t="s">
        <v>287</v>
      </c>
      <c r="B51" s="28" t="s">
        <v>143</v>
      </c>
      <c r="C51" s="43" t="s">
        <v>426</v>
      </c>
      <c r="D51" s="34" t="s">
        <v>427</v>
      </c>
      <c r="E51" s="34" t="s">
        <v>332</v>
      </c>
      <c r="F51" s="32"/>
      <c r="G51" s="32">
        <f>1</f>
        <v>1</v>
      </c>
      <c r="H51" s="32"/>
      <c r="I51" s="66">
        <f>1</f>
        <v>1</v>
      </c>
      <c r="J51" s="28">
        <f t="shared" si="1"/>
        <v>2</v>
      </c>
      <c r="K51" s="52"/>
    </row>
    <row r="52">
      <c r="A52" s="27" t="s">
        <v>287</v>
      </c>
      <c r="B52" s="28" t="s">
        <v>144</v>
      </c>
      <c r="C52" s="43" t="s">
        <v>426</v>
      </c>
      <c r="D52" s="34" t="s">
        <v>428</v>
      </c>
      <c r="E52" s="34" t="s">
        <v>332</v>
      </c>
      <c r="F52" s="32"/>
      <c r="G52" s="32"/>
      <c r="H52" s="32"/>
      <c r="I52" s="66"/>
      <c r="J52" s="28">
        <f t="shared" si="1"/>
        <v>0</v>
      </c>
      <c r="K52" s="52"/>
    </row>
    <row r="53">
      <c r="A53" s="27" t="s">
        <v>287</v>
      </c>
      <c r="B53" s="28" t="s">
        <v>145</v>
      </c>
      <c r="C53" s="43" t="s">
        <v>426</v>
      </c>
      <c r="D53" s="34" t="s">
        <v>429</v>
      </c>
      <c r="E53" s="34" t="s">
        <v>332</v>
      </c>
      <c r="F53" s="32">
        <f>1+1</f>
        <v>2</v>
      </c>
      <c r="G53" s="32"/>
      <c r="H53" s="32"/>
      <c r="I53" s="66"/>
      <c r="J53" s="28">
        <f t="shared" si="1"/>
        <v>2</v>
      </c>
      <c r="K53" s="52"/>
    </row>
    <row r="54">
      <c r="A54" s="27" t="s">
        <v>287</v>
      </c>
      <c r="B54" s="28" t="s">
        <v>146</v>
      </c>
      <c r="C54" s="43" t="s">
        <v>426</v>
      </c>
      <c r="D54" s="34" t="s">
        <v>431</v>
      </c>
      <c r="E54" s="34" t="s">
        <v>332</v>
      </c>
      <c r="F54" s="32"/>
      <c r="G54" s="32"/>
      <c r="H54" s="32"/>
      <c r="I54" s="66"/>
      <c r="J54" s="28">
        <f t="shared" si="1"/>
        <v>0</v>
      </c>
      <c r="K54" s="52"/>
    </row>
    <row r="55">
      <c r="A55" s="27" t="s">
        <v>295</v>
      </c>
      <c r="B55" s="28" t="s">
        <v>147</v>
      </c>
      <c r="C55" s="43" t="s">
        <v>433</v>
      </c>
      <c r="D55" s="34" t="s">
        <v>434</v>
      </c>
      <c r="E55" s="34" t="s">
        <v>332</v>
      </c>
      <c r="F55" s="32">
        <f t="shared" ref="F55:F56" si="4">1</f>
        <v>1</v>
      </c>
      <c r="G55" s="32"/>
      <c r="H55" s="32"/>
      <c r="I55" s="66"/>
      <c r="J55" s="28">
        <f t="shared" si="1"/>
        <v>1</v>
      </c>
      <c r="K55" s="52"/>
    </row>
    <row r="56">
      <c r="A56" s="27" t="s">
        <v>295</v>
      </c>
      <c r="B56" s="28" t="s">
        <v>148</v>
      </c>
      <c r="C56" s="43" t="s">
        <v>433</v>
      </c>
      <c r="D56" s="34" t="s">
        <v>435</v>
      </c>
      <c r="E56" s="34" t="s">
        <v>332</v>
      </c>
      <c r="F56" s="32">
        <f t="shared" si="4"/>
        <v>1</v>
      </c>
      <c r="G56" s="32"/>
      <c r="H56" s="32"/>
      <c r="I56" s="66"/>
      <c r="J56" s="28">
        <f t="shared" si="1"/>
        <v>1</v>
      </c>
      <c r="K56" s="52"/>
    </row>
    <row r="57">
      <c r="A57" s="27" t="s">
        <v>295</v>
      </c>
      <c r="B57" s="28" t="s">
        <v>149</v>
      </c>
      <c r="C57" s="43" t="s">
        <v>433</v>
      </c>
      <c r="D57" s="34" t="s">
        <v>436</v>
      </c>
      <c r="E57" s="34" t="s">
        <v>332</v>
      </c>
      <c r="F57" s="32"/>
      <c r="G57" s="32"/>
      <c r="H57" s="32">
        <f>1</f>
        <v>1</v>
      </c>
      <c r="I57" s="66"/>
      <c r="J57" s="28">
        <f t="shared" si="1"/>
        <v>1</v>
      </c>
      <c r="K57" s="52"/>
    </row>
    <row r="58">
      <c r="A58" s="27" t="s">
        <v>295</v>
      </c>
      <c r="B58" s="28" t="s">
        <v>150</v>
      </c>
      <c r="C58" s="43" t="s">
        <v>433</v>
      </c>
      <c r="D58" s="34" t="s">
        <v>437</v>
      </c>
      <c r="E58" s="34" t="s">
        <v>332</v>
      </c>
      <c r="F58" s="32">
        <f>4</f>
        <v>4</v>
      </c>
      <c r="G58" s="32"/>
      <c r="H58" s="32"/>
      <c r="I58" s="66"/>
      <c r="J58" s="28">
        <f t="shared" si="1"/>
        <v>4</v>
      </c>
      <c r="K58" s="52"/>
    </row>
    <row r="59">
      <c r="A59" s="27" t="s">
        <v>291</v>
      </c>
      <c r="B59" s="28" t="s">
        <v>151</v>
      </c>
      <c r="C59" s="43" t="s">
        <v>438</v>
      </c>
      <c r="D59" s="34" t="s">
        <v>439</v>
      </c>
      <c r="E59" s="34" t="s">
        <v>332</v>
      </c>
      <c r="F59" s="32"/>
      <c r="G59" s="32"/>
      <c r="H59" s="32"/>
      <c r="I59" s="66"/>
      <c r="J59" s="28">
        <f t="shared" si="1"/>
        <v>0</v>
      </c>
      <c r="K59" s="52"/>
    </row>
    <row r="60">
      <c r="A60" s="27" t="s">
        <v>291</v>
      </c>
      <c r="B60" s="28" t="s">
        <v>152</v>
      </c>
      <c r="C60" s="43" t="s">
        <v>438</v>
      </c>
      <c r="D60" s="34" t="s">
        <v>440</v>
      </c>
      <c r="E60" s="34" t="s">
        <v>332</v>
      </c>
      <c r="F60" s="32"/>
      <c r="G60" s="32"/>
      <c r="H60" s="32"/>
      <c r="I60" s="66"/>
      <c r="J60" s="28">
        <f t="shared" si="1"/>
        <v>0</v>
      </c>
      <c r="K60" s="52"/>
    </row>
    <row r="61">
      <c r="A61" s="27" t="s">
        <v>291</v>
      </c>
      <c r="B61" s="28" t="s">
        <v>153</v>
      </c>
      <c r="C61" s="43" t="s">
        <v>438</v>
      </c>
      <c r="D61" s="34" t="s">
        <v>441</v>
      </c>
      <c r="E61" s="34" t="s">
        <v>332</v>
      </c>
      <c r="F61" s="32"/>
      <c r="G61" s="32"/>
      <c r="H61" s="32"/>
      <c r="I61" s="66"/>
      <c r="J61" s="28">
        <f t="shared" si="1"/>
        <v>0</v>
      </c>
      <c r="K61" s="52"/>
    </row>
    <row r="62">
      <c r="A62" s="27" t="s">
        <v>291</v>
      </c>
      <c r="B62" s="28" t="s">
        <v>154</v>
      </c>
      <c r="C62" s="43" t="s">
        <v>438</v>
      </c>
      <c r="D62" s="34" t="s">
        <v>442</v>
      </c>
      <c r="E62" s="34" t="s">
        <v>332</v>
      </c>
      <c r="F62" s="32"/>
      <c r="G62" s="32"/>
      <c r="H62" s="32"/>
      <c r="I62" s="66"/>
      <c r="J62" s="28">
        <f t="shared" si="1"/>
        <v>0</v>
      </c>
      <c r="K62" s="52"/>
    </row>
    <row r="63">
      <c r="A63" s="27" t="s">
        <v>291</v>
      </c>
      <c r="B63" s="28" t="s">
        <v>155</v>
      </c>
      <c r="C63" s="43" t="s">
        <v>443</v>
      </c>
      <c r="D63" s="34" t="s">
        <v>444</v>
      </c>
      <c r="E63" s="34" t="s">
        <v>372</v>
      </c>
      <c r="F63" s="32">
        <f>2+3+5+2</f>
        <v>12</v>
      </c>
      <c r="G63" s="32">
        <f>2+3+2+2+4+1+2+3</f>
        <v>19</v>
      </c>
      <c r="H63" s="32">
        <f>5+1</f>
        <v>6</v>
      </c>
      <c r="I63" s="66"/>
      <c r="J63" s="28">
        <f t="shared" si="1"/>
        <v>37</v>
      </c>
      <c r="K63" s="52"/>
    </row>
    <row r="64">
      <c r="A64" s="27" t="s">
        <v>291</v>
      </c>
      <c r="B64" s="28" t="s">
        <v>156</v>
      </c>
      <c r="C64" s="43" t="s">
        <v>443</v>
      </c>
      <c r="D64" s="34" t="s">
        <v>446</v>
      </c>
      <c r="E64" s="34" t="s">
        <v>386</v>
      </c>
      <c r="F64" s="32">
        <f>1+1+2</f>
        <v>4</v>
      </c>
      <c r="G64" s="32">
        <f>1</f>
        <v>1</v>
      </c>
      <c r="H64" s="32">
        <f>3+2+3</f>
        <v>8</v>
      </c>
      <c r="I64" s="66">
        <f>4+1</f>
        <v>5</v>
      </c>
      <c r="J64" s="28">
        <f t="shared" si="1"/>
        <v>18</v>
      </c>
      <c r="K64" s="52"/>
    </row>
    <row r="65">
      <c r="A65" s="27" t="s">
        <v>291</v>
      </c>
      <c r="B65" s="28" t="s">
        <v>157</v>
      </c>
      <c r="C65" s="43" t="s">
        <v>443</v>
      </c>
      <c r="D65" s="34" t="s">
        <v>447</v>
      </c>
      <c r="E65" s="34" t="s">
        <v>416</v>
      </c>
      <c r="F65" s="32">
        <f>5+3+3+4+4+3+4+3</f>
        <v>29</v>
      </c>
      <c r="G65" s="32">
        <f>5+3+3</f>
        <v>11</v>
      </c>
      <c r="H65" s="32">
        <f t="shared" ref="H65:I65" si="5">5+5</f>
        <v>10</v>
      </c>
      <c r="I65" s="66">
        <f t="shared" si="5"/>
        <v>10</v>
      </c>
      <c r="J65" s="28">
        <f t="shared" si="1"/>
        <v>60</v>
      </c>
      <c r="K65" s="52"/>
    </row>
    <row r="66">
      <c r="A66" s="27" t="s">
        <v>291</v>
      </c>
      <c r="B66" s="28" t="s">
        <v>158</v>
      </c>
      <c r="C66" s="43" t="s">
        <v>443</v>
      </c>
      <c r="D66" s="34" t="s">
        <v>448</v>
      </c>
      <c r="E66" s="34" t="s">
        <v>332</v>
      </c>
      <c r="F66" s="32"/>
      <c r="G66" s="32"/>
      <c r="H66" s="32"/>
      <c r="I66" s="66"/>
      <c r="J66" s="28">
        <f t="shared" si="1"/>
        <v>0</v>
      </c>
      <c r="K66" s="52"/>
    </row>
    <row r="67">
      <c r="A67" s="27" t="s">
        <v>292</v>
      </c>
      <c r="B67" s="28" t="s">
        <v>159</v>
      </c>
      <c r="C67" s="43" t="s">
        <v>450</v>
      </c>
      <c r="D67" s="34" t="s">
        <v>451</v>
      </c>
      <c r="E67" s="34" t="s">
        <v>337</v>
      </c>
      <c r="F67" s="32"/>
      <c r="G67" s="32"/>
      <c r="H67" s="32"/>
      <c r="I67" s="66"/>
      <c r="J67" s="28">
        <f t="shared" si="1"/>
        <v>0</v>
      </c>
      <c r="K67" s="52"/>
    </row>
    <row r="68">
      <c r="A68" s="27" t="s">
        <v>292</v>
      </c>
      <c r="B68" s="28" t="s">
        <v>160</v>
      </c>
      <c r="C68" s="43" t="s">
        <v>450</v>
      </c>
      <c r="D68" s="34" t="s">
        <v>453</v>
      </c>
      <c r="E68" s="34" t="s">
        <v>332</v>
      </c>
      <c r="F68" s="32"/>
      <c r="G68" s="32"/>
      <c r="H68" s="32"/>
      <c r="I68" s="66"/>
      <c r="J68" s="28">
        <f t="shared" si="1"/>
        <v>0</v>
      </c>
      <c r="K68" s="52"/>
    </row>
    <row r="69">
      <c r="A69" s="27" t="s">
        <v>292</v>
      </c>
      <c r="B69" s="28" t="s">
        <v>161</v>
      </c>
      <c r="C69" s="43" t="s">
        <v>450</v>
      </c>
      <c r="D69" s="34" t="s">
        <v>455</v>
      </c>
      <c r="E69" s="34" t="s">
        <v>337</v>
      </c>
      <c r="F69" s="32"/>
      <c r="G69" s="32"/>
      <c r="H69" s="32"/>
      <c r="I69" s="66"/>
      <c r="J69" s="28">
        <f t="shared" si="1"/>
        <v>0</v>
      </c>
      <c r="K69" s="52"/>
    </row>
    <row r="70">
      <c r="A70" s="27" t="s">
        <v>292</v>
      </c>
      <c r="B70" s="28" t="s">
        <v>162</v>
      </c>
      <c r="C70" s="43" t="s">
        <v>450</v>
      </c>
      <c r="D70" s="34" t="s">
        <v>456</v>
      </c>
      <c r="E70" s="34" t="s">
        <v>372</v>
      </c>
      <c r="F70" s="32">
        <f>5+5+3</f>
        <v>13</v>
      </c>
      <c r="G70" s="32">
        <f>4</f>
        <v>4</v>
      </c>
      <c r="H70" s="32"/>
      <c r="I70" s="66">
        <f>1</f>
        <v>1</v>
      </c>
      <c r="J70" s="28">
        <f t="shared" si="1"/>
        <v>18</v>
      </c>
      <c r="K70" s="52"/>
    </row>
    <row r="71">
      <c r="A71" s="27" t="s">
        <v>292</v>
      </c>
      <c r="B71" s="28" t="s">
        <v>163</v>
      </c>
      <c r="C71" s="43" t="s">
        <v>595</v>
      </c>
      <c r="D71" s="34" t="s">
        <v>459</v>
      </c>
      <c r="E71" s="34" t="s">
        <v>332</v>
      </c>
      <c r="F71" s="32"/>
      <c r="G71" s="32"/>
      <c r="H71" s="32"/>
      <c r="I71" s="66"/>
      <c r="J71" s="28">
        <f t="shared" si="1"/>
        <v>0</v>
      </c>
      <c r="K71" s="52"/>
    </row>
    <row r="72">
      <c r="A72" s="27" t="s">
        <v>292</v>
      </c>
      <c r="B72" s="28" t="s">
        <v>164</v>
      </c>
      <c r="C72" s="43" t="s">
        <v>595</v>
      </c>
      <c r="D72" s="34" t="s">
        <v>460</v>
      </c>
      <c r="E72" s="34" t="s">
        <v>332</v>
      </c>
      <c r="F72" s="32">
        <f t="shared" ref="F72:G72" si="6">1</f>
        <v>1</v>
      </c>
      <c r="G72" s="32">
        <f t="shared" si="6"/>
        <v>1</v>
      </c>
      <c r="H72" s="32"/>
      <c r="I72" s="66"/>
      <c r="J72" s="28">
        <f t="shared" si="1"/>
        <v>2</v>
      </c>
      <c r="K72" s="52"/>
    </row>
    <row r="73">
      <c r="A73" s="27" t="s">
        <v>292</v>
      </c>
      <c r="B73" s="28" t="s">
        <v>165</v>
      </c>
      <c r="C73" s="43" t="s">
        <v>595</v>
      </c>
      <c r="D73" s="34" t="s">
        <v>462</v>
      </c>
      <c r="E73" s="34" t="s">
        <v>332</v>
      </c>
      <c r="F73" s="32">
        <f>1+1</f>
        <v>2</v>
      </c>
      <c r="G73" s="32"/>
      <c r="H73" s="32"/>
      <c r="I73" s="66"/>
      <c r="J73" s="28">
        <f t="shared" si="1"/>
        <v>2</v>
      </c>
      <c r="K73" s="52"/>
    </row>
    <row r="74">
      <c r="A74" s="27" t="s">
        <v>292</v>
      </c>
      <c r="B74" s="28" t="s">
        <v>166</v>
      </c>
      <c r="C74" s="43" t="s">
        <v>595</v>
      </c>
      <c r="D74" s="34" t="s">
        <v>463</v>
      </c>
      <c r="E74" s="34" t="s">
        <v>332</v>
      </c>
      <c r="F74" s="32"/>
      <c r="G74" s="32"/>
      <c r="H74" s="32"/>
      <c r="I74" s="66"/>
      <c r="J74" s="28">
        <f t="shared" si="1"/>
        <v>0</v>
      </c>
      <c r="K74" s="52"/>
    </row>
    <row r="75">
      <c r="A75" s="27" t="s">
        <v>292</v>
      </c>
      <c r="B75" s="28" t="s">
        <v>167</v>
      </c>
      <c r="C75" s="43" t="s">
        <v>464</v>
      </c>
      <c r="D75" s="34" t="s">
        <v>465</v>
      </c>
      <c r="E75" s="34" t="s">
        <v>416</v>
      </c>
      <c r="F75" s="32">
        <f>2+2+2+4</f>
        <v>10</v>
      </c>
      <c r="G75" s="32">
        <f>4+1+4+1+5+1+4</f>
        <v>20</v>
      </c>
      <c r="H75" s="32">
        <f>4+3</f>
        <v>7</v>
      </c>
      <c r="I75" s="66">
        <f>4+4</f>
        <v>8</v>
      </c>
      <c r="J75" s="28">
        <f t="shared" si="1"/>
        <v>45</v>
      </c>
      <c r="K75" s="52"/>
    </row>
    <row r="76">
      <c r="A76" s="27" t="s">
        <v>292</v>
      </c>
      <c r="B76" s="28" t="s">
        <v>168</v>
      </c>
      <c r="C76" s="43" t="s">
        <v>464</v>
      </c>
      <c r="D76" s="34" t="s">
        <v>467</v>
      </c>
      <c r="E76" s="34" t="s">
        <v>332</v>
      </c>
      <c r="F76" s="32"/>
      <c r="G76" s="32"/>
      <c r="H76" s="32"/>
      <c r="I76" s="66"/>
      <c r="J76" s="28">
        <f t="shared" si="1"/>
        <v>0</v>
      </c>
      <c r="K76" s="52"/>
    </row>
    <row r="77">
      <c r="A77" s="27" t="s">
        <v>292</v>
      </c>
      <c r="B77" s="28" t="s">
        <v>169</v>
      </c>
      <c r="C77" s="43" t="s">
        <v>464</v>
      </c>
      <c r="D77" s="34" t="s">
        <v>468</v>
      </c>
      <c r="E77" s="34" t="s">
        <v>332</v>
      </c>
      <c r="F77" s="32">
        <f>2+2+2+2+1+1+1+1</f>
        <v>12</v>
      </c>
      <c r="G77" s="32">
        <f>2+3+2+1+2+2+2+2+1</f>
        <v>17</v>
      </c>
      <c r="H77" s="32">
        <f>1+1+1+1+1+1</f>
        <v>6</v>
      </c>
      <c r="I77" s="66">
        <f>1+2+1+1+3</f>
        <v>8</v>
      </c>
      <c r="J77" s="28">
        <f t="shared" si="1"/>
        <v>43</v>
      </c>
      <c r="K77" s="52"/>
    </row>
    <row r="78">
      <c r="A78" s="27" t="s">
        <v>292</v>
      </c>
      <c r="B78" s="28" t="s">
        <v>170</v>
      </c>
      <c r="C78" s="43" t="s">
        <v>464</v>
      </c>
      <c r="D78" s="34" t="s">
        <v>470</v>
      </c>
      <c r="E78" s="34" t="s">
        <v>416</v>
      </c>
      <c r="F78" s="32"/>
      <c r="G78" s="32">
        <f t="shared" ref="G78:G79" si="7">3</f>
        <v>3</v>
      </c>
      <c r="H78" s="32">
        <f>4+3+4</f>
        <v>11</v>
      </c>
      <c r="I78" s="66"/>
      <c r="J78" s="28">
        <f t="shared" si="1"/>
        <v>14</v>
      </c>
      <c r="K78" s="52"/>
    </row>
    <row r="79">
      <c r="A79" s="27" t="s">
        <v>278</v>
      </c>
      <c r="B79" s="28" t="s">
        <v>171</v>
      </c>
      <c r="C79" s="43" t="s">
        <v>471</v>
      </c>
      <c r="D79" s="34" t="s">
        <v>472</v>
      </c>
      <c r="E79" s="34" t="s">
        <v>337</v>
      </c>
      <c r="F79" s="28"/>
      <c r="G79" s="28">
        <f t="shared" si="7"/>
        <v>3</v>
      </c>
      <c r="H79" s="28"/>
      <c r="I79" s="30"/>
      <c r="J79" s="28">
        <f t="shared" si="1"/>
        <v>3</v>
      </c>
      <c r="K79" s="52"/>
    </row>
    <row r="80">
      <c r="A80" s="27" t="s">
        <v>278</v>
      </c>
      <c r="B80" s="28" t="s">
        <v>172</v>
      </c>
      <c r="C80" s="43" t="s">
        <v>471</v>
      </c>
      <c r="D80" s="34" t="s">
        <v>473</v>
      </c>
      <c r="E80" s="34" t="s">
        <v>416</v>
      </c>
      <c r="F80" s="32"/>
      <c r="G80" s="32">
        <f>2+5+4</f>
        <v>11</v>
      </c>
      <c r="H80" s="32"/>
      <c r="I80" s="66"/>
      <c r="J80" s="28">
        <f t="shared" si="1"/>
        <v>11</v>
      </c>
      <c r="K80" s="52"/>
    </row>
    <row r="81">
      <c r="A81" s="27" t="s">
        <v>278</v>
      </c>
      <c r="B81" s="28" t="s">
        <v>173</v>
      </c>
      <c r="C81" s="43" t="s">
        <v>471</v>
      </c>
      <c r="D81" s="34" t="s">
        <v>474</v>
      </c>
      <c r="E81" s="34" t="s">
        <v>416</v>
      </c>
      <c r="F81" s="32"/>
      <c r="G81" s="32"/>
      <c r="H81" s="32"/>
      <c r="I81" s="66"/>
      <c r="J81" s="28">
        <f t="shared" si="1"/>
        <v>0</v>
      </c>
      <c r="K81" s="52"/>
    </row>
    <row r="82">
      <c r="A82" s="27" t="s">
        <v>278</v>
      </c>
      <c r="B82" s="28" t="s">
        <v>174</v>
      </c>
      <c r="C82" s="43" t="s">
        <v>471</v>
      </c>
      <c r="D82" s="34" t="s">
        <v>476</v>
      </c>
      <c r="E82" s="34" t="s">
        <v>416</v>
      </c>
      <c r="F82" s="32"/>
      <c r="G82" s="32"/>
      <c r="H82" s="32">
        <f>4+4</f>
        <v>8</v>
      </c>
      <c r="I82" s="66">
        <f>2+3+3</f>
        <v>8</v>
      </c>
      <c r="J82" s="28">
        <f t="shared" si="1"/>
        <v>16</v>
      </c>
      <c r="K82" s="52"/>
    </row>
    <row r="83">
      <c r="A83" s="27" t="s">
        <v>278</v>
      </c>
      <c r="B83" s="28" t="s">
        <v>175</v>
      </c>
      <c r="C83" s="43" t="s">
        <v>477</v>
      </c>
      <c r="D83" s="34" t="s">
        <v>478</v>
      </c>
      <c r="E83" s="34" t="s">
        <v>332</v>
      </c>
      <c r="F83" s="32"/>
      <c r="G83" s="32"/>
      <c r="H83" s="32"/>
      <c r="I83" s="66"/>
      <c r="J83" s="28">
        <f t="shared" si="1"/>
        <v>0</v>
      </c>
      <c r="K83" s="52"/>
    </row>
    <row r="84">
      <c r="A84" s="27" t="s">
        <v>278</v>
      </c>
      <c r="B84" s="28" t="s">
        <v>176</v>
      </c>
      <c r="C84" s="43" t="s">
        <v>477</v>
      </c>
      <c r="D84" s="34" t="s">
        <v>479</v>
      </c>
      <c r="E84" s="34" t="s">
        <v>332</v>
      </c>
      <c r="F84" s="32"/>
      <c r="G84" s="32">
        <f>1</f>
        <v>1</v>
      </c>
      <c r="H84" s="32"/>
      <c r="I84" s="66"/>
      <c r="J84" s="28">
        <f t="shared" si="1"/>
        <v>1</v>
      </c>
      <c r="K84" s="52"/>
    </row>
    <row r="85">
      <c r="A85" s="27" t="s">
        <v>278</v>
      </c>
      <c r="B85" s="28" t="s">
        <v>177</v>
      </c>
      <c r="C85" s="43" t="s">
        <v>477</v>
      </c>
      <c r="D85" s="34" t="s">
        <v>481</v>
      </c>
      <c r="E85" s="34" t="s">
        <v>332</v>
      </c>
      <c r="F85" s="32"/>
      <c r="G85" s="32"/>
      <c r="H85" s="32"/>
      <c r="I85" s="66"/>
      <c r="J85" s="28">
        <f t="shared" si="1"/>
        <v>0</v>
      </c>
      <c r="K85" s="52"/>
    </row>
    <row r="86">
      <c r="A86" s="27" t="s">
        <v>278</v>
      </c>
      <c r="B86" s="28" t="s">
        <v>178</v>
      </c>
      <c r="C86" s="43" t="s">
        <v>477</v>
      </c>
      <c r="D86" s="34" t="s">
        <v>482</v>
      </c>
      <c r="E86" s="34" t="s">
        <v>332</v>
      </c>
      <c r="F86" s="32"/>
      <c r="G86" s="32"/>
      <c r="H86" s="32">
        <f>2</f>
        <v>2</v>
      </c>
      <c r="I86" s="66"/>
      <c r="J86" s="28">
        <f t="shared" si="1"/>
        <v>2</v>
      </c>
      <c r="K86" s="52"/>
    </row>
    <row r="87">
      <c r="A87" s="27" t="s">
        <v>288</v>
      </c>
      <c r="B87" s="28" t="s">
        <v>179</v>
      </c>
      <c r="C87" s="43" t="s">
        <v>483</v>
      </c>
      <c r="D87" s="34" t="s">
        <v>484</v>
      </c>
      <c r="E87" s="34" t="s">
        <v>337</v>
      </c>
      <c r="F87" s="32">
        <f t="shared" ref="F87:F88" si="8">1</f>
        <v>1</v>
      </c>
      <c r="G87" s="32"/>
      <c r="H87" s="32"/>
      <c r="I87" s="66"/>
      <c r="J87" s="28">
        <f t="shared" si="1"/>
        <v>1</v>
      </c>
      <c r="K87" s="52"/>
    </row>
    <row r="88">
      <c r="A88" s="27" t="s">
        <v>288</v>
      </c>
      <c r="B88" s="28" t="s">
        <v>180</v>
      </c>
      <c r="C88" s="43" t="s">
        <v>483</v>
      </c>
      <c r="D88" s="34" t="s">
        <v>485</v>
      </c>
      <c r="E88" s="34" t="s">
        <v>337</v>
      </c>
      <c r="F88" s="32">
        <f t="shared" si="8"/>
        <v>1</v>
      </c>
      <c r="G88" s="32">
        <f>4</f>
        <v>4</v>
      </c>
      <c r="H88" s="32"/>
      <c r="I88" s="66"/>
      <c r="J88" s="28">
        <f t="shared" si="1"/>
        <v>5</v>
      </c>
      <c r="K88" s="52"/>
    </row>
    <row r="89">
      <c r="A89" s="27" t="s">
        <v>288</v>
      </c>
      <c r="B89" s="28" t="s">
        <v>181</v>
      </c>
      <c r="C89" s="43" t="s">
        <v>483</v>
      </c>
      <c r="D89" s="34" t="s">
        <v>486</v>
      </c>
      <c r="E89" s="34" t="s">
        <v>337</v>
      </c>
      <c r="F89" s="32">
        <f>1+1</f>
        <v>2</v>
      </c>
      <c r="G89" s="32"/>
      <c r="H89" s="32"/>
      <c r="I89" s="66"/>
      <c r="J89" s="28">
        <f t="shared" si="1"/>
        <v>2</v>
      </c>
      <c r="K89" s="52"/>
    </row>
    <row r="90">
      <c r="A90" s="27" t="s">
        <v>288</v>
      </c>
      <c r="B90" s="28" t="s">
        <v>182</v>
      </c>
      <c r="C90" s="43" t="s">
        <v>483</v>
      </c>
      <c r="D90" s="34" t="s">
        <v>487</v>
      </c>
      <c r="E90" s="34" t="s">
        <v>337</v>
      </c>
      <c r="F90" s="32"/>
      <c r="G90" s="32"/>
      <c r="H90" s="32"/>
      <c r="I90" s="66"/>
      <c r="J90" s="28">
        <f t="shared" si="1"/>
        <v>0</v>
      </c>
      <c r="K90" s="52"/>
    </row>
    <row r="91">
      <c r="A91" s="27" t="s">
        <v>288</v>
      </c>
      <c r="B91" s="28" t="s">
        <v>183</v>
      </c>
      <c r="C91" s="43" t="s">
        <v>488</v>
      </c>
      <c r="D91" s="34" t="s">
        <v>489</v>
      </c>
      <c r="E91" s="34" t="s">
        <v>337</v>
      </c>
      <c r="F91" s="32">
        <f>5+4+4+5</f>
        <v>18</v>
      </c>
      <c r="G91" s="32">
        <f>4</f>
        <v>4</v>
      </c>
      <c r="H91" s="32"/>
      <c r="I91" s="66"/>
      <c r="J91" s="28">
        <f t="shared" si="1"/>
        <v>22</v>
      </c>
      <c r="K91" s="52"/>
    </row>
    <row r="92">
      <c r="A92" s="27" t="s">
        <v>288</v>
      </c>
      <c r="B92" s="28" t="s">
        <v>184</v>
      </c>
      <c r="C92" s="43" t="s">
        <v>488</v>
      </c>
      <c r="D92" s="34" t="s">
        <v>491</v>
      </c>
      <c r="E92" s="34" t="s">
        <v>337</v>
      </c>
      <c r="F92" s="32">
        <f>2</f>
        <v>2</v>
      </c>
      <c r="G92" s="32">
        <f>1+2</f>
        <v>3</v>
      </c>
      <c r="H92" s="32">
        <f>1+3</f>
        <v>4</v>
      </c>
      <c r="I92" s="66"/>
      <c r="J92" s="28">
        <f t="shared" si="1"/>
        <v>9</v>
      </c>
      <c r="K92" s="52"/>
    </row>
    <row r="93">
      <c r="A93" s="27" t="s">
        <v>288</v>
      </c>
      <c r="B93" s="28" t="s">
        <v>185</v>
      </c>
      <c r="C93" s="43" t="s">
        <v>488</v>
      </c>
      <c r="D93" s="34" t="s">
        <v>492</v>
      </c>
      <c r="E93" s="34" t="s">
        <v>332</v>
      </c>
      <c r="F93" s="32"/>
      <c r="G93" s="32"/>
      <c r="H93" s="32"/>
      <c r="I93" s="66"/>
      <c r="J93" s="28">
        <f t="shared" si="1"/>
        <v>0</v>
      </c>
      <c r="K93" s="52"/>
    </row>
    <row r="94">
      <c r="A94" s="27" t="s">
        <v>288</v>
      </c>
      <c r="B94" s="28" t="s">
        <v>186</v>
      </c>
      <c r="C94" s="43" t="s">
        <v>488</v>
      </c>
      <c r="D94" s="34" t="s">
        <v>493</v>
      </c>
      <c r="E94" s="34" t="s">
        <v>332</v>
      </c>
      <c r="F94" s="32"/>
      <c r="G94" s="32"/>
      <c r="H94" s="32"/>
      <c r="I94" s="66"/>
      <c r="J94" s="28">
        <f t="shared" si="1"/>
        <v>0</v>
      </c>
      <c r="K94" s="52"/>
    </row>
    <row r="95">
      <c r="A95" s="27" t="s">
        <v>289</v>
      </c>
      <c r="B95" s="28" t="s">
        <v>187</v>
      </c>
      <c r="C95" s="43" t="s">
        <v>495</v>
      </c>
      <c r="D95" s="34" t="s">
        <v>496</v>
      </c>
      <c r="E95" s="34" t="s">
        <v>386</v>
      </c>
      <c r="F95" s="32"/>
      <c r="G95" s="32">
        <f>1+2</f>
        <v>3</v>
      </c>
      <c r="H95" s="32"/>
      <c r="I95" s="66"/>
      <c r="J95" s="28">
        <f t="shared" si="1"/>
        <v>3</v>
      </c>
      <c r="K95" s="52"/>
    </row>
    <row r="96">
      <c r="A96" s="27" t="s">
        <v>289</v>
      </c>
      <c r="B96" s="28" t="s">
        <v>188</v>
      </c>
      <c r="C96" s="43" t="s">
        <v>495</v>
      </c>
      <c r="D96" s="34" t="s">
        <v>497</v>
      </c>
      <c r="E96" s="34" t="s">
        <v>386</v>
      </c>
      <c r="F96" s="32"/>
      <c r="G96" s="32"/>
      <c r="H96" s="32"/>
      <c r="I96" s="66"/>
      <c r="J96" s="28">
        <f t="shared" si="1"/>
        <v>0</v>
      </c>
      <c r="K96" s="52"/>
    </row>
    <row r="97">
      <c r="A97" s="27" t="s">
        <v>289</v>
      </c>
      <c r="B97" s="28" t="s">
        <v>189</v>
      </c>
      <c r="C97" s="43" t="s">
        <v>495</v>
      </c>
      <c r="D97" s="34" t="s">
        <v>498</v>
      </c>
      <c r="E97" s="34" t="s">
        <v>337</v>
      </c>
      <c r="F97" s="32"/>
      <c r="G97" s="32"/>
      <c r="H97" s="32"/>
      <c r="I97" s="66"/>
      <c r="J97" s="28">
        <f t="shared" si="1"/>
        <v>0</v>
      </c>
      <c r="K97" s="52"/>
    </row>
    <row r="98">
      <c r="A98" s="27" t="s">
        <v>289</v>
      </c>
      <c r="B98" s="28" t="s">
        <v>190</v>
      </c>
      <c r="C98" s="43" t="s">
        <v>495</v>
      </c>
      <c r="D98" s="34"/>
      <c r="E98" s="34"/>
      <c r="F98" s="32"/>
      <c r="G98" s="32"/>
      <c r="H98" s="32"/>
      <c r="I98" s="66"/>
      <c r="J98" s="28">
        <f t="shared" si="1"/>
        <v>0</v>
      </c>
      <c r="K98" s="52"/>
    </row>
    <row r="99">
      <c r="A99" s="27" t="s">
        <v>289</v>
      </c>
      <c r="B99" s="28" t="s">
        <v>191</v>
      </c>
      <c r="C99" s="43" t="s">
        <v>499</v>
      </c>
      <c r="D99" s="34" t="s">
        <v>500</v>
      </c>
      <c r="E99" s="34" t="s">
        <v>332</v>
      </c>
      <c r="F99" s="32">
        <f>2</f>
        <v>2</v>
      </c>
      <c r="G99" s="32"/>
      <c r="H99" s="32">
        <f>1</f>
        <v>1</v>
      </c>
      <c r="I99" s="66"/>
      <c r="J99" s="28">
        <f t="shared" si="1"/>
        <v>3</v>
      </c>
      <c r="K99" s="52"/>
    </row>
    <row r="100">
      <c r="A100" s="27" t="s">
        <v>289</v>
      </c>
      <c r="B100" s="28" t="s">
        <v>192</v>
      </c>
      <c r="C100" s="43" t="s">
        <v>499</v>
      </c>
      <c r="D100" s="34" t="s">
        <v>501</v>
      </c>
      <c r="E100" s="34" t="s">
        <v>332</v>
      </c>
      <c r="F100" s="32">
        <f t="shared" ref="F100:G100" si="9">1</f>
        <v>1</v>
      </c>
      <c r="G100" s="32">
        <f t="shared" si="9"/>
        <v>1</v>
      </c>
      <c r="H100" s="32"/>
      <c r="I100" s="66"/>
      <c r="J100" s="28">
        <f t="shared" si="1"/>
        <v>2</v>
      </c>
      <c r="K100" s="52"/>
    </row>
    <row r="101">
      <c r="A101" s="27" t="s">
        <v>289</v>
      </c>
      <c r="B101" s="28" t="s">
        <v>193</v>
      </c>
      <c r="C101" s="43" t="s">
        <v>499</v>
      </c>
      <c r="D101" s="34" t="s">
        <v>502</v>
      </c>
      <c r="E101" s="34" t="s">
        <v>337</v>
      </c>
      <c r="F101" s="32"/>
      <c r="G101" s="32"/>
      <c r="H101" s="32"/>
      <c r="I101" s="66"/>
      <c r="J101" s="28">
        <f t="shared" si="1"/>
        <v>0</v>
      </c>
      <c r="K101" s="52"/>
    </row>
    <row r="102">
      <c r="A102" s="27" t="s">
        <v>289</v>
      </c>
      <c r="B102" s="28" t="s">
        <v>194</v>
      </c>
      <c r="C102" s="43" t="s">
        <v>499</v>
      </c>
      <c r="D102" s="34" t="s">
        <v>504</v>
      </c>
      <c r="E102" s="34" t="s">
        <v>337</v>
      </c>
      <c r="F102" s="32"/>
      <c r="G102" s="32"/>
      <c r="H102" s="32"/>
      <c r="I102" s="66"/>
      <c r="J102" s="28">
        <f t="shared" si="1"/>
        <v>0</v>
      </c>
      <c r="K102" s="52"/>
    </row>
    <row r="103">
      <c r="A103" s="27" t="s">
        <v>288</v>
      </c>
      <c r="B103" s="28" t="s">
        <v>195</v>
      </c>
      <c r="C103" s="43" t="s">
        <v>505</v>
      </c>
      <c r="D103" s="34" t="s">
        <v>506</v>
      </c>
      <c r="E103" s="34" t="s">
        <v>372</v>
      </c>
      <c r="F103" s="32"/>
      <c r="G103" s="32">
        <f>3+3</f>
        <v>6</v>
      </c>
      <c r="H103" s="32"/>
      <c r="I103" s="66"/>
      <c r="J103" s="28">
        <f t="shared" si="1"/>
        <v>6</v>
      </c>
      <c r="K103" s="52"/>
    </row>
    <row r="104">
      <c r="A104" s="27" t="s">
        <v>288</v>
      </c>
      <c r="B104" s="28" t="s">
        <v>196</v>
      </c>
      <c r="C104" s="43" t="s">
        <v>505</v>
      </c>
      <c r="D104" s="34" t="s">
        <v>507</v>
      </c>
      <c r="E104" s="34" t="s">
        <v>372</v>
      </c>
      <c r="F104" s="32">
        <f>2+2+1+4+1+1+2</f>
        <v>13</v>
      </c>
      <c r="G104" s="32">
        <f>1+4+4+3+3+5+3</f>
        <v>23</v>
      </c>
      <c r="H104" s="32">
        <f>1+4+4+3+4+4</f>
        <v>20</v>
      </c>
      <c r="I104" s="66">
        <f>1</f>
        <v>1</v>
      </c>
      <c r="J104" s="28">
        <f t="shared" si="1"/>
        <v>57</v>
      </c>
      <c r="K104" s="52"/>
    </row>
    <row r="105">
      <c r="A105" s="27" t="s">
        <v>288</v>
      </c>
      <c r="B105" s="28" t="s">
        <v>197</v>
      </c>
      <c r="C105" s="43" t="s">
        <v>505</v>
      </c>
      <c r="D105" s="34" t="s">
        <v>509</v>
      </c>
      <c r="E105" s="34" t="s">
        <v>337</v>
      </c>
      <c r="F105" s="32">
        <f>1+1</f>
        <v>2</v>
      </c>
      <c r="G105" s="32"/>
      <c r="H105" s="32"/>
      <c r="I105" s="66"/>
      <c r="J105" s="28">
        <f t="shared" si="1"/>
        <v>2</v>
      </c>
      <c r="K105" s="52"/>
    </row>
    <row r="106">
      <c r="A106" s="27" t="s">
        <v>288</v>
      </c>
      <c r="B106" s="28" t="s">
        <v>198</v>
      </c>
      <c r="C106" s="43" t="s">
        <v>505</v>
      </c>
      <c r="D106" s="34" t="s">
        <v>510</v>
      </c>
      <c r="E106" s="34" t="s">
        <v>332</v>
      </c>
      <c r="F106" s="32">
        <f>3</f>
        <v>3</v>
      </c>
      <c r="G106" s="32">
        <f>1</f>
        <v>1</v>
      </c>
      <c r="H106" s="32"/>
      <c r="I106" s="66"/>
      <c r="J106" s="28">
        <f t="shared" si="1"/>
        <v>4</v>
      </c>
      <c r="K106" s="52"/>
    </row>
    <row r="107">
      <c r="A107" s="27" t="s">
        <v>289</v>
      </c>
      <c r="B107" s="28" t="s">
        <v>199</v>
      </c>
      <c r="C107" s="43" t="s">
        <v>511</v>
      </c>
      <c r="D107" s="34" t="s">
        <v>512</v>
      </c>
      <c r="E107" s="34" t="s">
        <v>337</v>
      </c>
      <c r="F107" s="32">
        <f>3+3+1+1+3+2+1+2+2+2+1</f>
        <v>21</v>
      </c>
      <c r="G107" s="32">
        <f>4+1+1+2+2+3+2+3+2+2</f>
        <v>22</v>
      </c>
      <c r="H107" s="32">
        <f>2+2+1+2+2+2+2+5+1</f>
        <v>19</v>
      </c>
      <c r="I107" s="66">
        <f>3+2+1+1+2+1+1</f>
        <v>11</v>
      </c>
      <c r="J107" s="28">
        <f t="shared" si="1"/>
        <v>73</v>
      </c>
      <c r="K107" s="52"/>
    </row>
    <row r="108">
      <c r="A108" s="27" t="s">
        <v>289</v>
      </c>
      <c r="B108" s="28" t="s">
        <v>200</v>
      </c>
      <c r="C108" s="43" t="s">
        <v>511</v>
      </c>
      <c r="D108" s="34" t="s">
        <v>513</v>
      </c>
      <c r="E108" s="34" t="s">
        <v>337</v>
      </c>
      <c r="F108" s="32">
        <f t="shared" ref="F108:F109" si="10">1+1</f>
        <v>2</v>
      </c>
      <c r="G108" s="32">
        <f>2</f>
        <v>2</v>
      </c>
      <c r="H108" s="32"/>
      <c r="I108" s="66"/>
      <c r="J108" s="28">
        <f t="shared" si="1"/>
        <v>4</v>
      </c>
      <c r="K108" s="52"/>
    </row>
    <row r="109">
      <c r="A109" s="27" t="s">
        <v>289</v>
      </c>
      <c r="B109" s="28" t="s">
        <v>201</v>
      </c>
      <c r="C109" s="43" t="s">
        <v>511</v>
      </c>
      <c r="D109" s="34" t="s">
        <v>515</v>
      </c>
      <c r="E109" s="34" t="s">
        <v>337</v>
      </c>
      <c r="F109" s="32">
        <f t="shared" si="10"/>
        <v>2</v>
      </c>
      <c r="G109" s="32">
        <f>5</f>
        <v>5</v>
      </c>
      <c r="H109" s="32">
        <f>1</f>
        <v>1</v>
      </c>
      <c r="I109" s="66"/>
      <c r="J109" s="28">
        <f t="shared" si="1"/>
        <v>8</v>
      </c>
      <c r="K109" s="52"/>
    </row>
    <row r="110">
      <c r="A110" s="27" t="s">
        <v>289</v>
      </c>
      <c r="B110" s="28" t="s">
        <v>202</v>
      </c>
      <c r="C110" s="43" t="s">
        <v>511</v>
      </c>
      <c r="D110" s="34" t="s">
        <v>516</v>
      </c>
      <c r="E110" s="34" t="s">
        <v>517</v>
      </c>
      <c r="F110" s="32">
        <f>2</f>
        <v>2</v>
      </c>
      <c r="G110" s="32">
        <f>1+5+3</f>
        <v>9</v>
      </c>
      <c r="H110" s="32">
        <f>3</f>
        <v>3</v>
      </c>
      <c r="I110" s="66">
        <f>2</f>
        <v>2</v>
      </c>
      <c r="J110" s="28">
        <f t="shared" si="1"/>
        <v>16</v>
      </c>
      <c r="K110" s="52"/>
    </row>
    <row r="111">
      <c r="A111" s="27" t="s">
        <v>293</v>
      </c>
      <c r="B111" s="28" t="s">
        <v>203</v>
      </c>
      <c r="C111" s="43" t="s">
        <v>518</v>
      </c>
      <c r="D111" s="34" t="s">
        <v>519</v>
      </c>
      <c r="E111" s="34" t="s">
        <v>332</v>
      </c>
      <c r="F111" s="32"/>
      <c r="G111" s="32"/>
      <c r="H111" s="32"/>
      <c r="I111" s="66"/>
      <c r="J111" s="28">
        <f t="shared" si="1"/>
        <v>0</v>
      </c>
      <c r="K111" s="52"/>
    </row>
    <row r="112">
      <c r="A112" s="27" t="s">
        <v>293</v>
      </c>
      <c r="B112" s="28" t="s">
        <v>204</v>
      </c>
      <c r="C112" s="43" t="s">
        <v>518</v>
      </c>
      <c r="D112" s="34" t="s">
        <v>520</v>
      </c>
      <c r="E112" s="34" t="s">
        <v>332</v>
      </c>
      <c r="F112" s="32"/>
      <c r="G112" s="32"/>
      <c r="H112" s="32"/>
      <c r="I112" s="66"/>
      <c r="J112" s="28">
        <f t="shared" si="1"/>
        <v>0</v>
      </c>
      <c r="K112" s="52"/>
    </row>
    <row r="113">
      <c r="A113" s="27" t="s">
        <v>293</v>
      </c>
      <c r="B113" s="28" t="s">
        <v>205</v>
      </c>
      <c r="C113" s="43" t="s">
        <v>518</v>
      </c>
      <c r="D113" s="34" t="s">
        <v>521</v>
      </c>
      <c r="E113" s="34" t="s">
        <v>332</v>
      </c>
      <c r="F113" s="32">
        <f>1</f>
        <v>1</v>
      </c>
      <c r="G113" s="32"/>
      <c r="H113" s="32">
        <f>1+1</f>
        <v>2</v>
      </c>
      <c r="I113" s="66">
        <f>2+1</f>
        <v>3</v>
      </c>
      <c r="J113" s="28">
        <f t="shared" si="1"/>
        <v>6</v>
      </c>
      <c r="K113" s="52"/>
    </row>
    <row r="114">
      <c r="A114" s="27" t="s">
        <v>293</v>
      </c>
      <c r="B114" s="28" t="s">
        <v>206</v>
      </c>
      <c r="C114" s="43" t="s">
        <v>518</v>
      </c>
      <c r="D114" s="34" t="s">
        <v>522</v>
      </c>
      <c r="E114" s="34" t="s">
        <v>332</v>
      </c>
      <c r="F114" s="32">
        <f>1+1+1+1</f>
        <v>4</v>
      </c>
      <c r="G114" s="32">
        <f>1</f>
        <v>1</v>
      </c>
      <c r="H114" s="32"/>
      <c r="I114" s="66"/>
      <c r="J114" s="28">
        <f t="shared" si="1"/>
        <v>5</v>
      </c>
      <c r="K114" s="52"/>
    </row>
    <row r="115">
      <c r="A115" s="27" t="s">
        <v>291</v>
      </c>
      <c r="B115" s="28" t="s">
        <v>207</v>
      </c>
      <c r="C115" s="43" t="s">
        <v>523</v>
      </c>
      <c r="D115" s="34" t="s">
        <v>524</v>
      </c>
      <c r="E115" s="34" t="s">
        <v>332</v>
      </c>
      <c r="F115" s="32">
        <f>1</f>
        <v>1</v>
      </c>
      <c r="G115" s="32">
        <f>2+1+1</f>
        <v>4</v>
      </c>
      <c r="H115" s="32"/>
      <c r="I115" s="66"/>
      <c r="J115" s="28">
        <f t="shared" si="1"/>
        <v>5</v>
      </c>
      <c r="K115" s="52"/>
    </row>
    <row r="116">
      <c r="A116" s="27" t="s">
        <v>291</v>
      </c>
      <c r="B116" s="28" t="s">
        <v>208</v>
      </c>
      <c r="C116" s="43" t="s">
        <v>523</v>
      </c>
      <c r="D116" s="34" t="s">
        <v>525</v>
      </c>
      <c r="E116" s="34" t="s">
        <v>332</v>
      </c>
      <c r="F116" s="32"/>
      <c r="G116" s="32"/>
      <c r="H116" s="32"/>
      <c r="I116" s="66"/>
      <c r="J116" s="28">
        <f t="shared" si="1"/>
        <v>0</v>
      </c>
      <c r="K116" s="52"/>
    </row>
    <row r="117">
      <c r="A117" s="27" t="s">
        <v>291</v>
      </c>
      <c r="B117" s="28" t="s">
        <v>209</v>
      </c>
      <c r="C117" s="43" t="s">
        <v>523</v>
      </c>
      <c r="D117" s="34" t="s">
        <v>526</v>
      </c>
      <c r="E117" s="34" t="s">
        <v>332</v>
      </c>
      <c r="F117" s="32">
        <f>2</f>
        <v>2</v>
      </c>
      <c r="G117" s="32"/>
      <c r="H117" s="32"/>
      <c r="I117" s="66"/>
      <c r="J117" s="28">
        <f t="shared" si="1"/>
        <v>2</v>
      </c>
      <c r="K117" s="52"/>
    </row>
    <row r="118">
      <c r="A118" s="27" t="s">
        <v>291</v>
      </c>
      <c r="B118" s="28" t="s">
        <v>210</v>
      </c>
      <c r="C118" s="43" t="s">
        <v>523</v>
      </c>
      <c r="D118" s="34" t="s">
        <v>527</v>
      </c>
      <c r="E118" s="34" t="s">
        <v>332</v>
      </c>
      <c r="F118" s="32"/>
      <c r="G118" s="32"/>
      <c r="H118" s="32"/>
      <c r="I118" s="66"/>
      <c r="J118" s="28">
        <f t="shared" si="1"/>
        <v>0</v>
      </c>
      <c r="K118" s="52"/>
    </row>
    <row r="119">
      <c r="A119" s="27" t="s">
        <v>283</v>
      </c>
      <c r="B119" s="28" t="s">
        <v>211</v>
      </c>
      <c r="C119" s="43" t="s">
        <v>528</v>
      </c>
      <c r="D119" s="34" t="s">
        <v>529</v>
      </c>
      <c r="E119" s="34" t="s">
        <v>332</v>
      </c>
      <c r="F119" s="32">
        <f>1+5+3+2+2+1</f>
        <v>14</v>
      </c>
      <c r="G119" s="32"/>
      <c r="H119" s="32">
        <f>3+3+4</f>
        <v>10</v>
      </c>
      <c r="I119" s="66"/>
      <c r="J119" s="28">
        <f t="shared" si="1"/>
        <v>24</v>
      </c>
      <c r="K119" s="52"/>
    </row>
    <row r="120">
      <c r="A120" s="27" t="s">
        <v>283</v>
      </c>
      <c r="B120" s="28" t="s">
        <v>212</v>
      </c>
      <c r="C120" s="43" t="s">
        <v>528</v>
      </c>
      <c r="D120" s="34" t="s">
        <v>530</v>
      </c>
      <c r="E120" s="34" t="s">
        <v>337</v>
      </c>
      <c r="F120" s="32">
        <f>2+3</f>
        <v>5</v>
      </c>
      <c r="G120" s="32"/>
      <c r="H120" s="32">
        <f>5</f>
        <v>5</v>
      </c>
      <c r="I120" s="66"/>
      <c r="J120" s="28">
        <f t="shared" si="1"/>
        <v>10</v>
      </c>
      <c r="K120" s="52"/>
    </row>
    <row r="121">
      <c r="A121" s="27" t="s">
        <v>283</v>
      </c>
      <c r="B121" s="28" t="s">
        <v>213</v>
      </c>
      <c r="C121" s="43" t="s">
        <v>528</v>
      </c>
      <c r="D121" s="34" t="s">
        <v>532</v>
      </c>
      <c r="E121" s="34" t="s">
        <v>332</v>
      </c>
      <c r="F121" s="32"/>
      <c r="G121" s="32"/>
      <c r="H121" s="28">
        <v>2.0</v>
      </c>
      <c r="I121" s="66"/>
      <c r="J121" s="28">
        <f t="shared" si="1"/>
        <v>2</v>
      </c>
      <c r="K121" s="52"/>
    </row>
    <row r="122">
      <c r="A122" s="27" t="s">
        <v>283</v>
      </c>
      <c r="B122" s="28" t="s">
        <v>214</v>
      </c>
      <c r="C122" s="43" t="s">
        <v>528</v>
      </c>
      <c r="D122" s="34" t="s">
        <v>533</v>
      </c>
      <c r="E122" s="34" t="s">
        <v>332</v>
      </c>
      <c r="F122" s="32">
        <f>1</f>
        <v>1</v>
      </c>
      <c r="G122" s="32"/>
      <c r="H122" s="32"/>
      <c r="I122" s="66"/>
      <c r="J122" s="28">
        <f t="shared" si="1"/>
        <v>1</v>
      </c>
      <c r="K122" s="52"/>
    </row>
    <row r="123">
      <c r="A123" s="27" t="s">
        <v>287</v>
      </c>
      <c r="B123" s="28" t="s">
        <v>215</v>
      </c>
      <c r="C123" s="43" t="s">
        <v>534</v>
      </c>
      <c r="D123" s="34" t="s">
        <v>535</v>
      </c>
      <c r="E123" s="34" t="s">
        <v>332</v>
      </c>
      <c r="F123" s="32">
        <f>1+2</f>
        <v>3</v>
      </c>
      <c r="G123" s="32">
        <f>1</f>
        <v>1</v>
      </c>
      <c r="H123" s="32"/>
      <c r="I123" s="66">
        <f>1</f>
        <v>1</v>
      </c>
      <c r="J123" s="28">
        <f t="shared" si="1"/>
        <v>5</v>
      </c>
      <c r="K123" s="52"/>
    </row>
    <row r="124">
      <c r="A124" s="27" t="s">
        <v>287</v>
      </c>
      <c r="B124" s="28" t="s">
        <v>216</v>
      </c>
      <c r="C124" s="43" t="s">
        <v>534</v>
      </c>
      <c r="D124" s="34" t="s">
        <v>536</v>
      </c>
      <c r="E124" s="34" t="s">
        <v>337</v>
      </c>
      <c r="F124" s="32"/>
      <c r="G124" s="32"/>
      <c r="H124" s="32"/>
      <c r="I124" s="66"/>
      <c r="J124" s="28">
        <f t="shared" si="1"/>
        <v>0</v>
      </c>
      <c r="K124" s="52"/>
    </row>
    <row r="125">
      <c r="A125" s="27" t="s">
        <v>287</v>
      </c>
      <c r="B125" s="28" t="s">
        <v>217</v>
      </c>
      <c r="C125" s="43" t="s">
        <v>534</v>
      </c>
      <c r="D125" s="34" t="s">
        <v>537</v>
      </c>
      <c r="E125" s="34" t="s">
        <v>332</v>
      </c>
      <c r="F125" s="32">
        <f>1+1</f>
        <v>2</v>
      </c>
      <c r="G125" s="32">
        <f>2</f>
        <v>2</v>
      </c>
      <c r="H125" s="32">
        <f>1</f>
        <v>1</v>
      </c>
      <c r="I125" s="66">
        <f>2</f>
        <v>2</v>
      </c>
      <c r="J125" s="28">
        <f t="shared" si="1"/>
        <v>7</v>
      </c>
      <c r="K125" s="52"/>
    </row>
    <row r="126">
      <c r="A126" s="27" t="s">
        <v>287</v>
      </c>
      <c r="B126" s="28" t="s">
        <v>218</v>
      </c>
      <c r="C126" s="43" t="s">
        <v>534</v>
      </c>
      <c r="D126" s="34" t="s">
        <v>538</v>
      </c>
      <c r="E126" s="34" t="s">
        <v>332</v>
      </c>
      <c r="F126" s="32"/>
      <c r="G126" s="32"/>
      <c r="H126" s="32"/>
      <c r="I126" s="66"/>
      <c r="J126" s="28">
        <f t="shared" si="1"/>
        <v>0</v>
      </c>
      <c r="K126" s="52"/>
    </row>
    <row r="127">
      <c r="A127" s="27" t="s">
        <v>287</v>
      </c>
      <c r="B127" s="28" t="s">
        <v>219</v>
      </c>
      <c r="C127" s="43" t="s">
        <v>540</v>
      </c>
      <c r="D127" s="34" t="s">
        <v>541</v>
      </c>
      <c r="E127" s="34" t="s">
        <v>337</v>
      </c>
      <c r="F127" s="32">
        <f>1</f>
        <v>1</v>
      </c>
      <c r="G127" s="32"/>
      <c r="H127" s="32">
        <f>1+1</f>
        <v>2</v>
      </c>
      <c r="I127" s="66"/>
      <c r="J127" s="28">
        <f t="shared" si="1"/>
        <v>3</v>
      </c>
      <c r="K127" s="52"/>
    </row>
    <row r="128">
      <c r="A128" s="27" t="s">
        <v>287</v>
      </c>
      <c r="B128" s="28" t="s">
        <v>220</v>
      </c>
      <c r="C128" s="43" t="s">
        <v>540</v>
      </c>
      <c r="D128" s="34" t="s">
        <v>542</v>
      </c>
      <c r="E128" s="34" t="s">
        <v>337</v>
      </c>
      <c r="F128" s="32"/>
      <c r="G128" s="32"/>
      <c r="H128" s="32"/>
      <c r="I128" s="66"/>
      <c r="J128" s="28">
        <f t="shared" si="1"/>
        <v>0</v>
      </c>
      <c r="K128" s="52"/>
    </row>
    <row r="129">
      <c r="A129" s="27" t="s">
        <v>287</v>
      </c>
      <c r="B129" s="28" t="s">
        <v>221</v>
      </c>
      <c r="C129" s="43" t="s">
        <v>540</v>
      </c>
      <c r="D129" s="34" t="s">
        <v>543</v>
      </c>
      <c r="E129" s="34" t="s">
        <v>337</v>
      </c>
      <c r="F129" s="32">
        <f>1</f>
        <v>1</v>
      </c>
      <c r="G129" s="32"/>
      <c r="H129" s="32"/>
      <c r="I129" s="30">
        <f>5</f>
        <v>5</v>
      </c>
      <c r="J129" s="28">
        <f t="shared" si="1"/>
        <v>6</v>
      </c>
      <c r="K129" s="52"/>
    </row>
    <row r="130">
      <c r="A130" s="27" t="s">
        <v>287</v>
      </c>
      <c r="B130" s="28" t="s">
        <v>222</v>
      </c>
      <c r="C130" s="43" t="s">
        <v>540</v>
      </c>
      <c r="D130" s="34" t="s">
        <v>544</v>
      </c>
      <c r="E130" s="34" t="s">
        <v>337</v>
      </c>
      <c r="F130" s="32"/>
      <c r="G130" s="32"/>
      <c r="H130" s="32"/>
      <c r="I130" s="66"/>
      <c r="J130" s="28">
        <f t="shared" si="1"/>
        <v>0</v>
      </c>
      <c r="K130" s="52"/>
    </row>
    <row r="131">
      <c r="A131" s="27" t="s">
        <v>283</v>
      </c>
      <c r="B131" s="28" t="s">
        <v>223</v>
      </c>
      <c r="C131" s="43" t="s">
        <v>545</v>
      </c>
      <c r="D131" s="34" t="s">
        <v>546</v>
      </c>
      <c r="E131" s="34" t="s">
        <v>332</v>
      </c>
      <c r="F131" s="32">
        <f>1+1+2+2+2</f>
        <v>8</v>
      </c>
      <c r="G131" s="32">
        <f>1+1</f>
        <v>2</v>
      </c>
      <c r="H131" s="32"/>
      <c r="I131" s="66"/>
      <c r="J131" s="28">
        <f t="shared" si="1"/>
        <v>10</v>
      </c>
      <c r="K131" s="52"/>
    </row>
    <row r="132">
      <c r="A132" s="27" t="s">
        <v>283</v>
      </c>
      <c r="B132" s="28" t="s">
        <v>224</v>
      </c>
      <c r="C132" s="43" t="s">
        <v>545</v>
      </c>
      <c r="D132" s="34" t="s">
        <v>547</v>
      </c>
      <c r="E132" s="34" t="s">
        <v>332</v>
      </c>
      <c r="F132" s="32"/>
      <c r="G132" s="32"/>
      <c r="H132" s="32"/>
      <c r="I132" s="66"/>
      <c r="J132" s="28">
        <f t="shared" si="1"/>
        <v>0</v>
      </c>
      <c r="K132" s="52"/>
    </row>
    <row r="133">
      <c r="A133" s="27" t="s">
        <v>283</v>
      </c>
      <c r="B133" s="28" t="s">
        <v>225</v>
      </c>
      <c r="C133" s="43" t="s">
        <v>545</v>
      </c>
      <c r="D133" s="34" t="s">
        <v>548</v>
      </c>
      <c r="E133" s="34" t="s">
        <v>332</v>
      </c>
      <c r="F133" s="32"/>
      <c r="G133" s="32">
        <f>1</f>
        <v>1</v>
      </c>
      <c r="H133" s="32"/>
      <c r="I133" s="66"/>
      <c r="J133" s="28">
        <f t="shared" si="1"/>
        <v>1</v>
      </c>
      <c r="K133" s="52"/>
    </row>
    <row r="134">
      <c r="A134" s="27" t="s">
        <v>283</v>
      </c>
      <c r="B134" s="28" t="s">
        <v>226</v>
      </c>
      <c r="C134" s="43" t="s">
        <v>545</v>
      </c>
      <c r="D134" s="34" t="s">
        <v>549</v>
      </c>
      <c r="E134" s="34" t="s">
        <v>332</v>
      </c>
      <c r="F134" s="32"/>
      <c r="G134" s="32"/>
      <c r="H134" s="32">
        <f>3</f>
        <v>3</v>
      </c>
      <c r="I134" s="66"/>
      <c r="J134" s="28">
        <f t="shared" si="1"/>
        <v>3</v>
      </c>
      <c r="K134" s="52"/>
    </row>
    <row r="135">
      <c r="A135" s="27" t="s">
        <v>283</v>
      </c>
      <c r="B135" s="28" t="s">
        <v>227</v>
      </c>
      <c r="C135" s="43" t="s">
        <v>551</v>
      </c>
      <c r="D135" s="34" t="s">
        <v>552</v>
      </c>
      <c r="E135" s="34" t="s">
        <v>332</v>
      </c>
      <c r="F135" s="32"/>
      <c r="G135" s="32"/>
      <c r="H135" s="32"/>
      <c r="I135" s="66"/>
      <c r="J135" s="28">
        <f t="shared" si="1"/>
        <v>0</v>
      </c>
      <c r="K135" s="52"/>
    </row>
    <row r="136">
      <c r="A136" s="27" t="s">
        <v>283</v>
      </c>
      <c r="B136" s="28" t="s">
        <v>228</v>
      </c>
      <c r="C136" s="43" t="s">
        <v>551</v>
      </c>
      <c r="D136" s="34" t="s">
        <v>553</v>
      </c>
      <c r="E136" s="34" t="s">
        <v>332</v>
      </c>
      <c r="F136" s="32">
        <f>1</f>
        <v>1</v>
      </c>
      <c r="G136" s="32"/>
      <c r="H136" s="32"/>
      <c r="I136" s="66"/>
      <c r="J136" s="28">
        <f t="shared" si="1"/>
        <v>1</v>
      </c>
      <c r="K136" s="52"/>
    </row>
    <row r="137">
      <c r="A137" s="27" t="s">
        <v>283</v>
      </c>
      <c r="B137" s="28" t="s">
        <v>229</v>
      </c>
      <c r="C137" s="43" t="s">
        <v>551</v>
      </c>
      <c r="D137" s="34" t="s">
        <v>554</v>
      </c>
      <c r="E137" s="34" t="s">
        <v>332</v>
      </c>
      <c r="F137" s="32"/>
      <c r="G137" s="32"/>
      <c r="H137" s="32"/>
      <c r="I137" s="66"/>
      <c r="J137" s="28">
        <f t="shared" si="1"/>
        <v>0</v>
      </c>
      <c r="K137" s="52"/>
    </row>
    <row r="138">
      <c r="A138" s="27" t="s">
        <v>283</v>
      </c>
      <c r="B138" s="28" t="s">
        <v>230</v>
      </c>
      <c r="C138" s="43" t="s">
        <v>551</v>
      </c>
      <c r="D138" s="34" t="s">
        <v>555</v>
      </c>
      <c r="E138" s="34" t="s">
        <v>332</v>
      </c>
      <c r="F138" s="32"/>
      <c r="G138" s="32"/>
      <c r="H138" s="32"/>
      <c r="I138" s="66"/>
      <c r="J138" s="28">
        <f t="shared" si="1"/>
        <v>0</v>
      </c>
      <c r="K138" s="52"/>
    </row>
    <row r="139">
      <c r="A139" s="27" t="s">
        <v>282</v>
      </c>
      <c r="B139" s="28" t="s">
        <v>231</v>
      </c>
      <c r="C139" s="43" t="s">
        <v>556</v>
      </c>
      <c r="D139" s="34" t="s">
        <v>557</v>
      </c>
      <c r="E139" s="34" t="s">
        <v>332</v>
      </c>
      <c r="F139" s="32"/>
      <c r="G139" s="32"/>
      <c r="H139" s="32"/>
      <c r="I139" s="66"/>
      <c r="J139" s="28">
        <f t="shared" si="1"/>
        <v>0</v>
      </c>
      <c r="K139" s="52"/>
    </row>
    <row r="140">
      <c r="A140" s="27" t="s">
        <v>282</v>
      </c>
      <c r="B140" s="28" t="s">
        <v>232</v>
      </c>
      <c r="C140" s="43" t="s">
        <v>556</v>
      </c>
      <c r="D140" s="34" t="s">
        <v>558</v>
      </c>
      <c r="E140" s="34" t="s">
        <v>416</v>
      </c>
      <c r="F140" s="32">
        <f>1+2+2+1+2+2+5+3+1+4+1+4+1+5+3</f>
        <v>37</v>
      </c>
      <c r="G140" s="32">
        <f>2+4+3+1+2+4+2+3+3+2</f>
        <v>26</v>
      </c>
      <c r="H140" s="32">
        <f>3+3+2+3+5+3</f>
        <v>19</v>
      </c>
      <c r="I140" s="66">
        <f>3+5+1+5+4+1+4+4</f>
        <v>27</v>
      </c>
      <c r="J140" s="28">
        <f t="shared" si="1"/>
        <v>109</v>
      </c>
      <c r="K140" s="52"/>
    </row>
    <row r="141">
      <c r="A141" s="27" t="s">
        <v>282</v>
      </c>
      <c r="B141" s="28" t="s">
        <v>233</v>
      </c>
      <c r="C141" s="43" t="s">
        <v>556</v>
      </c>
      <c r="D141" s="34" t="s">
        <v>559</v>
      </c>
      <c r="E141" s="34" t="s">
        <v>337</v>
      </c>
      <c r="F141" s="32"/>
      <c r="G141" s="32"/>
      <c r="H141" s="32"/>
      <c r="I141" s="66"/>
      <c r="J141" s="28">
        <f t="shared" si="1"/>
        <v>0</v>
      </c>
      <c r="K141" s="52"/>
    </row>
    <row r="142">
      <c r="A142" s="27" t="s">
        <v>282</v>
      </c>
      <c r="B142" s="28" t="s">
        <v>234</v>
      </c>
      <c r="C142" s="43" t="s">
        <v>556</v>
      </c>
      <c r="D142" s="34" t="s">
        <v>560</v>
      </c>
      <c r="E142" s="34" t="s">
        <v>332</v>
      </c>
      <c r="F142" s="32">
        <f>1</f>
        <v>1</v>
      </c>
      <c r="G142" s="32"/>
      <c r="H142" s="32"/>
      <c r="I142" s="66"/>
      <c r="J142" s="28">
        <f t="shared" si="1"/>
        <v>1</v>
      </c>
      <c r="K142" s="52"/>
    </row>
    <row r="143">
      <c r="A143" s="27" t="s">
        <v>293</v>
      </c>
      <c r="B143" s="28" t="s">
        <v>235</v>
      </c>
      <c r="C143" s="43" t="s">
        <v>562</v>
      </c>
      <c r="D143" s="34" t="s">
        <v>563</v>
      </c>
      <c r="E143" s="34" t="s">
        <v>332</v>
      </c>
      <c r="F143" s="32"/>
      <c r="G143" s="32"/>
      <c r="H143" s="32"/>
      <c r="I143" s="66"/>
      <c r="J143" s="28">
        <f t="shared" si="1"/>
        <v>0</v>
      </c>
      <c r="K143" s="52"/>
    </row>
    <row r="144">
      <c r="A144" s="27" t="s">
        <v>293</v>
      </c>
      <c r="B144" s="28" t="s">
        <v>236</v>
      </c>
      <c r="C144" s="43" t="s">
        <v>562</v>
      </c>
      <c r="D144" s="34" t="s">
        <v>565</v>
      </c>
      <c r="E144" s="34" t="s">
        <v>332</v>
      </c>
      <c r="F144" s="32">
        <f>1</f>
        <v>1</v>
      </c>
      <c r="G144" s="32"/>
      <c r="H144" s="32">
        <f>2</f>
        <v>2</v>
      </c>
      <c r="I144" s="66"/>
      <c r="J144" s="28">
        <f t="shared" si="1"/>
        <v>3</v>
      </c>
      <c r="K144" s="52"/>
    </row>
    <row r="145">
      <c r="A145" s="27" t="s">
        <v>293</v>
      </c>
      <c r="B145" s="28" t="s">
        <v>237</v>
      </c>
      <c r="C145" s="43" t="s">
        <v>562</v>
      </c>
      <c r="D145" s="34" t="s">
        <v>566</v>
      </c>
      <c r="E145" s="34" t="s">
        <v>332</v>
      </c>
      <c r="F145" s="32">
        <f>2+1+1+1+1+2</f>
        <v>8</v>
      </c>
      <c r="G145" s="32">
        <f>2+1+1+1</f>
        <v>5</v>
      </c>
      <c r="H145" s="32">
        <f>3</f>
        <v>3</v>
      </c>
      <c r="I145" s="66">
        <f>1</f>
        <v>1</v>
      </c>
      <c r="J145" s="28">
        <f t="shared" si="1"/>
        <v>17</v>
      </c>
      <c r="K145" s="52"/>
    </row>
    <row r="146">
      <c r="A146" s="27" t="s">
        <v>293</v>
      </c>
      <c r="B146" s="28" t="s">
        <v>238</v>
      </c>
      <c r="C146" s="43" t="s">
        <v>562</v>
      </c>
      <c r="D146" s="34" t="s">
        <v>567</v>
      </c>
      <c r="E146" s="34" t="s">
        <v>332</v>
      </c>
      <c r="F146" s="32"/>
      <c r="G146" s="32"/>
      <c r="H146" s="32"/>
      <c r="I146" s="66"/>
      <c r="J146" s="28">
        <f t="shared" si="1"/>
        <v>0</v>
      </c>
      <c r="K146" s="52"/>
    </row>
    <row r="147">
      <c r="A147" s="27" t="s">
        <v>293</v>
      </c>
      <c r="B147" s="28" t="s">
        <v>239</v>
      </c>
      <c r="C147" s="43" t="s">
        <v>568</v>
      </c>
      <c r="D147" s="34" t="s">
        <v>569</v>
      </c>
      <c r="E147" s="34" t="s">
        <v>332</v>
      </c>
      <c r="F147" s="32"/>
      <c r="G147" s="32"/>
      <c r="H147" s="32"/>
      <c r="I147" s="66"/>
      <c r="J147" s="28">
        <f t="shared" si="1"/>
        <v>0</v>
      </c>
      <c r="K147" s="52"/>
    </row>
    <row r="148">
      <c r="A148" s="27" t="s">
        <v>293</v>
      </c>
      <c r="B148" s="28" t="s">
        <v>240</v>
      </c>
      <c r="C148" s="43" t="s">
        <v>568</v>
      </c>
      <c r="D148" s="34" t="s">
        <v>570</v>
      </c>
      <c r="E148" s="34" t="s">
        <v>332</v>
      </c>
      <c r="F148" s="32"/>
      <c r="G148" s="32"/>
      <c r="H148" s="32"/>
      <c r="I148" s="66"/>
      <c r="J148" s="28">
        <f t="shared" si="1"/>
        <v>0</v>
      </c>
      <c r="K148" s="52"/>
    </row>
    <row r="149">
      <c r="A149" s="27" t="s">
        <v>293</v>
      </c>
      <c r="B149" s="28" t="s">
        <v>241</v>
      </c>
      <c r="C149" s="43" t="s">
        <v>568</v>
      </c>
      <c r="D149" s="34" t="s">
        <v>571</v>
      </c>
      <c r="E149" s="34" t="s">
        <v>372</v>
      </c>
      <c r="F149" s="32">
        <f>4+1+1+5+1+2+1+3</f>
        <v>18</v>
      </c>
      <c r="G149" s="32"/>
      <c r="H149" s="32"/>
      <c r="I149" s="66"/>
      <c r="J149" s="28">
        <f t="shared" si="1"/>
        <v>18</v>
      </c>
      <c r="K149" s="52"/>
    </row>
    <row r="150">
      <c r="A150" s="27" t="s">
        <v>293</v>
      </c>
      <c r="B150" s="28" t="s">
        <v>242</v>
      </c>
      <c r="C150" s="43" t="s">
        <v>568</v>
      </c>
      <c r="D150" s="34"/>
      <c r="E150" s="34"/>
      <c r="F150" s="32"/>
      <c r="G150" s="32"/>
      <c r="H150" s="32"/>
      <c r="I150" s="66"/>
      <c r="J150" s="28">
        <f t="shared" si="1"/>
        <v>0</v>
      </c>
      <c r="K150" s="52"/>
    </row>
    <row r="151">
      <c r="A151" s="27" t="s">
        <v>290</v>
      </c>
      <c r="B151" s="28" t="s">
        <v>243</v>
      </c>
      <c r="C151" s="43" t="s">
        <v>572</v>
      </c>
      <c r="D151" s="34" t="s">
        <v>573</v>
      </c>
      <c r="E151" s="34" t="s">
        <v>337</v>
      </c>
      <c r="F151" s="32"/>
      <c r="G151" s="32"/>
      <c r="H151" s="32"/>
      <c r="I151" s="66"/>
      <c r="J151" s="28">
        <f t="shared" si="1"/>
        <v>0</v>
      </c>
      <c r="K151" s="52"/>
    </row>
    <row r="152">
      <c r="A152" s="27" t="s">
        <v>290</v>
      </c>
      <c r="B152" s="28" t="s">
        <v>244</v>
      </c>
      <c r="C152" s="43" t="s">
        <v>572</v>
      </c>
      <c r="D152" s="34" t="s">
        <v>574</v>
      </c>
      <c r="E152" s="34" t="s">
        <v>332</v>
      </c>
      <c r="F152" s="32">
        <f>1</f>
        <v>1</v>
      </c>
      <c r="G152" s="32"/>
      <c r="H152" s="32"/>
      <c r="I152" s="66"/>
      <c r="J152" s="28">
        <f t="shared" si="1"/>
        <v>1</v>
      </c>
      <c r="K152" s="52"/>
    </row>
    <row r="153">
      <c r="A153" s="27" t="s">
        <v>290</v>
      </c>
      <c r="B153" s="28" t="s">
        <v>245</v>
      </c>
      <c r="C153" s="43" t="s">
        <v>572</v>
      </c>
      <c r="D153" s="34" t="s">
        <v>576</v>
      </c>
      <c r="E153" s="34" t="s">
        <v>332</v>
      </c>
      <c r="F153" s="32">
        <f>5+4</f>
        <v>9</v>
      </c>
      <c r="G153" s="32">
        <f>4</f>
        <v>4</v>
      </c>
      <c r="H153" s="32"/>
      <c r="I153" s="66"/>
      <c r="J153" s="28">
        <f t="shared" si="1"/>
        <v>13</v>
      </c>
      <c r="K153" s="52"/>
    </row>
    <row r="154">
      <c r="A154" s="27" t="s">
        <v>290</v>
      </c>
      <c r="B154" s="28" t="s">
        <v>246</v>
      </c>
      <c r="C154" s="43" t="s">
        <v>572</v>
      </c>
      <c r="D154" s="34" t="s">
        <v>577</v>
      </c>
      <c r="E154" s="34" t="s">
        <v>337</v>
      </c>
      <c r="F154" s="32"/>
      <c r="G154" s="32"/>
      <c r="H154" s="32"/>
      <c r="I154" s="66"/>
      <c r="J154" s="28">
        <f t="shared" si="1"/>
        <v>0</v>
      </c>
      <c r="K154" s="52"/>
    </row>
    <row r="155">
      <c r="A155" s="27" t="s">
        <v>282</v>
      </c>
      <c r="B155" s="28" t="s">
        <v>247</v>
      </c>
      <c r="C155" s="43" t="s">
        <v>579</v>
      </c>
      <c r="D155" s="34" t="s">
        <v>580</v>
      </c>
      <c r="E155" s="34" t="s">
        <v>337</v>
      </c>
      <c r="F155" s="32">
        <f>1</f>
        <v>1</v>
      </c>
      <c r="G155" s="32"/>
      <c r="H155" s="32"/>
      <c r="I155" s="66"/>
      <c r="J155" s="28">
        <f t="shared" si="1"/>
        <v>1</v>
      </c>
      <c r="K155" s="52"/>
    </row>
    <row r="156">
      <c r="A156" s="27" t="s">
        <v>282</v>
      </c>
      <c r="B156" s="28" t="s">
        <v>248</v>
      </c>
      <c r="C156" s="43" t="s">
        <v>579</v>
      </c>
      <c r="D156" s="34" t="s">
        <v>581</v>
      </c>
      <c r="E156" s="34" t="s">
        <v>337</v>
      </c>
      <c r="F156" s="32"/>
      <c r="G156" s="32"/>
      <c r="H156" s="32"/>
      <c r="I156" s="66"/>
      <c r="J156" s="28">
        <f t="shared" si="1"/>
        <v>0</v>
      </c>
      <c r="K156" s="52"/>
    </row>
    <row r="157">
      <c r="A157" s="27" t="s">
        <v>282</v>
      </c>
      <c r="B157" s="28" t="s">
        <v>249</v>
      </c>
      <c r="C157" s="43" t="s">
        <v>579</v>
      </c>
      <c r="D157" s="34" t="s">
        <v>582</v>
      </c>
      <c r="E157" s="34" t="s">
        <v>332</v>
      </c>
      <c r="F157" s="32"/>
      <c r="G157" s="32"/>
      <c r="H157" s="32">
        <f>1</f>
        <v>1</v>
      </c>
      <c r="I157" s="66"/>
      <c r="J157" s="28">
        <f t="shared" si="1"/>
        <v>1</v>
      </c>
      <c r="K157" s="52"/>
    </row>
    <row r="158">
      <c r="A158" s="27" t="s">
        <v>282</v>
      </c>
      <c r="B158" s="28" t="s">
        <v>250</v>
      </c>
      <c r="C158" s="43" t="s">
        <v>579</v>
      </c>
      <c r="D158" s="34" t="s">
        <v>583</v>
      </c>
      <c r="E158" s="34" t="s">
        <v>337</v>
      </c>
      <c r="F158" s="32">
        <f>2+1+3+1+1+1+3</f>
        <v>12</v>
      </c>
      <c r="G158" s="32">
        <f>2+1+1+3</f>
        <v>7</v>
      </c>
      <c r="H158" s="32">
        <f>3+2+5+4+1</f>
        <v>15</v>
      </c>
      <c r="I158" s="66"/>
      <c r="J158" s="28">
        <f t="shared" si="1"/>
        <v>34</v>
      </c>
      <c r="K158" s="52"/>
    </row>
    <row r="159">
      <c r="A159" s="27" t="s">
        <v>282</v>
      </c>
      <c r="B159" s="28" t="s">
        <v>251</v>
      </c>
      <c r="C159" s="43" t="s">
        <v>584</v>
      </c>
      <c r="D159" s="34" t="s">
        <v>585</v>
      </c>
      <c r="E159" s="34" t="s">
        <v>337</v>
      </c>
      <c r="F159" s="32">
        <f>3+2+1+2+2</f>
        <v>10</v>
      </c>
      <c r="G159" s="32">
        <f>2</f>
        <v>2</v>
      </c>
      <c r="H159" s="32">
        <f>4+2+2+3+3</f>
        <v>14</v>
      </c>
      <c r="I159" s="66">
        <f>3+2</f>
        <v>5</v>
      </c>
      <c r="J159" s="28">
        <f t="shared" si="1"/>
        <v>31</v>
      </c>
      <c r="K159" s="52"/>
    </row>
    <row r="160">
      <c r="A160" s="27" t="s">
        <v>282</v>
      </c>
      <c r="B160" s="28" t="s">
        <v>252</v>
      </c>
      <c r="C160" s="43" t="s">
        <v>584</v>
      </c>
      <c r="D160" s="34" t="s">
        <v>586</v>
      </c>
      <c r="E160" s="34" t="s">
        <v>337</v>
      </c>
      <c r="F160" s="32"/>
      <c r="G160" s="32"/>
      <c r="H160" s="32"/>
      <c r="I160" s="66"/>
      <c r="J160" s="28">
        <f t="shared" si="1"/>
        <v>0</v>
      </c>
      <c r="K160" s="52"/>
    </row>
    <row r="161">
      <c r="A161" s="27" t="s">
        <v>282</v>
      </c>
      <c r="B161" s="28" t="s">
        <v>253</v>
      </c>
      <c r="C161" s="43" t="s">
        <v>584</v>
      </c>
      <c r="D161" s="34" t="s">
        <v>587</v>
      </c>
      <c r="E161" s="34" t="s">
        <v>337</v>
      </c>
      <c r="F161" s="32"/>
      <c r="G161" s="32"/>
      <c r="H161" s="32"/>
      <c r="I161" s="66"/>
      <c r="J161" s="28">
        <f t="shared" si="1"/>
        <v>0</v>
      </c>
      <c r="K161" s="52"/>
    </row>
    <row r="162">
      <c r="A162" s="27" t="s">
        <v>282</v>
      </c>
      <c r="B162" s="28" t="s">
        <v>254</v>
      </c>
      <c r="C162" s="43" t="s">
        <v>584</v>
      </c>
      <c r="D162" s="34" t="s">
        <v>588</v>
      </c>
      <c r="E162" s="34" t="s">
        <v>517</v>
      </c>
      <c r="F162" s="32"/>
      <c r="G162" s="32"/>
      <c r="H162" s="32"/>
      <c r="I162" s="66"/>
      <c r="J162" s="28">
        <f t="shared" si="1"/>
        <v>0</v>
      </c>
      <c r="K162" s="52"/>
    </row>
    <row r="163">
      <c r="A163" s="27" t="s">
        <v>290</v>
      </c>
      <c r="B163" s="28" t="s">
        <v>255</v>
      </c>
      <c r="C163" s="43" t="s">
        <v>589</v>
      </c>
      <c r="D163" s="34" t="s">
        <v>590</v>
      </c>
      <c r="E163" s="34" t="s">
        <v>332</v>
      </c>
      <c r="F163" s="32">
        <f>1</f>
        <v>1</v>
      </c>
      <c r="G163" s="32"/>
      <c r="H163" s="32"/>
      <c r="I163" s="66"/>
      <c r="J163" s="28">
        <f t="shared" si="1"/>
        <v>1</v>
      </c>
      <c r="K163" s="52"/>
    </row>
    <row r="164">
      <c r="A164" s="27" t="s">
        <v>290</v>
      </c>
      <c r="B164" s="28" t="s">
        <v>256</v>
      </c>
      <c r="C164" s="43" t="s">
        <v>589</v>
      </c>
      <c r="D164" s="34" t="s">
        <v>591</v>
      </c>
      <c r="E164" s="34" t="s">
        <v>372</v>
      </c>
      <c r="F164" s="32">
        <f>2</f>
        <v>2</v>
      </c>
      <c r="G164" s="32">
        <f t="shared" ref="G164:H164" si="11">3</f>
        <v>3</v>
      </c>
      <c r="H164" s="32">
        <f t="shared" si="11"/>
        <v>3</v>
      </c>
      <c r="I164" s="66"/>
      <c r="J164" s="28">
        <f t="shared" si="1"/>
        <v>8</v>
      </c>
      <c r="K164" s="52"/>
    </row>
    <row r="165">
      <c r="A165" s="27" t="s">
        <v>290</v>
      </c>
      <c r="B165" s="28" t="s">
        <v>257</v>
      </c>
      <c r="C165" s="43" t="s">
        <v>589</v>
      </c>
      <c r="D165" s="34" t="s">
        <v>593</v>
      </c>
      <c r="E165" s="34" t="s">
        <v>332</v>
      </c>
      <c r="F165" s="32"/>
      <c r="G165" s="32"/>
      <c r="H165" s="32"/>
      <c r="I165" s="66"/>
      <c r="J165" s="28">
        <f t="shared" si="1"/>
        <v>0</v>
      </c>
      <c r="K165" s="52"/>
    </row>
    <row r="166">
      <c r="A166" s="27" t="s">
        <v>290</v>
      </c>
      <c r="B166" s="28" t="s">
        <v>258</v>
      </c>
      <c r="C166" s="43" t="s">
        <v>589</v>
      </c>
      <c r="D166" s="34" t="s">
        <v>594</v>
      </c>
      <c r="E166" s="34" t="s">
        <v>332</v>
      </c>
      <c r="F166" s="32"/>
      <c r="G166" s="32"/>
      <c r="H166" s="32"/>
      <c r="I166" s="66"/>
      <c r="J166" s="28">
        <f t="shared" si="1"/>
        <v>0</v>
      </c>
      <c r="K166" s="52"/>
    </row>
    <row r="167">
      <c r="A167" s="27"/>
      <c r="B167" s="28"/>
      <c r="C167" s="28"/>
      <c r="D167" s="34"/>
      <c r="E167" s="34"/>
      <c r="F167" s="32">
        <f t="shared" ref="F167:I167" si="12">sum(F3:F166)</f>
        <v>361</v>
      </c>
      <c r="G167" s="32">
        <f t="shared" si="12"/>
        <v>307</v>
      </c>
      <c r="H167" s="32">
        <f t="shared" si="12"/>
        <v>237</v>
      </c>
      <c r="I167" s="32">
        <f t="shared" si="12"/>
        <v>124</v>
      </c>
      <c r="J167" s="28">
        <f t="shared" si="1"/>
        <v>1029</v>
      </c>
      <c r="K167" s="52"/>
    </row>
    <row r="168">
      <c r="A168" s="27"/>
      <c r="B168" s="28"/>
      <c r="C168" s="28"/>
      <c r="D168" s="34"/>
      <c r="E168" s="34"/>
      <c r="F168" s="32"/>
      <c r="G168" s="32"/>
      <c r="H168" s="32"/>
      <c r="I168" s="66"/>
      <c r="J168" s="32"/>
      <c r="K168" s="52"/>
    </row>
    <row r="169">
      <c r="A169" s="27"/>
      <c r="B169" s="28"/>
      <c r="C169" s="28"/>
      <c r="D169" s="34"/>
      <c r="E169" s="34"/>
      <c r="F169" s="32"/>
      <c r="G169" s="32"/>
      <c r="H169" s="32"/>
      <c r="I169" s="66"/>
      <c r="J169" s="32"/>
      <c r="K169" s="52"/>
    </row>
    <row r="170">
      <c r="A170" s="27"/>
      <c r="B170" s="28"/>
      <c r="C170" s="28"/>
      <c r="D170" s="34"/>
      <c r="E170" s="34"/>
      <c r="F170" s="32"/>
      <c r="G170" s="32"/>
      <c r="H170" s="32"/>
      <c r="I170" s="66"/>
      <c r="J170" s="32"/>
      <c r="K170" s="52"/>
    </row>
    <row r="171">
      <c r="A171" s="27"/>
      <c r="B171" s="28"/>
      <c r="C171" s="28"/>
      <c r="D171" s="34"/>
      <c r="E171" s="34"/>
      <c r="F171" s="32"/>
      <c r="G171" s="32"/>
      <c r="H171" s="32"/>
      <c r="I171" s="66"/>
      <c r="J171" s="32"/>
      <c r="K171" s="52"/>
    </row>
    <row r="172">
      <c r="A172" s="27"/>
      <c r="B172" s="28"/>
      <c r="C172" s="28"/>
      <c r="D172" s="34"/>
      <c r="E172" s="34"/>
      <c r="F172" s="32"/>
      <c r="G172" s="32"/>
      <c r="H172" s="32"/>
      <c r="I172" s="66"/>
      <c r="J172" s="32"/>
      <c r="K172" s="52"/>
    </row>
    <row r="173">
      <c r="D173" s="34"/>
      <c r="E173" s="34"/>
      <c r="F173" s="31"/>
      <c r="G173" s="31"/>
      <c r="H173" s="31"/>
      <c r="I173" s="67"/>
      <c r="J173" s="31"/>
    </row>
    <row r="174">
      <c r="D174" s="34"/>
      <c r="E174" s="34"/>
      <c r="F174" s="31"/>
      <c r="G174" s="31"/>
      <c r="H174" s="31"/>
      <c r="I174" s="67"/>
      <c r="J174" s="31"/>
    </row>
    <row r="175">
      <c r="D175" s="34"/>
      <c r="E175" s="34"/>
      <c r="F175" s="31"/>
      <c r="G175" s="31"/>
      <c r="H175" s="31"/>
      <c r="I175" s="67"/>
      <c r="J175" s="31"/>
    </row>
    <row r="176">
      <c r="D176" s="34"/>
      <c r="E176" s="34"/>
      <c r="F176" s="31"/>
      <c r="G176" s="31"/>
      <c r="H176" s="31"/>
      <c r="I176" s="67"/>
      <c r="J176" s="31"/>
    </row>
    <row r="177">
      <c r="D177" s="34"/>
      <c r="E177" s="34"/>
      <c r="F177" s="31"/>
      <c r="G177" s="31"/>
      <c r="H177" s="31"/>
      <c r="I177" s="67"/>
      <c r="J177" s="31"/>
    </row>
    <row r="178">
      <c r="D178" s="34"/>
      <c r="E178" s="34"/>
      <c r="F178" s="31"/>
      <c r="G178" s="31"/>
      <c r="H178" s="31"/>
      <c r="I178" s="67"/>
      <c r="J178" s="31"/>
    </row>
    <row r="179">
      <c r="D179" s="2"/>
      <c r="E179" s="2"/>
      <c r="F179" s="31"/>
      <c r="G179" s="31"/>
      <c r="H179" s="31"/>
      <c r="I179" s="67"/>
      <c r="J179" s="31"/>
    </row>
    <row r="180">
      <c r="D180" s="2"/>
      <c r="E180" s="2"/>
      <c r="F180" s="31"/>
      <c r="G180" s="31"/>
      <c r="H180" s="31"/>
      <c r="I180" s="67"/>
      <c r="J180" s="31"/>
    </row>
    <row r="181">
      <c r="D181" s="2"/>
      <c r="E181" s="2"/>
      <c r="F181" s="31"/>
      <c r="G181" s="31"/>
      <c r="H181" s="31"/>
      <c r="I181" s="67"/>
      <c r="J181" s="31"/>
    </row>
    <row r="182">
      <c r="D182" s="2"/>
      <c r="E182" s="2"/>
      <c r="F182" s="31"/>
      <c r="G182" s="31"/>
      <c r="H182" s="31"/>
      <c r="I182" s="67"/>
      <c r="J182" s="31"/>
    </row>
    <row r="183">
      <c r="D183" s="2"/>
      <c r="E183" s="2"/>
      <c r="F183" s="31"/>
      <c r="G183" s="31"/>
      <c r="H183" s="31"/>
      <c r="I183" s="67"/>
      <c r="J183" s="31"/>
    </row>
    <row r="184">
      <c r="D184" s="2"/>
      <c r="E184" s="2"/>
      <c r="F184" s="31"/>
      <c r="G184" s="31"/>
      <c r="H184" s="31"/>
      <c r="I184" s="67"/>
      <c r="J184" s="31"/>
    </row>
    <row r="185">
      <c r="D185" s="2"/>
      <c r="E185" s="2"/>
      <c r="F185" s="31"/>
      <c r="G185" s="31"/>
      <c r="H185" s="31"/>
      <c r="I185" s="67"/>
      <c r="J185" s="31"/>
    </row>
    <row r="186">
      <c r="D186" s="2"/>
      <c r="E186" s="2"/>
      <c r="F186" s="31"/>
      <c r="G186" s="31"/>
      <c r="H186" s="31"/>
      <c r="I186" s="67"/>
      <c r="J186" s="31"/>
    </row>
    <row r="187">
      <c r="D187" s="2"/>
      <c r="E187" s="2"/>
      <c r="F187" s="31"/>
      <c r="G187" s="31"/>
      <c r="H187" s="31"/>
      <c r="I187" s="67"/>
      <c r="J187" s="31"/>
    </row>
    <row r="188">
      <c r="D188" s="2"/>
      <c r="E188" s="2"/>
      <c r="F188" s="31"/>
      <c r="G188" s="31"/>
      <c r="H188" s="31"/>
      <c r="I188" s="67"/>
      <c r="J188" s="31"/>
    </row>
    <row r="189">
      <c r="D189" s="2"/>
      <c r="E189" s="2"/>
      <c r="F189" s="31"/>
      <c r="G189" s="31"/>
      <c r="H189" s="31"/>
      <c r="I189" s="67"/>
      <c r="J189" s="31"/>
    </row>
    <row r="190">
      <c r="D190" s="2"/>
      <c r="E190" s="2"/>
      <c r="F190" s="31"/>
      <c r="G190" s="31"/>
      <c r="H190" s="31"/>
      <c r="I190" s="67"/>
      <c r="J190" s="31"/>
    </row>
    <row r="191">
      <c r="D191" s="2"/>
      <c r="E191" s="2"/>
      <c r="F191" s="31"/>
      <c r="G191" s="31"/>
      <c r="H191" s="31"/>
      <c r="I191" s="67"/>
      <c r="J191" s="31"/>
    </row>
    <row r="192">
      <c r="D192" s="2"/>
      <c r="E192" s="2"/>
      <c r="F192" s="31"/>
      <c r="G192" s="31"/>
      <c r="H192" s="31"/>
      <c r="I192" s="67"/>
      <c r="J192" s="31"/>
    </row>
    <row r="193">
      <c r="D193" s="2"/>
      <c r="E193" s="2"/>
      <c r="F193" s="31"/>
      <c r="G193" s="31"/>
      <c r="H193" s="31"/>
      <c r="I193" s="67"/>
      <c r="J193" s="31"/>
    </row>
    <row r="194">
      <c r="D194" s="2"/>
      <c r="E194" s="2"/>
      <c r="F194" s="31"/>
      <c r="G194" s="31"/>
      <c r="H194" s="31"/>
      <c r="I194" s="67"/>
      <c r="J194" s="31"/>
    </row>
    <row r="195">
      <c r="D195" s="2"/>
      <c r="E195" s="2"/>
      <c r="F195" s="31"/>
      <c r="G195" s="31"/>
      <c r="H195" s="31"/>
      <c r="I195" s="67"/>
      <c r="J195" s="31"/>
    </row>
    <row r="196">
      <c r="D196" s="2"/>
      <c r="E196" s="2"/>
      <c r="F196" s="31"/>
      <c r="G196" s="31"/>
      <c r="H196" s="31"/>
      <c r="I196" s="67"/>
      <c r="J196" s="31"/>
    </row>
    <row r="197">
      <c r="D197" s="2"/>
      <c r="E197" s="2"/>
      <c r="F197" s="31"/>
      <c r="G197" s="31"/>
      <c r="H197" s="31"/>
      <c r="I197" s="67"/>
      <c r="J197" s="31"/>
    </row>
    <row r="198">
      <c r="D198" s="2"/>
      <c r="E198" s="2"/>
      <c r="F198" s="31"/>
      <c r="G198" s="31"/>
      <c r="H198" s="31"/>
      <c r="I198" s="67"/>
      <c r="J198" s="31"/>
    </row>
    <row r="199">
      <c r="D199" s="2"/>
      <c r="E199" s="2"/>
      <c r="F199" s="31"/>
      <c r="G199" s="31"/>
      <c r="H199" s="31"/>
      <c r="I199" s="67"/>
      <c r="J199" s="31"/>
    </row>
    <row r="200">
      <c r="D200" s="2"/>
      <c r="E200" s="2"/>
      <c r="F200" s="31"/>
      <c r="G200" s="31"/>
      <c r="H200" s="31"/>
      <c r="I200" s="67"/>
      <c r="J200" s="31"/>
    </row>
    <row r="201">
      <c r="D201" s="2"/>
      <c r="E201" s="2"/>
      <c r="F201" s="31"/>
      <c r="G201" s="31"/>
      <c r="H201" s="31"/>
      <c r="I201" s="67"/>
      <c r="J201" s="31"/>
    </row>
    <row r="202">
      <c r="D202" s="2"/>
      <c r="E202" s="2"/>
      <c r="F202" s="31"/>
      <c r="G202" s="31"/>
      <c r="H202" s="31"/>
      <c r="I202" s="67"/>
      <c r="J202" s="31"/>
    </row>
    <row r="203">
      <c r="D203" s="2"/>
      <c r="E203" s="2"/>
      <c r="F203" s="31"/>
      <c r="G203" s="31"/>
      <c r="H203" s="31"/>
      <c r="I203" s="67"/>
      <c r="J203" s="31"/>
    </row>
    <row r="204">
      <c r="D204" s="2"/>
      <c r="E204" s="2"/>
      <c r="F204" s="31"/>
      <c r="G204" s="31"/>
      <c r="H204" s="31"/>
      <c r="I204" s="67"/>
      <c r="J204" s="31"/>
    </row>
    <row r="205">
      <c r="D205" s="2"/>
      <c r="E205" s="2"/>
      <c r="F205" s="31"/>
      <c r="G205" s="31"/>
      <c r="H205" s="31"/>
      <c r="I205" s="67"/>
      <c r="J205" s="31"/>
    </row>
    <row r="206">
      <c r="D206" s="2"/>
      <c r="E206" s="2"/>
      <c r="F206" s="31"/>
      <c r="G206" s="31"/>
      <c r="H206" s="31"/>
      <c r="I206" s="67"/>
      <c r="J206" s="31"/>
    </row>
    <row r="207">
      <c r="D207" s="2"/>
      <c r="E207" s="2"/>
      <c r="F207" s="31"/>
      <c r="G207" s="31"/>
      <c r="H207" s="31"/>
      <c r="I207" s="67"/>
      <c r="J207" s="31"/>
    </row>
    <row r="208">
      <c r="D208" s="2"/>
      <c r="E208" s="2"/>
      <c r="F208" s="31"/>
      <c r="G208" s="31"/>
      <c r="H208" s="31"/>
      <c r="I208" s="67"/>
      <c r="J208" s="31"/>
    </row>
    <row r="209">
      <c r="D209" s="2"/>
      <c r="E209" s="2"/>
      <c r="F209" s="31"/>
      <c r="G209" s="31"/>
      <c r="H209" s="31"/>
      <c r="I209" s="67"/>
      <c r="J209" s="31"/>
    </row>
    <row r="210">
      <c r="D210" s="2"/>
      <c r="E210" s="2"/>
      <c r="F210" s="31"/>
      <c r="G210" s="31"/>
      <c r="H210" s="31"/>
      <c r="I210" s="67"/>
      <c r="J210" s="31"/>
    </row>
    <row r="211">
      <c r="D211" s="2"/>
      <c r="E211" s="2"/>
      <c r="F211" s="31"/>
      <c r="G211" s="31"/>
      <c r="H211" s="31"/>
      <c r="I211" s="67"/>
      <c r="J211" s="31"/>
    </row>
    <row r="212">
      <c r="D212" s="2"/>
      <c r="E212" s="2"/>
      <c r="F212" s="31"/>
      <c r="G212" s="31"/>
      <c r="H212" s="31"/>
      <c r="I212" s="67"/>
      <c r="J212" s="31"/>
    </row>
    <row r="213">
      <c r="D213" s="2"/>
      <c r="E213" s="2"/>
      <c r="F213" s="31"/>
      <c r="G213" s="31"/>
      <c r="H213" s="31"/>
      <c r="I213" s="67"/>
      <c r="J213" s="31"/>
    </row>
    <row r="214">
      <c r="D214" s="2"/>
      <c r="E214" s="2"/>
      <c r="F214" s="31"/>
      <c r="G214" s="31"/>
      <c r="H214" s="31"/>
      <c r="I214" s="67"/>
      <c r="J214" s="31"/>
    </row>
    <row r="215">
      <c r="D215" s="2"/>
      <c r="E215" s="2"/>
      <c r="F215" s="31"/>
      <c r="G215" s="31"/>
      <c r="H215" s="31"/>
      <c r="I215" s="67"/>
      <c r="J215" s="31"/>
    </row>
    <row r="216">
      <c r="D216" s="2"/>
      <c r="E216" s="2"/>
      <c r="F216" s="31"/>
      <c r="G216" s="31"/>
      <c r="H216" s="31"/>
      <c r="I216" s="67"/>
      <c r="J216" s="31"/>
    </row>
    <row r="217">
      <c r="D217" s="2"/>
      <c r="E217" s="2"/>
      <c r="F217" s="31"/>
      <c r="G217" s="31"/>
      <c r="H217" s="31"/>
      <c r="I217" s="67"/>
      <c r="J217" s="31"/>
    </row>
    <row r="218">
      <c r="D218" s="2"/>
      <c r="E218" s="2"/>
      <c r="F218" s="31"/>
      <c r="G218" s="31"/>
      <c r="H218" s="31"/>
      <c r="I218" s="67"/>
      <c r="J218" s="31"/>
    </row>
    <row r="219">
      <c r="D219" s="2"/>
      <c r="E219" s="2"/>
      <c r="F219" s="31"/>
      <c r="G219" s="31"/>
      <c r="H219" s="31"/>
      <c r="I219" s="67"/>
      <c r="J219" s="31"/>
    </row>
    <row r="220">
      <c r="D220" s="2"/>
      <c r="E220" s="2"/>
      <c r="F220" s="31"/>
      <c r="G220" s="31"/>
      <c r="H220" s="31"/>
      <c r="I220" s="67"/>
      <c r="J220" s="31"/>
    </row>
    <row r="221">
      <c r="D221" s="2"/>
      <c r="E221" s="2"/>
      <c r="F221" s="31"/>
      <c r="G221" s="31"/>
      <c r="H221" s="31"/>
      <c r="I221" s="67"/>
      <c r="J221" s="31"/>
    </row>
    <row r="222">
      <c r="D222" s="2"/>
      <c r="E222" s="2"/>
      <c r="F222" s="31"/>
      <c r="G222" s="31"/>
      <c r="H222" s="31"/>
      <c r="I222" s="67"/>
      <c r="J222" s="31"/>
    </row>
    <row r="223">
      <c r="D223" s="2"/>
      <c r="E223" s="2"/>
      <c r="F223" s="31"/>
      <c r="G223" s="31"/>
      <c r="H223" s="31"/>
      <c r="I223" s="67"/>
      <c r="J223" s="31"/>
    </row>
    <row r="224">
      <c r="D224" s="2"/>
      <c r="E224" s="2"/>
      <c r="F224" s="31"/>
      <c r="G224" s="31"/>
      <c r="H224" s="31"/>
      <c r="I224" s="67"/>
      <c r="J224" s="31"/>
    </row>
    <row r="225">
      <c r="D225" s="2"/>
      <c r="E225" s="2"/>
      <c r="F225" s="31"/>
      <c r="G225" s="31"/>
      <c r="H225" s="31"/>
      <c r="I225" s="67"/>
      <c r="J225" s="31"/>
    </row>
    <row r="226">
      <c r="D226" s="2"/>
      <c r="E226" s="2"/>
      <c r="F226" s="31"/>
      <c r="G226" s="31"/>
      <c r="H226" s="31"/>
      <c r="I226" s="67"/>
      <c r="J226" s="31"/>
    </row>
    <row r="227">
      <c r="D227" s="2"/>
      <c r="E227" s="2"/>
      <c r="F227" s="31"/>
      <c r="G227" s="31"/>
      <c r="H227" s="31"/>
      <c r="I227" s="67"/>
      <c r="J227" s="31"/>
    </row>
    <row r="228">
      <c r="D228" s="2"/>
      <c r="E228" s="2"/>
      <c r="F228" s="31"/>
      <c r="G228" s="31"/>
      <c r="H228" s="31"/>
      <c r="I228" s="67"/>
      <c r="J228" s="31"/>
    </row>
    <row r="229">
      <c r="D229" s="2"/>
      <c r="E229" s="2"/>
      <c r="F229" s="31"/>
      <c r="G229" s="31"/>
      <c r="H229" s="31"/>
      <c r="I229" s="67"/>
      <c r="J229" s="31"/>
    </row>
    <row r="230">
      <c r="D230" s="2"/>
      <c r="E230" s="2"/>
      <c r="F230" s="31"/>
      <c r="G230" s="31"/>
      <c r="H230" s="31"/>
      <c r="I230" s="67"/>
      <c r="J230" s="31"/>
    </row>
    <row r="231">
      <c r="D231" s="2"/>
      <c r="E231" s="2"/>
      <c r="F231" s="31"/>
      <c r="G231" s="31"/>
      <c r="H231" s="31"/>
      <c r="I231" s="67"/>
      <c r="J231" s="31"/>
    </row>
    <row r="232">
      <c r="D232" s="2"/>
      <c r="E232" s="2"/>
      <c r="F232" s="31"/>
      <c r="G232" s="31"/>
      <c r="H232" s="31"/>
      <c r="I232" s="67"/>
      <c r="J232" s="31"/>
    </row>
    <row r="233">
      <c r="D233" s="2"/>
      <c r="E233" s="2"/>
      <c r="F233" s="31"/>
      <c r="G233" s="31"/>
      <c r="H233" s="31"/>
      <c r="I233" s="67"/>
      <c r="J233" s="31"/>
    </row>
    <row r="234">
      <c r="D234" s="2"/>
      <c r="E234" s="2"/>
      <c r="F234" s="31"/>
      <c r="G234" s="31"/>
      <c r="H234" s="31"/>
      <c r="I234" s="67"/>
      <c r="J234" s="31"/>
    </row>
    <row r="235">
      <c r="D235" s="2"/>
      <c r="E235" s="2"/>
      <c r="F235" s="31"/>
      <c r="G235" s="31"/>
      <c r="H235" s="31"/>
      <c r="I235" s="67"/>
      <c r="J235" s="31"/>
    </row>
    <row r="236">
      <c r="D236" s="2"/>
      <c r="E236" s="2"/>
      <c r="F236" s="31"/>
      <c r="G236" s="31"/>
      <c r="H236" s="31"/>
      <c r="I236" s="67"/>
      <c r="J236" s="31"/>
    </row>
    <row r="237">
      <c r="D237" s="2"/>
      <c r="E237" s="2"/>
      <c r="F237" s="31"/>
      <c r="G237" s="31"/>
      <c r="H237" s="31"/>
      <c r="I237" s="67"/>
      <c r="J237" s="31"/>
    </row>
    <row r="238">
      <c r="D238" s="2"/>
      <c r="E238" s="2"/>
      <c r="F238" s="31"/>
      <c r="G238" s="31"/>
      <c r="H238" s="31"/>
      <c r="I238" s="67"/>
      <c r="J238" s="31"/>
    </row>
    <row r="239">
      <c r="D239" s="2"/>
      <c r="E239" s="2"/>
      <c r="F239" s="31"/>
      <c r="G239" s="31"/>
      <c r="H239" s="31"/>
      <c r="I239" s="67"/>
      <c r="J239" s="31"/>
    </row>
    <row r="240">
      <c r="D240" s="2"/>
      <c r="E240" s="2"/>
      <c r="F240" s="31"/>
      <c r="G240" s="31"/>
      <c r="H240" s="31"/>
      <c r="I240" s="67"/>
      <c r="J240" s="31"/>
    </row>
    <row r="241">
      <c r="D241" s="2"/>
      <c r="E241" s="2"/>
      <c r="F241" s="31"/>
      <c r="G241" s="31"/>
      <c r="H241" s="31"/>
      <c r="I241" s="67"/>
      <c r="J241" s="31"/>
    </row>
    <row r="242">
      <c r="D242" s="2"/>
      <c r="E242" s="2"/>
      <c r="F242" s="31"/>
      <c r="G242" s="31"/>
      <c r="H242" s="31"/>
      <c r="I242" s="67"/>
      <c r="J242" s="31"/>
    </row>
    <row r="243">
      <c r="D243" s="2"/>
      <c r="E243" s="2"/>
      <c r="F243" s="31"/>
      <c r="G243" s="31"/>
      <c r="H243" s="31"/>
      <c r="I243" s="67"/>
      <c r="J243" s="31"/>
    </row>
    <row r="244">
      <c r="D244" s="2"/>
      <c r="E244" s="2"/>
      <c r="F244" s="31"/>
      <c r="G244" s="31"/>
      <c r="H244" s="31"/>
      <c r="I244" s="67"/>
      <c r="J244" s="31"/>
    </row>
    <row r="245">
      <c r="D245" s="2"/>
      <c r="E245" s="2"/>
      <c r="F245" s="31"/>
      <c r="G245" s="31"/>
      <c r="H245" s="31"/>
      <c r="I245" s="67"/>
      <c r="J245" s="31"/>
    </row>
    <row r="246">
      <c r="D246" s="2"/>
      <c r="E246" s="2"/>
      <c r="F246" s="31"/>
      <c r="G246" s="31"/>
      <c r="H246" s="31"/>
      <c r="I246" s="67"/>
      <c r="J246" s="31"/>
    </row>
    <row r="247">
      <c r="D247" s="2"/>
      <c r="E247" s="2"/>
      <c r="F247" s="31"/>
      <c r="G247" s="31"/>
      <c r="H247" s="31"/>
      <c r="I247" s="67"/>
      <c r="J247" s="31"/>
    </row>
    <row r="248">
      <c r="D248" s="2"/>
      <c r="E248" s="2"/>
      <c r="F248" s="31"/>
      <c r="G248" s="31"/>
      <c r="H248" s="31"/>
      <c r="I248" s="67"/>
      <c r="J248" s="31"/>
    </row>
    <row r="249">
      <c r="D249" s="2"/>
      <c r="E249" s="2"/>
      <c r="F249" s="31"/>
      <c r="G249" s="31"/>
      <c r="H249" s="31"/>
      <c r="I249" s="67"/>
      <c r="J249" s="31"/>
    </row>
    <row r="250">
      <c r="D250" s="2"/>
      <c r="E250" s="2"/>
      <c r="F250" s="31"/>
      <c r="G250" s="31"/>
      <c r="H250" s="31"/>
      <c r="I250" s="67"/>
      <c r="J250" s="31"/>
    </row>
    <row r="251">
      <c r="D251" s="2"/>
      <c r="E251" s="2"/>
      <c r="F251" s="31"/>
      <c r="G251" s="31"/>
      <c r="H251" s="31"/>
      <c r="I251" s="67"/>
      <c r="J251" s="31"/>
    </row>
    <row r="252">
      <c r="D252" s="2"/>
      <c r="E252" s="2"/>
      <c r="F252" s="31"/>
      <c r="G252" s="31"/>
      <c r="H252" s="31"/>
      <c r="I252" s="67"/>
      <c r="J252" s="31"/>
    </row>
    <row r="253">
      <c r="D253" s="2"/>
      <c r="E253" s="2"/>
      <c r="F253" s="31"/>
      <c r="G253" s="31"/>
      <c r="H253" s="31"/>
      <c r="I253" s="67"/>
      <c r="J253" s="31"/>
    </row>
    <row r="254">
      <c r="D254" s="2"/>
      <c r="E254" s="2"/>
      <c r="F254" s="31"/>
      <c r="G254" s="31"/>
      <c r="H254" s="31"/>
      <c r="I254" s="67"/>
      <c r="J254" s="31"/>
    </row>
    <row r="255">
      <c r="D255" s="2"/>
      <c r="E255" s="2"/>
      <c r="F255" s="31"/>
      <c r="G255" s="31"/>
      <c r="H255" s="31"/>
      <c r="I255" s="67"/>
      <c r="J255" s="31"/>
    </row>
    <row r="256">
      <c r="D256" s="2"/>
      <c r="E256" s="2"/>
      <c r="F256" s="31"/>
      <c r="G256" s="31"/>
      <c r="H256" s="31"/>
      <c r="I256" s="67"/>
      <c r="J256" s="31"/>
    </row>
    <row r="257">
      <c r="D257" s="2"/>
      <c r="E257" s="2"/>
      <c r="F257" s="31"/>
      <c r="G257" s="31"/>
      <c r="H257" s="31"/>
      <c r="I257" s="67"/>
      <c r="J257" s="31"/>
    </row>
    <row r="258">
      <c r="D258" s="2"/>
      <c r="E258" s="2"/>
      <c r="F258" s="31"/>
      <c r="G258" s="31"/>
      <c r="H258" s="31"/>
      <c r="I258" s="67"/>
      <c r="J258" s="31"/>
    </row>
    <row r="259">
      <c r="D259" s="2"/>
      <c r="E259" s="2"/>
      <c r="F259" s="31"/>
      <c r="G259" s="31"/>
      <c r="H259" s="31"/>
      <c r="I259" s="67"/>
      <c r="J259" s="31"/>
    </row>
    <row r="260">
      <c r="D260" s="2"/>
      <c r="E260" s="2"/>
      <c r="F260" s="31"/>
      <c r="G260" s="31"/>
      <c r="H260" s="31"/>
      <c r="I260" s="67"/>
      <c r="J260" s="31"/>
    </row>
    <row r="261">
      <c r="D261" s="2"/>
      <c r="E261" s="2"/>
      <c r="F261" s="31"/>
      <c r="G261" s="31"/>
      <c r="H261" s="31"/>
      <c r="I261" s="67"/>
      <c r="J261" s="31"/>
    </row>
    <row r="262">
      <c r="D262" s="2"/>
      <c r="E262" s="2"/>
      <c r="F262" s="31"/>
      <c r="G262" s="31"/>
      <c r="H262" s="31"/>
      <c r="I262" s="67"/>
      <c r="J262" s="31"/>
    </row>
    <row r="263">
      <c r="D263" s="2"/>
      <c r="E263" s="2"/>
      <c r="F263" s="31"/>
      <c r="G263" s="31"/>
      <c r="H263" s="31"/>
      <c r="I263" s="67"/>
      <c r="J263" s="31"/>
    </row>
    <row r="264">
      <c r="D264" s="2"/>
      <c r="E264" s="2"/>
      <c r="F264" s="31"/>
      <c r="G264" s="31"/>
      <c r="H264" s="31"/>
      <c r="I264" s="67"/>
      <c r="J264" s="31"/>
    </row>
    <row r="265">
      <c r="D265" s="2"/>
      <c r="E265" s="2"/>
      <c r="F265" s="31"/>
      <c r="G265" s="31"/>
      <c r="H265" s="31"/>
      <c r="I265" s="67"/>
      <c r="J265" s="31"/>
    </row>
    <row r="266">
      <c r="D266" s="2"/>
      <c r="E266" s="2"/>
      <c r="F266" s="31"/>
      <c r="G266" s="31"/>
      <c r="H266" s="31"/>
      <c r="I266" s="67"/>
      <c r="J266" s="31"/>
    </row>
    <row r="267">
      <c r="D267" s="2"/>
      <c r="E267" s="2"/>
      <c r="F267" s="31"/>
      <c r="G267" s="31"/>
      <c r="H267" s="31"/>
      <c r="I267" s="67"/>
      <c r="J267" s="31"/>
    </row>
    <row r="268">
      <c r="D268" s="2"/>
      <c r="E268" s="2"/>
      <c r="F268" s="31"/>
      <c r="G268" s="31"/>
      <c r="H268" s="31"/>
      <c r="I268" s="67"/>
      <c r="J268" s="31"/>
    </row>
    <row r="269">
      <c r="D269" s="2"/>
      <c r="E269" s="2"/>
      <c r="F269" s="31"/>
      <c r="G269" s="31"/>
      <c r="H269" s="31"/>
      <c r="I269" s="67"/>
      <c r="J269" s="31"/>
    </row>
    <row r="270">
      <c r="D270" s="2"/>
      <c r="E270" s="2"/>
      <c r="F270" s="31"/>
      <c r="G270" s="31"/>
      <c r="H270" s="31"/>
      <c r="I270" s="67"/>
      <c r="J270" s="31"/>
    </row>
    <row r="271">
      <c r="D271" s="2"/>
      <c r="E271" s="2"/>
      <c r="F271" s="31"/>
      <c r="G271" s="31"/>
      <c r="H271" s="31"/>
      <c r="I271" s="67"/>
      <c r="J271" s="31"/>
    </row>
    <row r="272">
      <c r="D272" s="2"/>
      <c r="E272" s="2"/>
      <c r="F272" s="31"/>
      <c r="G272" s="31"/>
      <c r="H272" s="31"/>
      <c r="I272" s="67"/>
      <c r="J272" s="31"/>
    </row>
    <row r="273">
      <c r="D273" s="2"/>
      <c r="E273" s="2"/>
      <c r="F273" s="31"/>
      <c r="G273" s="31"/>
      <c r="H273" s="31"/>
      <c r="I273" s="67"/>
      <c r="J273" s="31"/>
    </row>
    <row r="274">
      <c r="D274" s="2"/>
      <c r="E274" s="2"/>
      <c r="F274" s="31"/>
      <c r="G274" s="31"/>
      <c r="H274" s="31"/>
      <c r="I274" s="67"/>
      <c r="J274" s="31"/>
    </row>
    <row r="275">
      <c r="D275" s="2"/>
      <c r="E275" s="2"/>
      <c r="F275" s="31"/>
      <c r="G275" s="31"/>
      <c r="H275" s="31"/>
      <c r="I275" s="67"/>
      <c r="J275" s="31"/>
    </row>
    <row r="276">
      <c r="D276" s="2"/>
      <c r="E276" s="2"/>
      <c r="F276" s="31"/>
      <c r="G276" s="31"/>
      <c r="H276" s="31"/>
      <c r="I276" s="67"/>
      <c r="J276" s="31"/>
    </row>
    <row r="277">
      <c r="D277" s="2"/>
      <c r="E277" s="2"/>
      <c r="F277" s="31"/>
      <c r="G277" s="31"/>
      <c r="H277" s="31"/>
      <c r="I277" s="67"/>
      <c r="J277" s="31"/>
    </row>
    <row r="278">
      <c r="D278" s="2"/>
      <c r="E278" s="2"/>
      <c r="F278" s="31"/>
      <c r="G278" s="31"/>
      <c r="H278" s="31"/>
      <c r="I278" s="67"/>
      <c r="J278" s="31"/>
    </row>
    <row r="279">
      <c r="D279" s="2"/>
      <c r="E279" s="2"/>
      <c r="F279" s="31"/>
      <c r="G279" s="31"/>
      <c r="H279" s="31"/>
      <c r="I279" s="67"/>
      <c r="J279" s="31"/>
    </row>
    <row r="280">
      <c r="D280" s="2"/>
      <c r="E280" s="2"/>
      <c r="F280" s="31"/>
      <c r="G280" s="31"/>
      <c r="H280" s="31"/>
      <c r="I280" s="67"/>
      <c r="J280" s="31"/>
    </row>
    <row r="281">
      <c r="D281" s="2"/>
      <c r="E281" s="2"/>
      <c r="F281" s="31"/>
      <c r="G281" s="31"/>
      <c r="H281" s="31"/>
      <c r="I281" s="67"/>
      <c r="J281" s="31"/>
    </row>
    <row r="282">
      <c r="D282" s="2"/>
      <c r="E282" s="2"/>
      <c r="F282" s="31"/>
      <c r="G282" s="31"/>
      <c r="H282" s="31"/>
      <c r="I282" s="67"/>
      <c r="J282" s="31"/>
    </row>
    <row r="283">
      <c r="D283" s="2"/>
      <c r="E283" s="2"/>
      <c r="F283" s="31"/>
      <c r="G283" s="31"/>
      <c r="H283" s="31"/>
      <c r="I283" s="67"/>
      <c r="J283" s="31"/>
    </row>
    <row r="284">
      <c r="D284" s="2"/>
      <c r="E284" s="2"/>
      <c r="F284" s="31"/>
      <c r="G284" s="31"/>
      <c r="H284" s="31"/>
      <c r="I284" s="67"/>
      <c r="J284" s="31"/>
    </row>
    <row r="285">
      <c r="D285" s="2"/>
      <c r="E285" s="2"/>
      <c r="F285" s="31"/>
      <c r="G285" s="31"/>
      <c r="H285" s="31"/>
      <c r="I285" s="67"/>
      <c r="J285" s="31"/>
    </row>
    <row r="286">
      <c r="D286" s="2"/>
      <c r="E286" s="2"/>
      <c r="F286" s="31"/>
      <c r="G286" s="31"/>
      <c r="H286" s="31"/>
      <c r="I286" s="67"/>
      <c r="J286" s="31"/>
    </row>
    <row r="287">
      <c r="D287" s="2"/>
      <c r="E287" s="2"/>
      <c r="F287" s="31"/>
      <c r="G287" s="31"/>
      <c r="H287" s="31"/>
      <c r="I287" s="67"/>
      <c r="J287" s="31"/>
    </row>
    <row r="288">
      <c r="D288" s="2"/>
      <c r="E288" s="2"/>
      <c r="F288" s="31"/>
      <c r="G288" s="31"/>
      <c r="H288" s="31"/>
      <c r="I288" s="67"/>
      <c r="J288" s="31"/>
    </row>
    <row r="289">
      <c r="D289" s="2"/>
      <c r="E289" s="2"/>
      <c r="F289" s="31"/>
      <c r="G289" s="31"/>
      <c r="H289" s="31"/>
      <c r="I289" s="67"/>
      <c r="J289" s="31"/>
    </row>
    <row r="290">
      <c r="D290" s="2"/>
      <c r="E290" s="2"/>
      <c r="F290" s="31"/>
      <c r="G290" s="31"/>
      <c r="H290" s="31"/>
      <c r="I290" s="67"/>
      <c r="J290" s="31"/>
    </row>
    <row r="291">
      <c r="D291" s="2"/>
      <c r="E291" s="2"/>
      <c r="F291" s="31"/>
      <c r="G291" s="31"/>
      <c r="H291" s="31"/>
      <c r="I291" s="67"/>
      <c r="J291" s="31"/>
    </row>
    <row r="292">
      <c r="D292" s="2"/>
      <c r="E292" s="2"/>
      <c r="F292" s="31"/>
      <c r="G292" s="31"/>
      <c r="H292" s="31"/>
      <c r="I292" s="67"/>
      <c r="J292" s="31"/>
    </row>
    <row r="293">
      <c r="D293" s="2"/>
      <c r="E293" s="2"/>
      <c r="F293" s="31"/>
      <c r="G293" s="31"/>
      <c r="H293" s="31"/>
      <c r="I293" s="67"/>
      <c r="J293" s="31"/>
    </row>
    <row r="294">
      <c r="D294" s="2"/>
      <c r="E294" s="2"/>
      <c r="F294" s="31"/>
      <c r="G294" s="31"/>
      <c r="H294" s="31"/>
      <c r="I294" s="67"/>
      <c r="J294" s="31"/>
    </row>
    <row r="295">
      <c r="D295" s="2"/>
      <c r="E295" s="2"/>
      <c r="F295" s="31"/>
      <c r="G295" s="31"/>
      <c r="H295" s="31"/>
      <c r="I295" s="67"/>
      <c r="J295" s="31"/>
    </row>
    <row r="296">
      <c r="D296" s="2"/>
      <c r="E296" s="2"/>
      <c r="F296" s="31"/>
      <c r="G296" s="31"/>
      <c r="H296" s="31"/>
      <c r="I296" s="67"/>
      <c r="J296" s="31"/>
    </row>
    <row r="297">
      <c r="D297" s="2"/>
      <c r="E297" s="2"/>
      <c r="F297" s="31"/>
      <c r="G297" s="31"/>
      <c r="H297" s="31"/>
      <c r="I297" s="67"/>
      <c r="J297" s="31"/>
    </row>
    <row r="298">
      <c r="D298" s="2"/>
      <c r="E298" s="2"/>
      <c r="F298" s="31"/>
      <c r="G298" s="31"/>
      <c r="H298" s="31"/>
      <c r="I298" s="67"/>
      <c r="J298" s="31"/>
    </row>
    <row r="299">
      <c r="D299" s="2"/>
      <c r="E299" s="2"/>
      <c r="F299" s="31"/>
      <c r="G299" s="31"/>
      <c r="H299" s="31"/>
      <c r="I299" s="67"/>
      <c r="J299" s="31"/>
    </row>
    <row r="300">
      <c r="D300" s="2"/>
      <c r="E300" s="2"/>
      <c r="F300" s="31"/>
      <c r="G300" s="31"/>
      <c r="H300" s="31"/>
      <c r="I300" s="67"/>
      <c r="J300" s="31"/>
    </row>
    <row r="301">
      <c r="D301" s="2"/>
      <c r="E301" s="2"/>
      <c r="F301" s="31"/>
      <c r="G301" s="31"/>
      <c r="H301" s="31"/>
      <c r="I301" s="67"/>
      <c r="J301" s="31"/>
    </row>
    <row r="302">
      <c r="D302" s="2"/>
      <c r="E302" s="2"/>
      <c r="F302" s="31"/>
      <c r="G302" s="31"/>
      <c r="H302" s="31"/>
      <c r="I302" s="67"/>
      <c r="J302" s="31"/>
    </row>
    <row r="303">
      <c r="D303" s="2"/>
      <c r="E303" s="2"/>
      <c r="F303" s="31"/>
      <c r="G303" s="31"/>
      <c r="H303" s="31"/>
      <c r="I303" s="67"/>
      <c r="J303" s="31"/>
    </row>
    <row r="304">
      <c r="D304" s="2"/>
      <c r="E304" s="2"/>
      <c r="F304" s="31"/>
      <c r="G304" s="31"/>
      <c r="H304" s="31"/>
      <c r="I304" s="67"/>
      <c r="J304" s="31"/>
    </row>
    <row r="305">
      <c r="D305" s="2"/>
      <c r="E305" s="2"/>
      <c r="F305" s="31"/>
      <c r="G305" s="31"/>
      <c r="H305" s="31"/>
      <c r="I305" s="67"/>
      <c r="J305" s="31"/>
    </row>
    <row r="306">
      <c r="D306" s="2"/>
      <c r="E306" s="2"/>
      <c r="F306" s="31"/>
      <c r="G306" s="31"/>
      <c r="H306" s="31"/>
      <c r="I306" s="67"/>
      <c r="J306" s="31"/>
    </row>
    <row r="307">
      <c r="D307" s="2"/>
      <c r="E307" s="2"/>
      <c r="F307" s="31"/>
      <c r="G307" s="31"/>
      <c r="H307" s="31"/>
      <c r="I307" s="67"/>
      <c r="J307" s="31"/>
    </row>
    <row r="308">
      <c r="D308" s="2"/>
      <c r="E308" s="2"/>
      <c r="F308" s="31"/>
      <c r="G308" s="31"/>
      <c r="H308" s="31"/>
      <c r="I308" s="67"/>
      <c r="J308" s="31"/>
    </row>
    <row r="309">
      <c r="D309" s="2"/>
      <c r="E309" s="2"/>
      <c r="F309" s="31"/>
      <c r="G309" s="31"/>
      <c r="H309" s="31"/>
      <c r="I309" s="67"/>
      <c r="J309" s="31"/>
    </row>
    <row r="310">
      <c r="D310" s="2"/>
      <c r="E310" s="2"/>
      <c r="F310" s="31"/>
      <c r="G310" s="31"/>
      <c r="H310" s="31"/>
      <c r="I310" s="67"/>
      <c r="J310" s="31"/>
    </row>
    <row r="311">
      <c r="D311" s="2"/>
      <c r="E311" s="2"/>
      <c r="F311" s="31"/>
      <c r="G311" s="31"/>
      <c r="H311" s="31"/>
      <c r="I311" s="67"/>
      <c r="J311" s="31"/>
    </row>
    <row r="312">
      <c r="D312" s="2"/>
      <c r="E312" s="2"/>
      <c r="F312" s="31"/>
      <c r="G312" s="31"/>
      <c r="H312" s="31"/>
      <c r="I312" s="67"/>
      <c r="J312" s="31"/>
    </row>
    <row r="313">
      <c r="D313" s="2"/>
      <c r="E313" s="2"/>
      <c r="F313" s="31"/>
      <c r="G313" s="31"/>
      <c r="H313" s="31"/>
      <c r="I313" s="67"/>
      <c r="J313" s="31"/>
    </row>
    <row r="314">
      <c r="D314" s="2"/>
      <c r="E314" s="2"/>
      <c r="F314" s="31"/>
      <c r="G314" s="31"/>
      <c r="H314" s="31"/>
      <c r="I314" s="67"/>
      <c r="J314" s="31"/>
    </row>
    <row r="315">
      <c r="D315" s="2"/>
      <c r="E315" s="2"/>
      <c r="F315" s="31"/>
      <c r="G315" s="31"/>
      <c r="H315" s="31"/>
      <c r="I315" s="67"/>
      <c r="J315" s="31"/>
    </row>
    <row r="316">
      <c r="D316" s="2"/>
      <c r="E316" s="2"/>
      <c r="F316" s="31"/>
      <c r="G316" s="31"/>
      <c r="H316" s="31"/>
      <c r="I316" s="67"/>
      <c r="J316" s="31"/>
    </row>
    <row r="317">
      <c r="D317" s="2"/>
      <c r="E317" s="2"/>
      <c r="F317" s="31"/>
      <c r="G317" s="31"/>
      <c r="H317" s="31"/>
      <c r="I317" s="67"/>
      <c r="J317" s="31"/>
    </row>
    <row r="318">
      <c r="D318" s="2"/>
      <c r="E318" s="2"/>
      <c r="F318" s="31"/>
      <c r="G318" s="31"/>
      <c r="H318" s="31"/>
      <c r="I318" s="67"/>
      <c r="J318" s="31"/>
    </row>
    <row r="319">
      <c r="D319" s="2"/>
      <c r="E319" s="2"/>
      <c r="F319" s="31"/>
      <c r="G319" s="31"/>
      <c r="H319" s="31"/>
      <c r="I319" s="67"/>
      <c r="J319" s="31"/>
    </row>
    <row r="320">
      <c r="D320" s="2"/>
      <c r="E320" s="2"/>
      <c r="F320" s="31"/>
      <c r="G320" s="31"/>
      <c r="H320" s="31"/>
      <c r="I320" s="67"/>
      <c r="J320" s="31"/>
    </row>
    <row r="321">
      <c r="D321" s="2"/>
      <c r="E321" s="2"/>
      <c r="F321" s="31"/>
      <c r="G321" s="31"/>
      <c r="H321" s="31"/>
      <c r="I321" s="67"/>
      <c r="J321" s="31"/>
    </row>
    <row r="322">
      <c r="D322" s="2"/>
      <c r="E322" s="2"/>
      <c r="F322" s="31"/>
      <c r="G322" s="31"/>
      <c r="H322" s="31"/>
      <c r="I322" s="67"/>
      <c r="J322" s="31"/>
    </row>
    <row r="323">
      <c r="D323" s="2"/>
      <c r="E323" s="2"/>
      <c r="F323" s="31"/>
      <c r="G323" s="31"/>
      <c r="H323" s="31"/>
      <c r="I323" s="67"/>
      <c r="J323" s="31"/>
    </row>
    <row r="324">
      <c r="D324" s="2"/>
      <c r="E324" s="2"/>
      <c r="F324" s="31"/>
      <c r="G324" s="31"/>
      <c r="H324" s="31"/>
      <c r="I324" s="67"/>
      <c r="J324" s="31"/>
    </row>
    <row r="325">
      <c r="D325" s="2"/>
      <c r="E325" s="2"/>
      <c r="F325" s="31"/>
      <c r="G325" s="31"/>
      <c r="H325" s="31"/>
      <c r="I325" s="67"/>
      <c r="J325" s="31"/>
    </row>
    <row r="326">
      <c r="D326" s="2"/>
      <c r="E326" s="2"/>
      <c r="F326" s="31"/>
      <c r="G326" s="31"/>
      <c r="H326" s="31"/>
      <c r="I326" s="67"/>
      <c r="J326" s="31"/>
    </row>
    <row r="327">
      <c r="D327" s="2"/>
      <c r="E327" s="2"/>
      <c r="F327" s="31"/>
      <c r="G327" s="31"/>
      <c r="H327" s="31"/>
      <c r="I327" s="67"/>
      <c r="J327" s="31"/>
    </row>
    <row r="328">
      <c r="D328" s="2"/>
      <c r="E328" s="2"/>
      <c r="F328" s="31"/>
      <c r="G328" s="31"/>
      <c r="H328" s="31"/>
      <c r="I328" s="67"/>
      <c r="J328" s="31"/>
    </row>
    <row r="329">
      <c r="D329" s="2"/>
      <c r="E329" s="2"/>
      <c r="F329" s="31"/>
      <c r="G329" s="31"/>
      <c r="H329" s="31"/>
      <c r="I329" s="67"/>
      <c r="J329" s="31"/>
    </row>
    <row r="330">
      <c r="D330" s="2"/>
      <c r="E330" s="2"/>
      <c r="F330" s="31"/>
      <c r="G330" s="31"/>
      <c r="H330" s="31"/>
      <c r="I330" s="67"/>
      <c r="J330" s="31"/>
    </row>
    <row r="331">
      <c r="D331" s="2"/>
      <c r="E331" s="2"/>
      <c r="F331" s="31"/>
      <c r="G331" s="31"/>
      <c r="H331" s="31"/>
      <c r="I331" s="67"/>
      <c r="J331" s="31"/>
    </row>
    <row r="332">
      <c r="D332" s="2"/>
      <c r="E332" s="2"/>
      <c r="F332" s="31"/>
      <c r="G332" s="31"/>
      <c r="H332" s="31"/>
      <c r="I332" s="67"/>
      <c r="J332" s="31"/>
    </row>
    <row r="333">
      <c r="D333" s="2"/>
      <c r="E333" s="2"/>
      <c r="F333" s="31"/>
      <c r="G333" s="31"/>
      <c r="H333" s="31"/>
      <c r="I333" s="67"/>
      <c r="J333" s="31"/>
    </row>
    <row r="334">
      <c r="D334" s="2"/>
      <c r="E334" s="2"/>
      <c r="F334" s="31"/>
      <c r="G334" s="31"/>
      <c r="H334" s="31"/>
      <c r="I334" s="67"/>
      <c r="J334" s="31"/>
    </row>
    <row r="335">
      <c r="D335" s="2"/>
      <c r="E335" s="2"/>
      <c r="F335" s="31"/>
      <c r="G335" s="31"/>
      <c r="H335" s="31"/>
      <c r="I335" s="67"/>
      <c r="J335" s="31"/>
    </row>
    <row r="336">
      <c r="D336" s="2"/>
      <c r="E336" s="2"/>
      <c r="F336" s="31"/>
      <c r="G336" s="31"/>
      <c r="H336" s="31"/>
      <c r="I336" s="67"/>
      <c r="J336" s="31"/>
    </row>
    <row r="337">
      <c r="D337" s="2"/>
      <c r="E337" s="2"/>
      <c r="F337" s="31"/>
      <c r="G337" s="31"/>
      <c r="H337" s="31"/>
      <c r="I337" s="67"/>
      <c r="J337" s="31"/>
    </row>
    <row r="338">
      <c r="D338" s="2"/>
      <c r="E338" s="2"/>
      <c r="F338" s="31"/>
      <c r="G338" s="31"/>
      <c r="H338" s="31"/>
      <c r="I338" s="67"/>
      <c r="J338" s="31"/>
    </row>
    <row r="339">
      <c r="D339" s="2"/>
      <c r="E339" s="2"/>
      <c r="F339" s="31"/>
      <c r="G339" s="31"/>
      <c r="H339" s="31"/>
      <c r="I339" s="67"/>
      <c r="J339" s="31"/>
    </row>
    <row r="340">
      <c r="D340" s="2"/>
      <c r="E340" s="2"/>
      <c r="F340" s="31"/>
      <c r="G340" s="31"/>
      <c r="H340" s="31"/>
      <c r="I340" s="67"/>
      <c r="J340" s="31"/>
    </row>
    <row r="341">
      <c r="D341" s="2"/>
      <c r="E341" s="2"/>
      <c r="F341" s="31"/>
      <c r="G341" s="31"/>
      <c r="H341" s="31"/>
      <c r="I341" s="67"/>
      <c r="J341" s="31"/>
    </row>
    <row r="342">
      <c r="D342" s="2"/>
      <c r="E342" s="2"/>
      <c r="F342" s="31"/>
      <c r="G342" s="31"/>
      <c r="H342" s="31"/>
      <c r="I342" s="67"/>
      <c r="J342" s="31"/>
    </row>
    <row r="343">
      <c r="D343" s="2"/>
      <c r="E343" s="2"/>
      <c r="F343" s="31"/>
      <c r="G343" s="31"/>
      <c r="H343" s="31"/>
      <c r="I343" s="67"/>
      <c r="J343" s="31"/>
    </row>
    <row r="344">
      <c r="D344" s="2"/>
      <c r="E344" s="2"/>
      <c r="F344" s="31"/>
      <c r="G344" s="31"/>
      <c r="H344" s="31"/>
      <c r="I344" s="67"/>
      <c r="J344" s="31"/>
    </row>
    <row r="345">
      <c r="D345" s="2"/>
      <c r="E345" s="2"/>
      <c r="F345" s="31"/>
      <c r="G345" s="31"/>
      <c r="H345" s="31"/>
      <c r="I345" s="67"/>
      <c r="J345" s="31"/>
    </row>
    <row r="346">
      <c r="D346" s="2"/>
      <c r="E346" s="2"/>
      <c r="F346" s="31"/>
      <c r="G346" s="31"/>
      <c r="H346" s="31"/>
      <c r="I346" s="67"/>
      <c r="J346" s="31"/>
    </row>
    <row r="347">
      <c r="D347" s="2"/>
      <c r="E347" s="2"/>
      <c r="F347" s="31"/>
      <c r="G347" s="31"/>
      <c r="H347" s="31"/>
      <c r="I347" s="67"/>
      <c r="J347" s="31"/>
    </row>
    <row r="348">
      <c r="D348" s="2"/>
      <c r="E348" s="2"/>
      <c r="F348" s="31"/>
      <c r="G348" s="31"/>
      <c r="H348" s="31"/>
      <c r="I348" s="67"/>
      <c r="J348" s="31"/>
    </row>
    <row r="349">
      <c r="D349" s="2"/>
      <c r="E349" s="2"/>
      <c r="F349" s="31"/>
      <c r="G349" s="31"/>
      <c r="H349" s="31"/>
      <c r="I349" s="67"/>
      <c r="J349" s="31"/>
    </row>
    <row r="350">
      <c r="D350" s="2"/>
      <c r="E350" s="2"/>
      <c r="F350" s="31"/>
      <c r="G350" s="31"/>
      <c r="H350" s="31"/>
      <c r="I350" s="67"/>
      <c r="J350" s="31"/>
    </row>
    <row r="351">
      <c r="D351" s="2"/>
      <c r="E351" s="2"/>
      <c r="F351" s="31"/>
      <c r="G351" s="31"/>
      <c r="H351" s="31"/>
      <c r="I351" s="67"/>
      <c r="J351" s="31"/>
    </row>
    <row r="352">
      <c r="D352" s="2"/>
      <c r="E352" s="2"/>
      <c r="F352" s="31"/>
      <c r="G352" s="31"/>
      <c r="H352" s="31"/>
      <c r="I352" s="67"/>
      <c r="J352" s="31"/>
    </row>
    <row r="353">
      <c r="D353" s="2"/>
      <c r="E353" s="2"/>
      <c r="F353" s="31"/>
      <c r="G353" s="31"/>
      <c r="H353" s="31"/>
      <c r="I353" s="67"/>
      <c r="J353" s="31"/>
    </row>
    <row r="354">
      <c r="D354" s="2"/>
      <c r="E354" s="2"/>
      <c r="F354" s="31"/>
      <c r="G354" s="31"/>
      <c r="H354" s="31"/>
      <c r="I354" s="67"/>
      <c r="J354" s="31"/>
    </row>
    <row r="355">
      <c r="D355" s="2"/>
      <c r="E355" s="2"/>
      <c r="F355" s="31"/>
      <c r="G355" s="31"/>
      <c r="H355" s="31"/>
      <c r="I355" s="67"/>
      <c r="J355" s="31"/>
    </row>
    <row r="356">
      <c r="D356" s="2"/>
      <c r="E356" s="2"/>
      <c r="F356" s="31"/>
      <c r="G356" s="31"/>
      <c r="H356" s="31"/>
      <c r="I356" s="67"/>
      <c r="J356" s="31"/>
    </row>
    <row r="357">
      <c r="D357" s="2"/>
      <c r="E357" s="2"/>
      <c r="F357" s="31"/>
      <c r="G357" s="31"/>
      <c r="H357" s="31"/>
      <c r="I357" s="67"/>
      <c r="J357" s="31"/>
    </row>
    <row r="358">
      <c r="D358" s="2"/>
      <c r="E358" s="2"/>
      <c r="F358" s="31"/>
      <c r="G358" s="31"/>
      <c r="H358" s="31"/>
      <c r="I358" s="67"/>
      <c r="J358" s="31"/>
    </row>
    <row r="359">
      <c r="D359" s="2"/>
      <c r="E359" s="2"/>
      <c r="F359" s="31"/>
      <c r="G359" s="31"/>
      <c r="H359" s="31"/>
      <c r="I359" s="67"/>
      <c r="J359" s="31"/>
    </row>
    <row r="360">
      <c r="D360" s="2"/>
      <c r="E360" s="2"/>
      <c r="F360" s="31"/>
      <c r="G360" s="31"/>
      <c r="H360" s="31"/>
      <c r="I360" s="67"/>
      <c r="J360" s="31"/>
    </row>
    <row r="361">
      <c r="D361" s="2"/>
      <c r="E361" s="2"/>
      <c r="F361" s="31"/>
      <c r="G361" s="31"/>
      <c r="H361" s="31"/>
      <c r="I361" s="67"/>
      <c r="J361" s="31"/>
    </row>
    <row r="362">
      <c r="D362" s="2"/>
      <c r="E362" s="2"/>
      <c r="F362" s="31"/>
      <c r="G362" s="31"/>
      <c r="H362" s="31"/>
      <c r="I362" s="67"/>
      <c r="J362" s="31"/>
    </row>
    <row r="363">
      <c r="D363" s="2"/>
      <c r="E363" s="2"/>
      <c r="F363" s="31"/>
      <c r="G363" s="31"/>
      <c r="H363" s="31"/>
      <c r="I363" s="67"/>
      <c r="J363" s="31"/>
    </row>
    <row r="364">
      <c r="D364" s="2"/>
      <c r="E364" s="2"/>
      <c r="F364" s="31"/>
      <c r="G364" s="31"/>
      <c r="H364" s="31"/>
      <c r="I364" s="67"/>
      <c r="J364" s="31"/>
    </row>
    <row r="365">
      <c r="D365" s="2"/>
      <c r="E365" s="2"/>
      <c r="F365" s="31"/>
      <c r="G365" s="31"/>
      <c r="H365" s="31"/>
      <c r="I365" s="67"/>
      <c r="J365" s="31"/>
    </row>
    <row r="366">
      <c r="D366" s="2"/>
      <c r="E366" s="2"/>
      <c r="F366" s="31"/>
      <c r="G366" s="31"/>
      <c r="H366" s="31"/>
      <c r="I366" s="67"/>
      <c r="J366" s="31"/>
    </row>
    <row r="367">
      <c r="D367" s="2"/>
      <c r="E367" s="2"/>
      <c r="F367" s="31"/>
      <c r="G367" s="31"/>
      <c r="H367" s="31"/>
      <c r="I367" s="67"/>
      <c r="J367" s="31"/>
    </row>
    <row r="368">
      <c r="D368" s="2"/>
      <c r="E368" s="2"/>
      <c r="F368" s="31"/>
      <c r="G368" s="31"/>
      <c r="H368" s="31"/>
      <c r="I368" s="67"/>
      <c r="J368" s="31"/>
    </row>
    <row r="369">
      <c r="D369" s="2"/>
      <c r="E369" s="2"/>
      <c r="F369" s="31"/>
      <c r="G369" s="31"/>
      <c r="H369" s="31"/>
      <c r="I369" s="67"/>
      <c r="J369" s="31"/>
    </row>
    <row r="370">
      <c r="D370" s="2"/>
      <c r="E370" s="2"/>
      <c r="F370" s="31"/>
      <c r="G370" s="31"/>
      <c r="H370" s="31"/>
      <c r="I370" s="67"/>
      <c r="J370" s="31"/>
    </row>
    <row r="371">
      <c r="D371" s="2"/>
      <c r="E371" s="2"/>
      <c r="F371" s="31"/>
      <c r="G371" s="31"/>
      <c r="H371" s="31"/>
      <c r="I371" s="67"/>
      <c r="J371" s="31"/>
    </row>
    <row r="372">
      <c r="D372" s="2"/>
      <c r="E372" s="2"/>
      <c r="F372" s="31"/>
      <c r="G372" s="31"/>
      <c r="H372" s="31"/>
      <c r="I372" s="67"/>
      <c r="J372" s="31"/>
    </row>
    <row r="373">
      <c r="D373" s="2"/>
      <c r="E373" s="2"/>
      <c r="F373" s="31"/>
      <c r="G373" s="31"/>
      <c r="H373" s="31"/>
      <c r="I373" s="67"/>
      <c r="J373" s="31"/>
    </row>
    <row r="374">
      <c r="D374" s="2"/>
      <c r="E374" s="2"/>
      <c r="F374" s="31"/>
      <c r="G374" s="31"/>
      <c r="H374" s="31"/>
      <c r="I374" s="67"/>
      <c r="J374" s="31"/>
    </row>
    <row r="375">
      <c r="D375" s="2"/>
      <c r="E375" s="2"/>
      <c r="F375" s="31"/>
      <c r="G375" s="31"/>
      <c r="H375" s="31"/>
      <c r="I375" s="67"/>
      <c r="J375" s="31"/>
    </row>
    <row r="376">
      <c r="D376" s="2"/>
      <c r="E376" s="2"/>
      <c r="F376" s="31"/>
      <c r="G376" s="31"/>
      <c r="H376" s="31"/>
      <c r="I376" s="67"/>
      <c r="J376" s="31"/>
    </row>
    <row r="377">
      <c r="D377" s="2"/>
      <c r="E377" s="2"/>
      <c r="F377" s="31"/>
      <c r="G377" s="31"/>
      <c r="H377" s="31"/>
      <c r="I377" s="67"/>
      <c r="J377" s="31"/>
    </row>
    <row r="378">
      <c r="D378" s="2"/>
      <c r="E378" s="2"/>
      <c r="F378" s="31"/>
      <c r="G378" s="31"/>
      <c r="H378" s="31"/>
      <c r="I378" s="67"/>
      <c r="J378" s="31"/>
    </row>
    <row r="379">
      <c r="D379" s="2"/>
      <c r="E379" s="2"/>
      <c r="F379" s="31"/>
      <c r="G379" s="31"/>
      <c r="H379" s="31"/>
      <c r="I379" s="67"/>
      <c r="J379" s="31"/>
    </row>
    <row r="380">
      <c r="D380" s="2"/>
      <c r="E380" s="2"/>
      <c r="F380" s="31"/>
      <c r="G380" s="31"/>
      <c r="H380" s="31"/>
      <c r="I380" s="67"/>
      <c r="J380" s="31"/>
    </row>
    <row r="381">
      <c r="D381" s="2"/>
      <c r="E381" s="2"/>
      <c r="F381" s="31"/>
      <c r="G381" s="31"/>
      <c r="H381" s="31"/>
      <c r="I381" s="67"/>
      <c r="J381" s="31"/>
    </row>
    <row r="382">
      <c r="D382" s="2"/>
      <c r="E382" s="2"/>
      <c r="F382" s="31"/>
      <c r="G382" s="31"/>
      <c r="H382" s="31"/>
      <c r="I382" s="67"/>
      <c r="J382" s="31"/>
    </row>
    <row r="383">
      <c r="D383" s="2"/>
      <c r="E383" s="2"/>
      <c r="F383" s="31"/>
      <c r="G383" s="31"/>
      <c r="H383" s="31"/>
      <c r="I383" s="67"/>
      <c r="J383" s="31"/>
    </row>
    <row r="384">
      <c r="D384" s="2"/>
      <c r="E384" s="2"/>
      <c r="F384" s="31"/>
      <c r="G384" s="31"/>
      <c r="H384" s="31"/>
      <c r="I384" s="67"/>
      <c r="J384" s="31"/>
    </row>
    <row r="385">
      <c r="D385" s="2"/>
      <c r="E385" s="2"/>
      <c r="F385" s="31"/>
      <c r="G385" s="31"/>
      <c r="H385" s="31"/>
      <c r="I385" s="67"/>
      <c r="J385" s="31"/>
    </row>
    <row r="386">
      <c r="D386" s="2"/>
      <c r="E386" s="2"/>
      <c r="F386" s="31"/>
      <c r="G386" s="31"/>
      <c r="H386" s="31"/>
      <c r="I386" s="67"/>
      <c r="J386" s="31"/>
    </row>
    <row r="387">
      <c r="D387" s="2"/>
      <c r="E387" s="2"/>
      <c r="F387" s="31"/>
      <c r="G387" s="31"/>
      <c r="H387" s="31"/>
      <c r="I387" s="67"/>
      <c r="J387" s="31"/>
    </row>
    <row r="388">
      <c r="D388" s="2"/>
      <c r="E388" s="2"/>
      <c r="F388" s="31"/>
      <c r="G388" s="31"/>
      <c r="H388" s="31"/>
      <c r="I388" s="67"/>
      <c r="J388" s="31"/>
    </row>
    <row r="389">
      <c r="D389" s="2"/>
      <c r="E389" s="2"/>
      <c r="F389" s="31"/>
      <c r="G389" s="31"/>
      <c r="H389" s="31"/>
      <c r="I389" s="67"/>
      <c r="J389" s="31"/>
    </row>
    <row r="390">
      <c r="D390" s="2"/>
      <c r="E390" s="2"/>
      <c r="F390" s="31"/>
      <c r="G390" s="31"/>
      <c r="H390" s="31"/>
      <c r="I390" s="67"/>
      <c r="J390" s="31"/>
    </row>
    <row r="391">
      <c r="D391" s="2"/>
      <c r="E391" s="2"/>
      <c r="F391" s="31"/>
      <c r="G391" s="31"/>
      <c r="H391" s="31"/>
      <c r="I391" s="67"/>
      <c r="J391" s="31"/>
    </row>
    <row r="392">
      <c r="D392" s="2"/>
      <c r="E392" s="2"/>
      <c r="F392" s="31"/>
      <c r="G392" s="31"/>
      <c r="H392" s="31"/>
      <c r="I392" s="67"/>
      <c r="J392" s="31"/>
    </row>
    <row r="393">
      <c r="D393" s="2"/>
      <c r="E393" s="2"/>
      <c r="F393" s="31"/>
      <c r="G393" s="31"/>
      <c r="H393" s="31"/>
      <c r="I393" s="67"/>
      <c r="J393" s="31"/>
    </row>
    <row r="394">
      <c r="D394" s="2"/>
      <c r="E394" s="2"/>
      <c r="F394" s="31"/>
      <c r="G394" s="31"/>
      <c r="H394" s="31"/>
      <c r="I394" s="67"/>
      <c r="J394" s="31"/>
    </row>
    <row r="395">
      <c r="D395" s="2"/>
      <c r="E395" s="2"/>
      <c r="F395" s="31"/>
      <c r="G395" s="31"/>
      <c r="H395" s="31"/>
      <c r="I395" s="67"/>
      <c r="J395" s="31"/>
    </row>
    <row r="396">
      <c r="D396" s="2"/>
      <c r="E396" s="2"/>
      <c r="F396" s="31"/>
      <c r="G396" s="31"/>
      <c r="H396" s="31"/>
      <c r="I396" s="67"/>
      <c r="J396" s="31"/>
    </row>
    <row r="397">
      <c r="D397" s="2"/>
      <c r="E397" s="2"/>
      <c r="F397" s="31"/>
      <c r="G397" s="31"/>
      <c r="H397" s="31"/>
      <c r="I397" s="67"/>
      <c r="J397" s="31"/>
    </row>
    <row r="398">
      <c r="D398" s="2"/>
      <c r="E398" s="2"/>
      <c r="F398" s="31"/>
      <c r="G398" s="31"/>
      <c r="H398" s="31"/>
      <c r="I398" s="67"/>
      <c r="J398" s="31"/>
    </row>
    <row r="399">
      <c r="D399" s="2"/>
      <c r="E399" s="2"/>
      <c r="F399" s="31"/>
      <c r="G399" s="31"/>
      <c r="H399" s="31"/>
      <c r="I399" s="67"/>
      <c r="J399" s="31"/>
    </row>
    <row r="400">
      <c r="D400" s="2"/>
      <c r="E400" s="2"/>
      <c r="F400" s="31"/>
      <c r="G400" s="31"/>
      <c r="H400" s="31"/>
      <c r="I400" s="67"/>
      <c r="J400" s="31"/>
    </row>
    <row r="401">
      <c r="D401" s="2"/>
      <c r="E401" s="2"/>
      <c r="F401" s="31"/>
      <c r="G401" s="31"/>
      <c r="H401" s="31"/>
      <c r="I401" s="67"/>
      <c r="J401" s="31"/>
    </row>
    <row r="402">
      <c r="D402" s="2"/>
      <c r="E402" s="2"/>
      <c r="F402" s="31"/>
      <c r="G402" s="31"/>
      <c r="H402" s="31"/>
      <c r="I402" s="67"/>
      <c r="J402" s="31"/>
    </row>
    <row r="403">
      <c r="D403" s="2"/>
      <c r="E403" s="2"/>
      <c r="F403" s="31"/>
      <c r="G403" s="31"/>
      <c r="H403" s="31"/>
      <c r="I403" s="67"/>
      <c r="J403" s="31"/>
    </row>
    <row r="404">
      <c r="D404" s="2"/>
      <c r="E404" s="2"/>
      <c r="F404" s="31"/>
      <c r="G404" s="31"/>
      <c r="H404" s="31"/>
      <c r="I404" s="67"/>
      <c r="J404" s="31"/>
    </row>
    <row r="405">
      <c r="D405" s="2"/>
      <c r="E405" s="2"/>
      <c r="F405" s="31"/>
      <c r="G405" s="31"/>
      <c r="H405" s="31"/>
      <c r="I405" s="67"/>
      <c r="J405" s="31"/>
    </row>
    <row r="406">
      <c r="D406" s="2"/>
      <c r="E406" s="2"/>
      <c r="F406" s="31"/>
      <c r="G406" s="31"/>
      <c r="H406" s="31"/>
      <c r="I406" s="67"/>
      <c r="J406" s="31"/>
    </row>
    <row r="407">
      <c r="D407" s="2"/>
      <c r="E407" s="2"/>
      <c r="F407" s="31"/>
      <c r="G407" s="31"/>
      <c r="H407" s="31"/>
      <c r="I407" s="67"/>
      <c r="J407" s="31"/>
    </row>
    <row r="408">
      <c r="D408" s="2"/>
      <c r="E408" s="2"/>
      <c r="F408" s="31"/>
      <c r="G408" s="31"/>
      <c r="H408" s="31"/>
      <c r="I408" s="67"/>
      <c r="J408" s="31"/>
    </row>
    <row r="409">
      <c r="D409" s="2"/>
      <c r="E409" s="2"/>
      <c r="F409" s="31"/>
      <c r="G409" s="31"/>
      <c r="H409" s="31"/>
      <c r="I409" s="67"/>
      <c r="J409" s="31"/>
    </row>
    <row r="410">
      <c r="D410" s="2"/>
      <c r="E410" s="2"/>
      <c r="F410" s="31"/>
      <c r="G410" s="31"/>
      <c r="H410" s="31"/>
      <c r="I410" s="67"/>
      <c r="J410" s="31"/>
    </row>
    <row r="411">
      <c r="D411" s="2"/>
      <c r="E411" s="2"/>
      <c r="F411" s="31"/>
      <c r="G411" s="31"/>
      <c r="H411" s="31"/>
      <c r="I411" s="67"/>
      <c r="J411" s="31"/>
    </row>
    <row r="412">
      <c r="D412" s="2"/>
      <c r="E412" s="2"/>
      <c r="F412" s="31"/>
      <c r="G412" s="31"/>
      <c r="H412" s="31"/>
      <c r="I412" s="67"/>
      <c r="J412" s="31"/>
    </row>
    <row r="413">
      <c r="D413" s="2"/>
      <c r="E413" s="2"/>
      <c r="F413" s="31"/>
      <c r="G413" s="31"/>
      <c r="H413" s="31"/>
      <c r="I413" s="67"/>
      <c r="J413" s="31"/>
    </row>
    <row r="414">
      <c r="D414" s="2"/>
      <c r="E414" s="2"/>
      <c r="F414" s="31"/>
      <c r="G414" s="31"/>
      <c r="H414" s="31"/>
      <c r="I414" s="67"/>
      <c r="J414" s="31"/>
    </row>
    <row r="415">
      <c r="D415" s="2"/>
      <c r="E415" s="2"/>
      <c r="F415" s="31"/>
      <c r="G415" s="31"/>
      <c r="H415" s="31"/>
      <c r="I415" s="67"/>
      <c r="J415" s="31"/>
    </row>
    <row r="416">
      <c r="D416" s="2"/>
      <c r="E416" s="2"/>
      <c r="F416" s="31"/>
      <c r="G416" s="31"/>
      <c r="H416" s="31"/>
      <c r="I416" s="67"/>
      <c r="J416" s="31"/>
    </row>
    <row r="417">
      <c r="D417" s="2"/>
      <c r="E417" s="2"/>
      <c r="F417" s="31"/>
      <c r="G417" s="31"/>
      <c r="H417" s="31"/>
      <c r="I417" s="67"/>
      <c r="J417" s="31"/>
    </row>
    <row r="418">
      <c r="D418" s="2"/>
      <c r="E418" s="2"/>
      <c r="F418" s="31"/>
      <c r="G418" s="31"/>
      <c r="H418" s="31"/>
      <c r="I418" s="67"/>
      <c r="J418" s="31"/>
    </row>
    <row r="419">
      <c r="D419" s="2"/>
      <c r="E419" s="2"/>
      <c r="F419" s="31"/>
      <c r="G419" s="31"/>
      <c r="H419" s="31"/>
      <c r="I419" s="67"/>
      <c r="J419" s="31"/>
    </row>
    <row r="420">
      <c r="D420" s="2"/>
      <c r="E420" s="2"/>
      <c r="F420" s="31"/>
      <c r="G420" s="31"/>
      <c r="H420" s="31"/>
      <c r="I420" s="67"/>
      <c r="J420" s="31"/>
    </row>
    <row r="421">
      <c r="D421" s="2"/>
      <c r="E421" s="2"/>
      <c r="F421" s="31"/>
      <c r="G421" s="31"/>
      <c r="H421" s="31"/>
      <c r="I421" s="67"/>
      <c r="J421" s="31"/>
    </row>
    <row r="422">
      <c r="D422" s="2"/>
      <c r="E422" s="2"/>
      <c r="F422" s="31"/>
      <c r="G422" s="31"/>
      <c r="H422" s="31"/>
      <c r="I422" s="67"/>
      <c r="J422" s="31"/>
    </row>
    <row r="423">
      <c r="D423" s="2"/>
      <c r="E423" s="2"/>
      <c r="F423" s="31"/>
      <c r="G423" s="31"/>
      <c r="H423" s="31"/>
      <c r="I423" s="67"/>
      <c r="J423" s="31"/>
    </row>
    <row r="424">
      <c r="D424" s="2"/>
      <c r="E424" s="2"/>
      <c r="F424" s="31"/>
      <c r="G424" s="31"/>
      <c r="H424" s="31"/>
      <c r="I424" s="67"/>
      <c r="J424" s="31"/>
    </row>
    <row r="425">
      <c r="D425" s="2"/>
      <c r="E425" s="2"/>
      <c r="F425" s="31"/>
      <c r="G425" s="31"/>
      <c r="H425" s="31"/>
      <c r="I425" s="67"/>
      <c r="J425" s="31"/>
    </row>
    <row r="426">
      <c r="D426" s="2"/>
      <c r="E426" s="2"/>
      <c r="F426" s="31"/>
      <c r="G426" s="31"/>
      <c r="H426" s="31"/>
      <c r="I426" s="67"/>
      <c r="J426" s="31"/>
    </row>
    <row r="427">
      <c r="D427" s="2"/>
      <c r="E427" s="2"/>
      <c r="F427" s="31"/>
      <c r="G427" s="31"/>
      <c r="H427" s="31"/>
      <c r="I427" s="67"/>
      <c r="J427" s="31"/>
    </row>
    <row r="428">
      <c r="D428" s="2"/>
      <c r="E428" s="2"/>
      <c r="F428" s="31"/>
      <c r="G428" s="31"/>
      <c r="H428" s="31"/>
      <c r="I428" s="67"/>
      <c r="J428" s="31"/>
    </row>
    <row r="429">
      <c r="D429" s="2"/>
      <c r="E429" s="2"/>
      <c r="F429" s="31"/>
      <c r="G429" s="31"/>
      <c r="H429" s="31"/>
      <c r="I429" s="67"/>
      <c r="J429" s="31"/>
    </row>
    <row r="430">
      <c r="D430" s="2"/>
      <c r="E430" s="2"/>
      <c r="F430" s="31"/>
      <c r="G430" s="31"/>
      <c r="H430" s="31"/>
      <c r="I430" s="67"/>
      <c r="J430" s="31"/>
    </row>
    <row r="431">
      <c r="D431" s="2"/>
      <c r="E431" s="2"/>
      <c r="F431" s="31"/>
      <c r="G431" s="31"/>
      <c r="H431" s="31"/>
      <c r="I431" s="67"/>
      <c r="J431" s="31"/>
    </row>
    <row r="432">
      <c r="D432" s="2"/>
      <c r="E432" s="2"/>
      <c r="F432" s="31"/>
      <c r="G432" s="31"/>
      <c r="H432" s="31"/>
      <c r="I432" s="67"/>
      <c r="J432" s="31"/>
    </row>
    <row r="433">
      <c r="D433" s="2"/>
      <c r="E433" s="2"/>
      <c r="F433" s="31"/>
      <c r="G433" s="31"/>
      <c r="H433" s="31"/>
      <c r="I433" s="67"/>
      <c r="J433" s="31"/>
    </row>
    <row r="434">
      <c r="D434" s="2"/>
      <c r="E434" s="2"/>
      <c r="F434" s="31"/>
      <c r="G434" s="31"/>
      <c r="H434" s="31"/>
      <c r="I434" s="67"/>
      <c r="J434" s="31"/>
    </row>
    <row r="435">
      <c r="D435" s="2"/>
      <c r="E435" s="2"/>
      <c r="F435" s="31"/>
      <c r="G435" s="31"/>
      <c r="H435" s="31"/>
      <c r="I435" s="67"/>
      <c r="J435" s="31"/>
    </row>
    <row r="436">
      <c r="D436" s="2"/>
      <c r="E436" s="2"/>
      <c r="F436" s="31"/>
      <c r="G436" s="31"/>
      <c r="H436" s="31"/>
      <c r="I436" s="67"/>
      <c r="J436" s="31"/>
    </row>
    <row r="437">
      <c r="D437" s="2"/>
      <c r="E437" s="2"/>
      <c r="F437" s="31"/>
      <c r="G437" s="31"/>
      <c r="H437" s="31"/>
      <c r="I437" s="67"/>
      <c r="J437" s="31"/>
    </row>
    <row r="438">
      <c r="D438" s="2"/>
      <c r="E438" s="2"/>
      <c r="F438" s="31"/>
      <c r="G438" s="31"/>
      <c r="H438" s="31"/>
      <c r="I438" s="67"/>
      <c r="J438" s="31"/>
    </row>
    <row r="439">
      <c r="D439" s="2"/>
      <c r="E439" s="2"/>
      <c r="F439" s="31"/>
      <c r="G439" s="31"/>
      <c r="H439" s="31"/>
      <c r="I439" s="67"/>
      <c r="J439" s="31"/>
    </row>
    <row r="440">
      <c r="D440" s="2"/>
      <c r="E440" s="2"/>
      <c r="F440" s="31"/>
      <c r="G440" s="31"/>
      <c r="H440" s="31"/>
      <c r="I440" s="67"/>
      <c r="J440" s="31"/>
    </row>
    <row r="441">
      <c r="D441" s="2"/>
      <c r="E441" s="2"/>
      <c r="F441" s="31"/>
      <c r="G441" s="31"/>
      <c r="H441" s="31"/>
      <c r="I441" s="67"/>
      <c r="J441" s="31"/>
    </row>
    <row r="442">
      <c r="D442" s="2"/>
      <c r="E442" s="2"/>
      <c r="F442" s="31"/>
      <c r="G442" s="31"/>
      <c r="H442" s="31"/>
      <c r="I442" s="67"/>
      <c r="J442" s="31"/>
    </row>
    <row r="443">
      <c r="D443" s="2"/>
      <c r="E443" s="2"/>
      <c r="F443" s="31"/>
      <c r="G443" s="31"/>
      <c r="H443" s="31"/>
      <c r="I443" s="67"/>
      <c r="J443" s="31"/>
    </row>
    <row r="444">
      <c r="D444" s="2"/>
      <c r="E444" s="2"/>
      <c r="F444" s="31"/>
      <c r="G444" s="31"/>
      <c r="H444" s="31"/>
      <c r="I444" s="67"/>
      <c r="J444" s="31"/>
    </row>
    <row r="445">
      <c r="D445" s="2"/>
      <c r="E445" s="2"/>
      <c r="F445" s="31"/>
      <c r="G445" s="31"/>
      <c r="H445" s="31"/>
      <c r="I445" s="67"/>
      <c r="J445" s="31"/>
    </row>
    <row r="446">
      <c r="D446" s="2"/>
      <c r="E446" s="2"/>
      <c r="F446" s="31"/>
      <c r="G446" s="31"/>
      <c r="H446" s="31"/>
      <c r="I446" s="67"/>
      <c r="J446" s="31"/>
    </row>
    <row r="447">
      <c r="D447" s="2"/>
      <c r="E447" s="2"/>
      <c r="F447" s="31"/>
      <c r="G447" s="31"/>
      <c r="H447" s="31"/>
      <c r="I447" s="67"/>
      <c r="J447" s="31"/>
    </row>
    <row r="448">
      <c r="D448" s="2"/>
      <c r="E448" s="2"/>
      <c r="F448" s="31"/>
      <c r="G448" s="31"/>
      <c r="H448" s="31"/>
      <c r="I448" s="67"/>
      <c r="J448" s="31"/>
    </row>
    <row r="449">
      <c r="D449" s="2"/>
      <c r="E449" s="2"/>
      <c r="F449" s="31"/>
      <c r="G449" s="31"/>
      <c r="H449" s="31"/>
      <c r="I449" s="67"/>
      <c r="J449" s="31"/>
    </row>
    <row r="450">
      <c r="D450" s="2"/>
      <c r="E450" s="2"/>
      <c r="F450" s="31"/>
      <c r="G450" s="31"/>
      <c r="H450" s="31"/>
      <c r="I450" s="67"/>
      <c r="J450" s="31"/>
    </row>
    <row r="451">
      <c r="D451" s="2"/>
      <c r="E451" s="2"/>
      <c r="F451" s="31"/>
      <c r="G451" s="31"/>
      <c r="H451" s="31"/>
      <c r="I451" s="67"/>
      <c r="J451" s="31"/>
    </row>
    <row r="452">
      <c r="D452" s="2"/>
      <c r="E452" s="2"/>
      <c r="F452" s="31"/>
      <c r="G452" s="31"/>
      <c r="H452" s="31"/>
      <c r="I452" s="67"/>
      <c r="J452" s="31"/>
    </row>
    <row r="453">
      <c r="D453" s="2"/>
      <c r="E453" s="2"/>
      <c r="F453" s="31"/>
      <c r="G453" s="31"/>
      <c r="H453" s="31"/>
      <c r="I453" s="67"/>
      <c r="J453" s="31"/>
    </row>
    <row r="454">
      <c r="D454" s="2"/>
      <c r="E454" s="2"/>
      <c r="F454" s="31"/>
      <c r="G454" s="31"/>
      <c r="H454" s="31"/>
      <c r="I454" s="67"/>
      <c r="J454" s="31"/>
    </row>
    <row r="455">
      <c r="D455" s="2"/>
      <c r="E455" s="2"/>
      <c r="F455" s="31"/>
      <c r="G455" s="31"/>
      <c r="H455" s="31"/>
      <c r="I455" s="67"/>
      <c r="J455" s="31"/>
    </row>
    <row r="456">
      <c r="D456" s="2"/>
      <c r="E456" s="2"/>
      <c r="F456" s="31"/>
      <c r="G456" s="31"/>
      <c r="H456" s="31"/>
      <c r="I456" s="67"/>
      <c r="J456" s="31"/>
    </row>
    <row r="457">
      <c r="D457" s="2"/>
      <c r="E457" s="2"/>
      <c r="F457" s="31"/>
      <c r="G457" s="31"/>
      <c r="H457" s="31"/>
      <c r="I457" s="67"/>
      <c r="J457" s="31"/>
    </row>
    <row r="458">
      <c r="D458" s="2"/>
      <c r="E458" s="2"/>
      <c r="F458" s="31"/>
      <c r="G458" s="31"/>
      <c r="H458" s="31"/>
      <c r="I458" s="67"/>
      <c r="J458" s="31"/>
    </row>
    <row r="459">
      <c r="D459" s="2"/>
      <c r="E459" s="2"/>
      <c r="F459" s="31"/>
      <c r="G459" s="31"/>
      <c r="H459" s="31"/>
      <c r="I459" s="67"/>
      <c r="J459" s="31"/>
    </row>
    <row r="460">
      <c r="D460" s="2"/>
      <c r="E460" s="2"/>
      <c r="F460" s="31"/>
      <c r="G460" s="31"/>
      <c r="H460" s="31"/>
      <c r="I460" s="67"/>
      <c r="J460" s="31"/>
    </row>
    <row r="461">
      <c r="D461" s="2"/>
      <c r="E461" s="2"/>
      <c r="F461" s="31"/>
      <c r="G461" s="31"/>
      <c r="H461" s="31"/>
      <c r="I461" s="67"/>
      <c r="J461" s="31"/>
    </row>
    <row r="462">
      <c r="D462" s="2"/>
      <c r="E462" s="2"/>
      <c r="F462" s="31"/>
      <c r="G462" s="31"/>
      <c r="H462" s="31"/>
      <c r="I462" s="67"/>
      <c r="J462" s="31"/>
    </row>
    <row r="463">
      <c r="D463" s="2"/>
      <c r="E463" s="2"/>
      <c r="F463" s="31"/>
      <c r="G463" s="31"/>
      <c r="H463" s="31"/>
      <c r="I463" s="67"/>
      <c r="J463" s="31"/>
    </row>
    <row r="464">
      <c r="D464" s="2"/>
      <c r="E464" s="2"/>
      <c r="F464" s="31"/>
      <c r="G464" s="31"/>
      <c r="H464" s="31"/>
      <c r="I464" s="67"/>
      <c r="J464" s="31"/>
    </row>
    <row r="465">
      <c r="D465" s="2"/>
      <c r="E465" s="2"/>
      <c r="F465" s="31"/>
      <c r="G465" s="31"/>
      <c r="H465" s="31"/>
      <c r="I465" s="67"/>
      <c r="J465" s="31"/>
    </row>
    <row r="466">
      <c r="D466" s="2"/>
      <c r="E466" s="2"/>
      <c r="F466" s="31"/>
      <c r="G466" s="31"/>
      <c r="H466" s="31"/>
      <c r="I466" s="67"/>
      <c r="J466" s="31"/>
    </row>
    <row r="467">
      <c r="D467" s="2"/>
      <c r="E467" s="2"/>
      <c r="F467" s="31"/>
      <c r="G467" s="31"/>
      <c r="H467" s="31"/>
      <c r="I467" s="67"/>
      <c r="J467" s="31"/>
    </row>
    <row r="468">
      <c r="D468" s="2"/>
      <c r="E468" s="2"/>
      <c r="F468" s="31"/>
      <c r="G468" s="31"/>
      <c r="H468" s="31"/>
      <c r="I468" s="67"/>
      <c r="J468" s="31"/>
    </row>
    <row r="469">
      <c r="D469" s="2"/>
      <c r="E469" s="2"/>
      <c r="F469" s="31"/>
      <c r="G469" s="31"/>
      <c r="H469" s="31"/>
      <c r="I469" s="67"/>
      <c r="J469" s="31"/>
    </row>
    <row r="470">
      <c r="D470" s="2"/>
      <c r="E470" s="2"/>
      <c r="F470" s="31"/>
      <c r="G470" s="31"/>
      <c r="H470" s="31"/>
      <c r="I470" s="67"/>
      <c r="J470" s="31"/>
    </row>
    <row r="471">
      <c r="D471" s="2"/>
      <c r="E471" s="2"/>
      <c r="F471" s="31"/>
      <c r="G471" s="31"/>
      <c r="H471" s="31"/>
      <c r="I471" s="67"/>
      <c r="J471" s="31"/>
    </row>
    <row r="472">
      <c r="D472" s="2"/>
      <c r="E472" s="2"/>
      <c r="F472" s="31"/>
      <c r="G472" s="31"/>
      <c r="H472" s="31"/>
      <c r="I472" s="67"/>
      <c r="J472" s="31"/>
    </row>
    <row r="473">
      <c r="D473" s="2"/>
      <c r="E473" s="2"/>
      <c r="F473" s="31"/>
      <c r="G473" s="31"/>
      <c r="H473" s="31"/>
      <c r="I473" s="67"/>
      <c r="J473" s="31"/>
    </row>
    <row r="474">
      <c r="D474" s="2"/>
      <c r="E474" s="2"/>
      <c r="F474" s="31"/>
      <c r="G474" s="31"/>
      <c r="H474" s="31"/>
      <c r="I474" s="67"/>
      <c r="J474" s="31"/>
    </row>
    <row r="475">
      <c r="D475" s="2"/>
      <c r="E475" s="2"/>
      <c r="F475" s="31"/>
      <c r="G475" s="31"/>
      <c r="H475" s="31"/>
      <c r="I475" s="67"/>
      <c r="J475" s="31"/>
    </row>
    <row r="476">
      <c r="D476" s="2"/>
      <c r="E476" s="2"/>
      <c r="F476" s="31"/>
      <c r="G476" s="31"/>
      <c r="H476" s="31"/>
      <c r="I476" s="67"/>
      <c r="J476" s="31"/>
    </row>
    <row r="477">
      <c r="D477" s="2"/>
      <c r="E477" s="2"/>
      <c r="F477" s="31"/>
      <c r="G477" s="31"/>
      <c r="H477" s="31"/>
      <c r="I477" s="67"/>
      <c r="J477" s="31"/>
    </row>
    <row r="478">
      <c r="D478" s="2"/>
      <c r="E478" s="2"/>
      <c r="F478" s="31"/>
      <c r="G478" s="31"/>
      <c r="H478" s="31"/>
      <c r="I478" s="67"/>
      <c r="J478" s="31"/>
    </row>
    <row r="479">
      <c r="D479" s="2"/>
      <c r="E479" s="2"/>
      <c r="F479" s="31"/>
      <c r="G479" s="31"/>
      <c r="H479" s="31"/>
      <c r="I479" s="67"/>
      <c r="J479" s="31"/>
    </row>
    <row r="480">
      <c r="D480" s="2"/>
      <c r="E480" s="2"/>
      <c r="F480" s="31"/>
      <c r="G480" s="31"/>
      <c r="H480" s="31"/>
      <c r="I480" s="67"/>
      <c r="J480" s="31"/>
    </row>
    <row r="481">
      <c r="D481" s="2"/>
      <c r="E481" s="2"/>
      <c r="F481" s="31"/>
      <c r="G481" s="31"/>
      <c r="H481" s="31"/>
      <c r="I481" s="67"/>
      <c r="J481" s="31"/>
    </row>
    <row r="482">
      <c r="D482" s="2"/>
      <c r="E482" s="2"/>
      <c r="F482" s="31"/>
      <c r="G482" s="31"/>
      <c r="H482" s="31"/>
      <c r="I482" s="67"/>
      <c r="J482" s="31"/>
    </row>
    <row r="483">
      <c r="D483" s="2"/>
      <c r="E483" s="2"/>
      <c r="F483" s="31"/>
      <c r="G483" s="31"/>
      <c r="H483" s="31"/>
      <c r="I483" s="67"/>
      <c r="J483" s="31"/>
    </row>
    <row r="484">
      <c r="D484" s="2"/>
      <c r="E484" s="2"/>
      <c r="F484" s="31"/>
      <c r="G484" s="31"/>
      <c r="H484" s="31"/>
      <c r="I484" s="67"/>
      <c r="J484" s="31"/>
    </row>
    <row r="485">
      <c r="D485" s="2"/>
      <c r="E485" s="2"/>
      <c r="F485" s="31"/>
      <c r="G485" s="31"/>
      <c r="H485" s="31"/>
      <c r="I485" s="67"/>
      <c r="J485" s="31"/>
    </row>
    <row r="486">
      <c r="D486" s="2"/>
      <c r="E486" s="2"/>
      <c r="F486" s="31"/>
      <c r="G486" s="31"/>
      <c r="H486" s="31"/>
      <c r="I486" s="67"/>
      <c r="J486" s="31"/>
    </row>
    <row r="487">
      <c r="D487" s="2"/>
      <c r="E487" s="2"/>
      <c r="F487" s="31"/>
      <c r="G487" s="31"/>
      <c r="H487" s="31"/>
      <c r="I487" s="67"/>
      <c r="J487" s="31"/>
    </row>
    <row r="488">
      <c r="D488" s="2"/>
      <c r="E488" s="2"/>
      <c r="F488" s="31"/>
      <c r="G488" s="31"/>
      <c r="H488" s="31"/>
      <c r="I488" s="67"/>
      <c r="J488" s="31"/>
    </row>
    <row r="489">
      <c r="D489" s="2"/>
      <c r="E489" s="2"/>
      <c r="F489" s="31"/>
      <c r="G489" s="31"/>
      <c r="H489" s="31"/>
      <c r="I489" s="67"/>
      <c r="J489" s="31"/>
    </row>
    <row r="490">
      <c r="D490" s="2"/>
      <c r="E490" s="2"/>
      <c r="F490" s="31"/>
      <c r="G490" s="31"/>
      <c r="H490" s="31"/>
      <c r="I490" s="67"/>
      <c r="J490" s="31"/>
    </row>
    <row r="491">
      <c r="D491" s="2"/>
      <c r="E491" s="2"/>
      <c r="F491" s="31"/>
      <c r="G491" s="31"/>
      <c r="H491" s="31"/>
      <c r="I491" s="67"/>
      <c r="J491" s="31"/>
    </row>
    <row r="492">
      <c r="D492" s="2"/>
      <c r="E492" s="2"/>
      <c r="F492" s="31"/>
      <c r="G492" s="31"/>
      <c r="H492" s="31"/>
      <c r="I492" s="67"/>
      <c r="J492" s="31"/>
    </row>
    <row r="493">
      <c r="D493" s="2"/>
      <c r="E493" s="2"/>
      <c r="F493" s="31"/>
      <c r="G493" s="31"/>
      <c r="H493" s="31"/>
      <c r="I493" s="67"/>
      <c r="J493" s="31"/>
    </row>
    <row r="494">
      <c r="D494" s="2"/>
      <c r="E494" s="2"/>
      <c r="F494" s="31"/>
      <c r="G494" s="31"/>
      <c r="H494" s="31"/>
      <c r="I494" s="67"/>
      <c r="J494" s="31"/>
    </row>
    <row r="495">
      <c r="D495" s="2"/>
      <c r="E495" s="2"/>
      <c r="F495" s="31"/>
      <c r="G495" s="31"/>
      <c r="H495" s="31"/>
      <c r="I495" s="67"/>
      <c r="J495" s="31"/>
    </row>
    <row r="496">
      <c r="D496" s="2"/>
      <c r="E496" s="2"/>
      <c r="F496" s="31"/>
      <c r="G496" s="31"/>
      <c r="H496" s="31"/>
      <c r="I496" s="67"/>
      <c r="J496" s="31"/>
    </row>
    <row r="497">
      <c r="D497" s="2"/>
      <c r="E497" s="2"/>
      <c r="F497" s="31"/>
      <c r="G497" s="31"/>
      <c r="H497" s="31"/>
      <c r="I497" s="67"/>
      <c r="J497" s="31"/>
    </row>
    <row r="498">
      <c r="D498" s="2"/>
      <c r="E498" s="2"/>
      <c r="F498" s="31"/>
      <c r="G498" s="31"/>
      <c r="H498" s="31"/>
      <c r="I498" s="67"/>
      <c r="J498" s="31"/>
    </row>
    <row r="499">
      <c r="D499" s="2"/>
      <c r="E499" s="2"/>
      <c r="F499" s="31"/>
      <c r="G499" s="31"/>
      <c r="H499" s="31"/>
      <c r="I499" s="67"/>
      <c r="J499" s="31"/>
    </row>
    <row r="500">
      <c r="D500" s="2"/>
      <c r="E500" s="2"/>
      <c r="F500" s="31"/>
      <c r="G500" s="31"/>
      <c r="H500" s="31"/>
      <c r="I500" s="67"/>
      <c r="J500" s="31"/>
    </row>
    <row r="501">
      <c r="D501" s="2"/>
      <c r="E501" s="2"/>
      <c r="F501" s="31"/>
      <c r="G501" s="31"/>
      <c r="H501" s="31"/>
      <c r="I501" s="67"/>
      <c r="J501" s="31"/>
    </row>
    <row r="502">
      <c r="D502" s="2"/>
      <c r="E502" s="2"/>
      <c r="F502" s="31"/>
      <c r="G502" s="31"/>
      <c r="H502" s="31"/>
      <c r="I502" s="67"/>
      <c r="J502" s="31"/>
    </row>
    <row r="503">
      <c r="D503" s="2"/>
      <c r="E503" s="2"/>
      <c r="F503" s="31"/>
      <c r="G503" s="31"/>
      <c r="H503" s="31"/>
      <c r="I503" s="67"/>
      <c r="J503" s="31"/>
    </row>
    <row r="504">
      <c r="D504" s="2"/>
      <c r="E504" s="2"/>
      <c r="F504" s="31"/>
      <c r="G504" s="31"/>
      <c r="H504" s="31"/>
      <c r="I504" s="67"/>
      <c r="J504" s="31"/>
    </row>
    <row r="505">
      <c r="D505" s="2"/>
      <c r="E505" s="2"/>
      <c r="F505" s="31"/>
      <c r="G505" s="31"/>
      <c r="H505" s="31"/>
      <c r="I505" s="67"/>
      <c r="J505" s="31"/>
    </row>
    <row r="506">
      <c r="D506" s="2"/>
      <c r="E506" s="2"/>
      <c r="F506" s="31"/>
      <c r="G506" s="31"/>
      <c r="H506" s="31"/>
      <c r="I506" s="67"/>
      <c r="J506" s="31"/>
    </row>
    <row r="507">
      <c r="D507" s="2"/>
      <c r="E507" s="2"/>
      <c r="F507" s="31"/>
      <c r="G507" s="31"/>
      <c r="H507" s="31"/>
      <c r="I507" s="67"/>
      <c r="J507" s="31"/>
    </row>
    <row r="508">
      <c r="D508" s="2"/>
      <c r="E508" s="2"/>
      <c r="F508" s="31"/>
      <c r="G508" s="31"/>
      <c r="H508" s="31"/>
      <c r="I508" s="67"/>
      <c r="J508" s="31"/>
    </row>
    <row r="509">
      <c r="D509" s="2"/>
      <c r="E509" s="2"/>
      <c r="F509" s="31"/>
      <c r="G509" s="31"/>
      <c r="H509" s="31"/>
      <c r="I509" s="67"/>
      <c r="J509" s="31"/>
    </row>
    <row r="510">
      <c r="D510" s="2"/>
      <c r="E510" s="2"/>
      <c r="F510" s="31"/>
      <c r="G510" s="31"/>
      <c r="H510" s="31"/>
      <c r="I510" s="67"/>
      <c r="J510" s="31"/>
    </row>
    <row r="511">
      <c r="D511" s="2"/>
      <c r="E511" s="2"/>
      <c r="F511" s="31"/>
      <c r="G511" s="31"/>
      <c r="H511" s="31"/>
      <c r="I511" s="67"/>
      <c r="J511" s="31"/>
    </row>
    <row r="512">
      <c r="D512" s="2"/>
      <c r="E512" s="2"/>
      <c r="F512" s="31"/>
      <c r="G512" s="31"/>
      <c r="H512" s="31"/>
      <c r="I512" s="67"/>
      <c r="J512" s="31"/>
    </row>
    <row r="513">
      <c r="D513" s="2"/>
      <c r="E513" s="2"/>
      <c r="F513" s="31"/>
      <c r="G513" s="31"/>
      <c r="H513" s="31"/>
      <c r="I513" s="67"/>
      <c r="J513" s="31"/>
    </row>
    <row r="514">
      <c r="D514" s="2"/>
      <c r="E514" s="2"/>
      <c r="F514" s="31"/>
      <c r="G514" s="31"/>
      <c r="H514" s="31"/>
      <c r="I514" s="67"/>
      <c r="J514" s="31"/>
    </row>
    <row r="515">
      <c r="D515" s="2"/>
      <c r="E515" s="2"/>
      <c r="F515" s="31"/>
      <c r="G515" s="31"/>
      <c r="H515" s="31"/>
      <c r="I515" s="67"/>
      <c r="J515" s="31"/>
    </row>
    <row r="516">
      <c r="D516" s="2"/>
      <c r="E516" s="2"/>
      <c r="F516" s="31"/>
      <c r="G516" s="31"/>
      <c r="H516" s="31"/>
      <c r="I516" s="67"/>
      <c r="J516" s="31"/>
    </row>
    <row r="517">
      <c r="D517" s="2"/>
      <c r="E517" s="2"/>
      <c r="F517" s="31"/>
      <c r="G517" s="31"/>
      <c r="H517" s="31"/>
      <c r="I517" s="67"/>
      <c r="J517" s="31"/>
    </row>
    <row r="518">
      <c r="D518" s="2"/>
      <c r="E518" s="2"/>
      <c r="F518" s="31"/>
      <c r="G518" s="31"/>
      <c r="H518" s="31"/>
      <c r="I518" s="67"/>
      <c r="J518" s="31"/>
    </row>
    <row r="519">
      <c r="D519" s="2"/>
      <c r="E519" s="2"/>
      <c r="F519" s="31"/>
      <c r="G519" s="31"/>
      <c r="H519" s="31"/>
      <c r="I519" s="67"/>
      <c r="J519" s="31"/>
    </row>
    <row r="520">
      <c r="D520" s="2"/>
      <c r="E520" s="2"/>
      <c r="F520" s="31"/>
      <c r="G520" s="31"/>
      <c r="H520" s="31"/>
      <c r="I520" s="67"/>
      <c r="J520" s="31"/>
    </row>
    <row r="521">
      <c r="D521" s="2"/>
      <c r="E521" s="2"/>
      <c r="F521" s="31"/>
      <c r="G521" s="31"/>
      <c r="H521" s="31"/>
      <c r="I521" s="67"/>
      <c r="J521" s="31"/>
    </row>
    <row r="522">
      <c r="D522" s="2"/>
      <c r="E522" s="2"/>
      <c r="F522" s="31"/>
      <c r="G522" s="31"/>
      <c r="H522" s="31"/>
      <c r="I522" s="67"/>
      <c r="J522" s="31"/>
    </row>
    <row r="523">
      <c r="D523" s="2"/>
      <c r="E523" s="2"/>
      <c r="F523" s="31"/>
      <c r="G523" s="31"/>
      <c r="H523" s="31"/>
      <c r="I523" s="67"/>
      <c r="J523" s="31"/>
    </row>
    <row r="524">
      <c r="D524" s="2"/>
      <c r="E524" s="2"/>
      <c r="F524" s="31"/>
      <c r="G524" s="31"/>
      <c r="H524" s="31"/>
      <c r="I524" s="67"/>
      <c r="J524" s="31"/>
    </row>
    <row r="525">
      <c r="D525" s="2"/>
      <c r="E525" s="2"/>
      <c r="F525" s="31"/>
      <c r="G525" s="31"/>
      <c r="H525" s="31"/>
      <c r="I525" s="67"/>
      <c r="J525" s="31"/>
    </row>
    <row r="526">
      <c r="D526" s="2"/>
      <c r="E526" s="2"/>
      <c r="F526" s="31"/>
      <c r="G526" s="31"/>
      <c r="H526" s="31"/>
      <c r="I526" s="67"/>
      <c r="J526" s="31"/>
    </row>
    <row r="527">
      <c r="D527" s="2"/>
      <c r="E527" s="2"/>
      <c r="F527" s="31"/>
      <c r="G527" s="31"/>
      <c r="H527" s="31"/>
      <c r="I527" s="67"/>
      <c r="J527" s="31"/>
    </row>
    <row r="528">
      <c r="D528" s="2"/>
      <c r="E528" s="2"/>
      <c r="F528" s="31"/>
      <c r="G528" s="31"/>
      <c r="H528" s="31"/>
      <c r="I528" s="67"/>
      <c r="J528" s="31"/>
    </row>
    <row r="529">
      <c r="D529" s="2"/>
      <c r="E529" s="2"/>
      <c r="F529" s="31"/>
      <c r="G529" s="31"/>
      <c r="H529" s="31"/>
      <c r="I529" s="67"/>
      <c r="J529" s="31"/>
    </row>
    <row r="530">
      <c r="D530" s="2"/>
      <c r="E530" s="2"/>
      <c r="F530" s="31"/>
      <c r="G530" s="31"/>
      <c r="H530" s="31"/>
      <c r="I530" s="67"/>
      <c r="J530" s="31"/>
    </row>
    <row r="531">
      <c r="D531" s="2"/>
      <c r="E531" s="2"/>
      <c r="F531" s="31"/>
      <c r="G531" s="31"/>
      <c r="H531" s="31"/>
      <c r="I531" s="67"/>
      <c r="J531" s="31"/>
    </row>
    <row r="532">
      <c r="D532" s="2"/>
      <c r="E532" s="2"/>
      <c r="F532" s="31"/>
      <c r="G532" s="31"/>
      <c r="H532" s="31"/>
      <c r="I532" s="67"/>
      <c r="J532" s="31"/>
    </row>
    <row r="533">
      <c r="D533" s="2"/>
      <c r="E533" s="2"/>
      <c r="F533" s="31"/>
      <c r="G533" s="31"/>
      <c r="H533" s="31"/>
      <c r="I533" s="67"/>
      <c r="J533" s="31"/>
    </row>
    <row r="534">
      <c r="D534" s="2"/>
      <c r="E534" s="2"/>
      <c r="F534" s="31"/>
      <c r="G534" s="31"/>
      <c r="H534" s="31"/>
      <c r="I534" s="67"/>
      <c r="J534" s="31"/>
    </row>
    <row r="535">
      <c r="D535" s="2"/>
      <c r="E535" s="2"/>
      <c r="F535" s="31"/>
      <c r="G535" s="31"/>
      <c r="H535" s="31"/>
      <c r="I535" s="67"/>
      <c r="J535" s="31"/>
    </row>
    <row r="536">
      <c r="D536" s="2"/>
      <c r="E536" s="2"/>
      <c r="F536" s="31"/>
      <c r="G536" s="31"/>
      <c r="H536" s="31"/>
      <c r="I536" s="67"/>
      <c r="J536" s="31"/>
    </row>
    <row r="537">
      <c r="D537" s="2"/>
      <c r="E537" s="2"/>
      <c r="F537" s="31"/>
      <c r="G537" s="31"/>
      <c r="H537" s="31"/>
      <c r="I537" s="67"/>
      <c r="J537" s="31"/>
    </row>
    <row r="538">
      <c r="D538" s="2"/>
      <c r="E538" s="2"/>
      <c r="F538" s="31"/>
      <c r="G538" s="31"/>
      <c r="H538" s="31"/>
      <c r="I538" s="67"/>
      <c r="J538" s="31"/>
    </row>
    <row r="539">
      <c r="D539" s="2"/>
      <c r="E539" s="2"/>
      <c r="F539" s="31"/>
      <c r="G539" s="31"/>
      <c r="H539" s="31"/>
      <c r="I539" s="67"/>
      <c r="J539" s="31"/>
    </row>
    <row r="540">
      <c r="D540" s="2"/>
      <c r="E540" s="2"/>
      <c r="F540" s="31"/>
      <c r="G540" s="31"/>
      <c r="H540" s="31"/>
      <c r="I540" s="67"/>
      <c r="J540" s="31"/>
    </row>
    <row r="541">
      <c r="D541" s="2"/>
      <c r="E541" s="2"/>
      <c r="F541" s="31"/>
      <c r="G541" s="31"/>
      <c r="H541" s="31"/>
      <c r="I541" s="67"/>
      <c r="J541" s="31"/>
    </row>
    <row r="542">
      <c r="D542" s="2"/>
      <c r="E542" s="2"/>
      <c r="F542" s="31"/>
      <c r="G542" s="31"/>
      <c r="H542" s="31"/>
      <c r="I542" s="67"/>
      <c r="J542" s="31"/>
    </row>
    <row r="543">
      <c r="D543" s="2"/>
      <c r="E543" s="2"/>
      <c r="F543" s="31"/>
      <c r="G543" s="31"/>
      <c r="H543" s="31"/>
      <c r="I543" s="67"/>
      <c r="J543" s="31"/>
    </row>
    <row r="544">
      <c r="D544" s="2"/>
      <c r="E544" s="2"/>
      <c r="F544" s="31"/>
      <c r="G544" s="31"/>
      <c r="H544" s="31"/>
      <c r="I544" s="67"/>
      <c r="J544" s="31"/>
    </row>
    <row r="545">
      <c r="D545" s="2"/>
      <c r="E545" s="2"/>
      <c r="F545" s="31"/>
      <c r="G545" s="31"/>
      <c r="H545" s="31"/>
      <c r="I545" s="67"/>
      <c r="J545" s="31"/>
    </row>
    <row r="546">
      <c r="D546" s="2"/>
      <c r="E546" s="2"/>
      <c r="F546" s="31"/>
      <c r="G546" s="31"/>
      <c r="H546" s="31"/>
      <c r="I546" s="67"/>
      <c r="J546" s="31"/>
    </row>
    <row r="547">
      <c r="D547" s="2"/>
      <c r="E547" s="2"/>
      <c r="F547" s="31"/>
      <c r="G547" s="31"/>
      <c r="H547" s="31"/>
      <c r="I547" s="67"/>
      <c r="J547" s="31"/>
    </row>
    <row r="548">
      <c r="D548" s="2"/>
      <c r="E548" s="2"/>
      <c r="F548" s="31"/>
      <c r="G548" s="31"/>
      <c r="H548" s="31"/>
      <c r="I548" s="67"/>
      <c r="J548" s="31"/>
    </row>
    <row r="549">
      <c r="D549" s="2"/>
      <c r="E549" s="2"/>
      <c r="F549" s="31"/>
      <c r="G549" s="31"/>
      <c r="H549" s="31"/>
      <c r="I549" s="67"/>
      <c r="J549" s="31"/>
    </row>
    <row r="550">
      <c r="D550" s="2"/>
      <c r="E550" s="2"/>
      <c r="F550" s="31"/>
      <c r="G550" s="31"/>
      <c r="H550" s="31"/>
      <c r="I550" s="67"/>
      <c r="J550" s="31"/>
    </row>
    <row r="551">
      <c r="D551" s="2"/>
      <c r="E551" s="2"/>
      <c r="F551" s="31"/>
      <c r="G551" s="31"/>
      <c r="H551" s="31"/>
      <c r="I551" s="67"/>
      <c r="J551" s="31"/>
    </row>
    <row r="552">
      <c r="D552" s="2"/>
      <c r="E552" s="2"/>
      <c r="F552" s="31"/>
      <c r="G552" s="31"/>
      <c r="H552" s="31"/>
      <c r="I552" s="67"/>
      <c r="J552" s="31"/>
    </row>
    <row r="553">
      <c r="D553" s="2"/>
      <c r="E553" s="2"/>
      <c r="F553" s="31"/>
      <c r="G553" s="31"/>
      <c r="H553" s="31"/>
      <c r="I553" s="67"/>
      <c r="J553" s="31"/>
    </row>
    <row r="554">
      <c r="D554" s="2"/>
      <c r="E554" s="2"/>
      <c r="F554" s="31"/>
      <c r="G554" s="31"/>
      <c r="H554" s="31"/>
      <c r="I554" s="67"/>
      <c r="J554" s="31"/>
    </row>
    <row r="555">
      <c r="D555" s="2"/>
      <c r="E555" s="2"/>
      <c r="F555" s="31"/>
      <c r="G555" s="31"/>
      <c r="H555" s="31"/>
      <c r="I555" s="67"/>
      <c r="J555" s="31"/>
    </row>
    <row r="556">
      <c r="D556" s="2"/>
      <c r="E556" s="2"/>
      <c r="F556" s="31"/>
      <c r="G556" s="31"/>
      <c r="H556" s="31"/>
      <c r="I556" s="67"/>
      <c r="J556" s="31"/>
    </row>
    <row r="557">
      <c r="D557" s="2"/>
      <c r="E557" s="2"/>
      <c r="F557" s="31"/>
      <c r="G557" s="31"/>
      <c r="H557" s="31"/>
      <c r="I557" s="67"/>
      <c r="J557" s="31"/>
    </row>
    <row r="558">
      <c r="D558" s="2"/>
      <c r="E558" s="2"/>
      <c r="F558" s="31"/>
      <c r="G558" s="31"/>
      <c r="H558" s="31"/>
      <c r="I558" s="67"/>
      <c r="J558" s="31"/>
    </row>
    <row r="559">
      <c r="D559" s="2"/>
      <c r="E559" s="2"/>
      <c r="F559" s="31"/>
      <c r="G559" s="31"/>
      <c r="H559" s="31"/>
      <c r="I559" s="67"/>
      <c r="J559" s="31"/>
    </row>
    <row r="560">
      <c r="D560" s="2"/>
      <c r="E560" s="2"/>
      <c r="F560" s="31"/>
      <c r="G560" s="31"/>
      <c r="H560" s="31"/>
      <c r="I560" s="67"/>
      <c r="J560" s="31"/>
    </row>
    <row r="561">
      <c r="D561" s="2"/>
      <c r="E561" s="2"/>
      <c r="F561" s="31"/>
      <c r="G561" s="31"/>
      <c r="H561" s="31"/>
      <c r="I561" s="67"/>
      <c r="J561" s="31"/>
    </row>
    <row r="562">
      <c r="D562" s="2"/>
      <c r="E562" s="2"/>
      <c r="F562" s="31"/>
      <c r="G562" s="31"/>
      <c r="H562" s="31"/>
      <c r="I562" s="67"/>
      <c r="J562" s="31"/>
    </row>
    <row r="563">
      <c r="D563" s="2"/>
      <c r="E563" s="2"/>
      <c r="F563" s="31"/>
      <c r="G563" s="31"/>
      <c r="H563" s="31"/>
      <c r="I563" s="67"/>
      <c r="J563" s="31"/>
    </row>
    <row r="564">
      <c r="D564" s="2"/>
      <c r="E564" s="2"/>
      <c r="F564" s="31"/>
      <c r="G564" s="31"/>
      <c r="H564" s="31"/>
      <c r="I564" s="67"/>
      <c r="J564" s="31"/>
    </row>
    <row r="565">
      <c r="D565" s="2"/>
      <c r="E565" s="2"/>
      <c r="F565" s="31"/>
      <c r="G565" s="31"/>
      <c r="H565" s="31"/>
      <c r="I565" s="67"/>
      <c r="J565" s="31"/>
    </row>
    <row r="566">
      <c r="D566" s="2"/>
      <c r="E566" s="2"/>
      <c r="F566" s="31"/>
      <c r="G566" s="31"/>
      <c r="H566" s="31"/>
      <c r="I566" s="67"/>
      <c r="J566" s="31"/>
    </row>
    <row r="567">
      <c r="D567" s="2"/>
      <c r="E567" s="2"/>
      <c r="F567" s="31"/>
      <c r="G567" s="31"/>
      <c r="H567" s="31"/>
      <c r="I567" s="67"/>
      <c r="J567" s="31"/>
    </row>
    <row r="568">
      <c r="D568" s="2"/>
      <c r="E568" s="2"/>
      <c r="F568" s="31"/>
      <c r="G568" s="31"/>
      <c r="H568" s="31"/>
      <c r="I568" s="67"/>
      <c r="J568" s="31"/>
    </row>
    <row r="569">
      <c r="D569" s="2"/>
      <c r="E569" s="2"/>
      <c r="F569" s="31"/>
      <c r="G569" s="31"/>
      <c r="H569" s="31"/>
      <c r="I569" s="67"/>
      <c r="J569" s="31"/>
    </row>
    <row r="570">
      <c r="D570" s="2"/>
      <c r="E570" s="2"/>
      <c r="F570" s="31"/>
      <c r="G570" s="31"/>
      <c r="H570" s="31"/>
      <c r="I570" s="67"/>
      <c r="J570" s="31"/>
    </row>
    <row r="571">
      <c r="D571" s="2"/>
      <c r="E571" s="2"/>
      <c r="F571" s="31"/>
      <c r="G571" s="31"/>
      <c r="H571" s="31"/>
      <c r="I571" s="67"/>
      <c r="J571" s="31"/>
    </row>
    <row r="572">
      <c r="D572" s="2"/>
      <c r="E572" s="2"/>
      <c r="F572" s="31"/>
      <c r="G572" s="31"/>
      <c r="H572" s="31"/>
      <c r="I572" s="67"/>
      <c r="J572" s="31"/>
    </row>
    <row r="573">
      <c r="D573" s="2"/>
      <c r="E573" s="2"/>
      <c r="F573" s="31"/>
      <c r="G573" s="31"/>
      <c r="H573" s="31"/>
      <c r="I573" s="67"/>
      <c r="J573" s="31"/>
    </row>
    <row r="574">
      <c r="D574" s="2"/>
      <c r="E574" s="2"/>
      <c r="F574" s="31"/>
      <c r="G574" s="31"/>
      <c r="H574" s="31"/>
      <c r="I574" s="67"/>
      <c r="J574" s="31"/>
    </row>
    <row r="575">
      <c r="D575" s="2"/>
      <c r="E575" s="2"/>
      <c r="F575" s="31"/>
      <c r="G575" s="31"/>
      <c r="H575" s="31"/>
      <c r="I575" s="67"/>
      <c r="J575" s="31"/>
    </row>
    <row r="576">
      <c r="D576" s="2"/>
      <c r="E576" s="2"/>
      <c r="F576" s="31"/>
      <c r="G576" s="31"/>
      <c r="H576" s="31"/>
      <c r="I576" s="67"/>
      <c r="J576" s="31"/>
    </row>
    <row r="577">
      <c r="D577" s="2"/>
      <c r="E577" s="2"/>
      <c r="F577" s="31"/>
      <c r="G577" s="31"/>
      <c r="H577" s="31"/>
      <c r="I577" s="67"/>
      <c r="J577" s="31"/>
    </row>
    <row r="578">
      <c r="D578" s="2"/>
      <c r="E578" s="2"/>
      <c r="F578" s="31"/>
      <c r="G578" s="31"/>
      <c r="H578" s="31"/>
      <c r="I578" s="67"/>
      <c r="J578" s="31"/>
    </row>
    <row r="579">
      <c r="D579" s="2"/>
      <c r="E579" s="2"/>
      <c r="F579" s="31"/>
      <c r="G579" s="31"/>
      <c r="H579" s="31"/>
      <c r="I579" s="67"/>
      <c r="J579" s="31"/>
    </row>
    <row r="580">
      <c r="D580" s="2"/>
      <c r="E580" s="2"/>
      <c r="F580" s="31"/>
      <c r="G580" s="31"/>
      <c r="H580" s="31"/>
      <c r="I580" s="67"/>
      <c r="J580" s="31"/>
    </row>
    <row r="581">
      <c r="D581" s="2"/>
      <c r="E581" s="2"/>
      <c r="F581" s="31"/>
      <c r="G581" s="31"/>
      <c r="H581" s="31"/>
      <c r="I581" s="67"/>
      <c r="J581" s="31"/>
    </row>
    <row r="582">
      <c r="D582" s="2"/>
      <c r="E582" s="2"/>
      <c r="F582" s="31"/>
      <c r="G582" s="31"/>
      <c r="H582" s="31"/>
      <c r="I582" s="67"/>
      <c r="J582" s="31"/>
    </row>
    <row r="583">
      <c r="D583" s="2"/>
      <c r="E583" s="2"/>
      <c r="F583" s="31"/>
      <c r="G583" s="31"/>
      <c r="H583" s="31"/>
      <c r="I583" s="67"/>
      <c r="J583" s="31"/>
    </row>
    <row r="584">
      <c r="D584" s="2"/>
      <c r="E584" s="2"/>
      <c r="F584" s="31"/>
      <c r="G584" s="31"/>
      <c r="H584" s="31"/>
      <c r="I584" s="67"/>
      <c r="J584" s="31"/>
    </row>
    <row r="585">
      <c r="D585" s="2"/>
      <c r="E585" s="2"/>
      <c r="F585" s="31"/>
      <c r="G585" s="31"/>
      <c r="H585" s="31"/>
      <c r="I585" s="67"/>
      <c r="J585" s="31"/>
    </row>
    <row r="586">
      <c r="D586" s="2"/>
      <c r="E586" s="2"/>
      <c r="F586" s="31"/>
      <c r="G586" s="31"/>
      <c r="H586" s="31"/>
      <c r="I586" s="67"/>
      <c r="J586" s="31"/>
    </row>
    <row r="587">
      <c r="D587" s="2"/>
      <c r="E587" s="2"/>
      <c r="F587" s="31"/>
      <c r="G587" s="31"/>
      <c r="H587" s="31"/>
      <c r="I587" s="67"/>
      <c r="J587" s="31"/>
    </row>
    <row r="588">
      <c r="D588" s="2"/>
      <c r="E588" s="2"/>
      <c r="F588" s="31"/>
      <c r="G588" s="31"/>
      <c r="H588" s="31"/>
      <c r="I588" s="67"/>
      <c r="J588" s="31"/>
    </row>
    <row r="589">
      <c r="D589" s="2"/>
      <c r="E589" s="2"/>
      <c r="F589" s="31"/>
      <c r="G589" s="31"/>
      <c r="H589" s="31"/>
      <c r="I589" s="67"/>
      <c r="J589" s="31"/>
    </row>
    <row r="590">
      <c r="D590" s="2"/>
      <c r="E590" s="2"/>
      <c r="F590" s="31"/>
      <c r="G590" s="31"/>
      <c r="H590" s="31"/>
      <c r="I590" s="67"/>
      <c r="J590" s="31"/>
    </row>
    <row r="591">
      <c r="D591" s="2"/>
      <c r="E591" s="2"/>
      <c r="F591" s="31"/>
      <c r="G591" s="31"/>
      <c r="H591" s="31"/>
      <c r="I591" s="67"/>
      <c r="J591" s="31"/>
    </row>
    <row r="592">
      <c r="D592" s="2"/>
      <c r="E592" s="2"/>
      <c r="F592" s="31"/>
      <c r="G592" s="31"/>
      <c r="H592" s="31"/>
      <c r="I592" s="67"/>
      <c r="J592" s="31"/>
    </row>
    <row r="593">
      <c r="D593" s="2"/>
      <c r="E593" s="2"/>
      <c r="F593" s="31"/>
      <c r="G593" s="31"/>
      <c r="H593" s="31"/>
      <c r="I593" s="67"/>
      <c r="J593" s="31"/>
    </row>
    <row r="594">
      <c r="D594" s="2"/>
      <c r="E594" s="2"/>
      <c r="F594" s="31"/>
      <c r="G594" s="31"/>
      <c r="H594" s="31"/>
      <c r="I594" s="67"/>
      <c r="J594" s="31"/>
    </row>
    <row r="595">
      <c r="D595" s="2"/>
      <c r="E595" s="2"/>
      <c r="F595" s="31"/>
      <c r="G595" s="31"/>
      <c r="H595" s="31"/>
      <c r="I595" s="67"/>
      <c r="J595" s="31"/>
    </row>
    <row r="596">
      <c r="D596" s="2"/>
      <c r="E596" s="2"/>
      <c r="F596" s="31"/>
      <c r="G596" s="31"/>
      <c r="H596" s="31"/>
      <c r="I596" s="67"/>
      <c r="J596" s="31"/>
    </row>
    <row r="597">
      <c r="D597" s="2"/>
      <c r="E597" s="2"/>
      <c r="F597" s="31"/>
      <c r="G597" s="31"/>
      <c r="H597" s="31"/>
      <c r="I597" s="67"/>
      <c r="J597" s="31"/>
    </row>
    <row r="598">
      <c r="D598" s="2"/>
      <c r="E598" s="2"/>
      <c r="F598" s="31"/>
      <c r="G598" s="31"/>
      <c r="H598" s="31"/>
      <c r="I598" s="67"/>
      <c r="J598" s="31"/>
    </row>
    <row r="599">
      <c r="D599" s="2"/>
      <c r="E599" s="2"/>
      <c r="F599" s="31"/>
      <c r="G599" s="31"/>
      <c r="H599" s="31"/>
      <c r="I599" s="67"/>
      <c r="J599" s="31"/>
    </row>
    <row r="600">
      <c r="D600" s="2"/>
      <c r="E600" s="2"/>
      <c r="F600" s="31"/>
      <c r="G600" s="31"/>
      <c r="H600" s="31"/>
      <c r="I600" s="67"/>
      <c r="J600" s="31"/>
    </row>
    <row r="601">
      <c r="D601" s="2"/>
      <c r="E601" s="2"/>
      <c r="F601" s="31"/>
      <c r="G601" s="31"/>
      <c r="H601" s="31"/>
      <c r="I601" s="67"/>
      <c r="J601" s="31"/>
    </row>
    <row r="602">
      <c r="D602" s="2"/>
      <c r="E602" s="2"/>
      <c r="F602" s="31"/>
      <c r="G602" s="31"/>
      <c r="H602" s="31"/>
      <c r="I602" s="67"/>
      <c r="J602" s="31"/>
    </row>
    <row r="603">
      <c r="D603" s="2"/>
      <c r="E603" s="2"/>
      <c r="F603" s="31"/>
      <c r="G603" s="31"/>
      <c r="H603" s="31"/>
      <c r="I603" s="67"/>
      <c r="J603" s="31"/>
    </row>
    <row r="604">
      <c r="D604" s="2"/>
      <c r="E604" s="2"/>
      <c r="F604" s="31"/>
      <c r="G604" s="31"/>
      <c r="H604" s="31"/>
      <c r="I604" s="67"/>
      <c r="J604" s="31"/>
    </row>
    <row r="605">
      <c r="D605" s="2"/>
      <c r="E605" s="2"/>
      <c r="F605" s="31"/>
      <c r="G605" s="31"/>
      <c r="H605" s="31"/>
      <c r="I605" s="67"/>
      <c r="J605" s="31"/>
    </row>
    <row r="606">
      <c r="D606" s="2"/>
      <c r="E606" s="2"/>
      <c r="F606" s="31"/>
      <c r="G606" s="31"/>
      <c r="H606" s="31"/>
      <c r="I606" s="67"/>
      <c r="J606" s="31"/>
    </row>
    <row r="607">
      <c r="D607" s="2"/>
      <c r="E607" s="2"/>
      <c r="F607" s="31"/>
      <c r="G607" s="31"/>
      <c r="H607" s="31"/>
      <c r="I607" s="67"/>
      <c r="J607" s="31"/>
    </row>
    <row r="608">
      <c r="D608" s="2"/>
      <c r="E608" s="2"/>
      <c r="F608" s="31"/>
      <c r="G608" s="31"/>
      <c r="H608" s="31"/>
      <c r="I608" s="67"/>
      <c r="J608" s="31"/>
    </row>
    <row r="609">
      <c r="D609" s="2"/>
      <c r="E609" s="2"/>
      <c r="F609" s="31"/>
      <c r="G609" s="31"/>
      <c r="H609" s="31"/>
      <c r="I609" s="67"/>
      <c r="J609" s="31"/>
    </row>
    <row r="610">
      <c r="D610" s="2"/>
      <c r="E610" s="2"/>
      <c r="F610" s="31"/>
      <c r="G610" s="31"/>
      <c r="H610" s="31"/>
      <c r="I610" s="67"/>
      <c r="J610" s="31"/>
    </row>
    <row r="611">
      <c r="D611" s="2"/>
      <c r="E611" s="2"/>
      <c r="F611" s="31"/>
      <c r="G611" s="31"/>
      <c r="H611" s="31"/>
      <c r="I611" s="67"/>
      <c r="J611" s="31"/>
    </row>
    <row r="612">
      <c r="D612" s="2"/>
      <c r="E612" s="2"/>
      <c r="F612" s="31"/>
      <c r="G612" s="31"/>
      <c r="H612" s="31"/>
      <c r="I612" s="67"/>
      <c r="J612" s="31"/>
    </row>
    <row r="613">
      <c r="D613" s="2"/>
      <c r="E613" s="2"/>
      <c r="F613" s="31"/>
      <c r="G613" s="31"/>
      <c r="H613" s="31"/>
      <c r="I613" s="67"/>
      <c r="J613" s="31"/>
    </row>
    <row r="614">
      <c r="D614" s="2"/>
      <c r="E614" s="2"/>
      <c r="F614" s="31"/>
      <c r="G614" s="31"/>
      <c r="H614" s="31"/>
      <c r="I614" s="67"/>
      <c r="J614" s="31"/>
    </row>
    <row r="615">
      <c r="D615" s="2"/>
      <c r="E615" s="2"/>
      <c r="F615" s="31"/>
      <c r="G615" s="31"/>
      <c r="H615" s="31"/>
      <c r="I615" s="67"/>
      <c r="J615" s="31"/>
    </row>
    <row r="616">
      <c r="D616" s="2"/>
      <c r="E616" s="2"/>
      <c r="F616" s="31"/>
      <c r="G616" s="31"/>
      <c r="H616" s="31"/>
      <c r="I616" s="67"/>
      <c r="J616" s="31"/>
    </row>
    <row r="617">
      <c r="D617" s="2"/>
      <c r="E617" s="2"/>
      <c r="F617" s="31"/>
      <c r="G617" s="31"/>
      <c r="H617" s="31"/>
      <c r="I617" s="67"/>
      <c r="J617" s="31"/>
    </row>
    <row r="618">
      <c r="D618" s="2"/>
      <c r="E618" s="2"/>
      <c r="F618" s="31"/>
      <c r="G618" s="31"/>
      <c r="H618" s="31"/>
      <c r="I618" s="67"/>
      <c r="J618" s="31"/>
    </row>
    <row r="619">
      <c r="D619" s="2"/>
      <c r="E619" s="2"/>
      <c r="F619" s="31"/>
      <c r="G619" s="31"/>
      <c r="H619" s="31"/>
      <c r="I619" s="67"/>
      <c r="J619" s="31"/>
    </row>
    <row r="620">
      <c r="D620" s="2"/>
      <c r="E620" s="2"/>
      <c r="F620" s="31"/>
      <c r="G620" s="31"/>
      <c r="H620" s="31"/>
      <c r="I620" s="67"/>
      <c r="J620" s="31"/>
    </row>
    <row r="621">
      <c r="D621" s="2"/>
      <c r="E621" s="2"/>
      <c r="F621" s="31"/>
      <c r="G621" s="31"/>
      <c r="H621" s="31"/>
      <c r="I621" s="67"/>
      <c r="J621" s="31"/>
    </row>
    <row r="622">
      <c r="D622" s="2"/>
      <c r="E622" s="2"/>
      <c r="F622" s="31"/>
      <c r="G622" s="31"/>
      <c r="H622" s="31"/>
      <c r="I622" s="67"/>
      <c r="J622" s="31"/>
    </row>
    <row r="623">
      <c r="D623" s="2"/>
      <c r="E623" s="2"/>
      <c r="F623" s="31"/>
      <c r="G623" s="31"/>
      <c r="H623" s="31"/>
      <c r="I623" s="67"/>
      <c r="J623" s="31"/>
    </row>
    <row r="624">
      <c r="D624" s="2"/>
      <c r="E624" s="2"/>
      <c r="F624" s="31"/>
      <c r="G624" s="31"/>
      <c r="H624" s="31"/>
      <c r="I624" s="67"/>
      <c r="J624" s="31"/>
    </row>
    <row r="625">
      <c r="D625" s="2"/>
      <c r="E625" s="2"/>
      <c r="F625" s="31"/>
      <c r="G625" s="31"/>
      <c r="H625" s="31"/>
      <c r="I625" s="67"/>
      <c r="J625" s="31"/>
    </row>
    <row r="626">
      <c r="D626" s="2"/>
      <c r="E626" s="2"/>
      <c r="F626" s="31"/>
      <c r="G626" s="31"/>
      <c r="H626" s="31"/>
      <c r="I626" s="67"/>
      <c r="J626" s="31"/>
    </row>
    <row r="627">
      <c r="D627" s="2"/>
      <c r="E627" s="2"/>
      <c r="F627" s="31"/>
      <c r="G627" s="31"/>
      <c r="H627" s="31"/>
      <c r="I627" s="67"/>
      <c r="J627" s="31"/>
    </row>
    <row r="628">
      <c r="D628" s="2"/>
      <c r="E628" s="2"/>
      <c r="F628" s="31"/>
      <c r="G628" s="31"/>
      <c r="H628" s="31"/>
      <c r="I628" s="67"/>
      <c r="J628" s="31"/>
    </row>
    <row r="629">
      <c r="D629" s="2"/>
      <c r="E629" s="2"/>
      <c r="F629" s="31"/>
      <c r="G629" s="31"/>
      <c r="H629" s="31"/>
      <c r="I629" s="67"/>
      <c r="J629" s="31"/>
    </row>
    <row r="630">
      <c r="D630" s="2"/>
      <c r="E630" s="2"/>
      <c r="F630" s="31"/>
      <c r="G630" s="31"/>
      <c r="H630" s="31"/>
      <c r="I630" s="67"/>
      <c r="J630" s="31"/>
    </row>
    <row r="631">
      <c r="D631" s="2"/>
      <c r="E631" s="2"/>
      <c r="F631" s="31"/>
      <c r="G631" s="31"/>
      <c r="H631" s="31"/>
      <c r="I631" s="67"/>
      <c r="J631" s="31"/>
    </row>
    <row r="632">
      <c r="D632" s="2"/>
      <c r="E632" s="2"/>
      <c r="F632" s="31"/>
      <c r="G632" s="31"/>
      <c r="H632" s="31"/>
      <c r="I632" s="67"/>
      <c r="J632" s="31"/>
    </row>
    <row r="633">
      <c r="D633" s="2"/>
      <c r="E633" s="2"/>
      <c r="F633" s="31"/>
      <c r="G633" s="31"/>
      <c r="H633" s="31"/>
      <c r="I633" s="67"/>
      <c r="J633" s="31"/>
    </row>
    <row r="634">
      <c r="D634" s="2"/>
      <c r="E634" s="2"/>
      <c r="F634" s="31"/>
      <c r="G634" s="31"/>
      <c r="H634" s="31"/>
      <c r="I634" s="67"/>
      <c r="J634" s="31"/>
    </row>
    <row r="635">
      <c r="D635" s="2"/>
      <c r="E635" s="2"/>
      <c r="F635" s="31"/>
      <c r="G635" s="31"/>
      <c r="H635" s="31"/>
      <c r="I635" s="67"/>
      <c r="J635" s="31"/>
    </row>
    <row r="636">
      <c r="D636" s="2"/>
      <c r="E636" s="2"/>
      <c r="F636" s="31"/>
      <c r="G636" s="31"/>
      <c r="H636" s="31"/>
      <c r="I636" s="67"/>
      <c r="J636" s="31"/>
    </row>
    <row r="637">
      <c r="D637" s="2"/>
      <c r="E637" s="2"/>
      <c r="F637" s="31"/>
      <c r="G637" s="31"/>
      <c r="H637" s="31"/>
      <c r="I637" s="67"/>
      <c r="J637" s="31"/>
    </row>
    <row r="638">
      <c r="D638" s="2"/>
      <c r="E638" s="2"/>
      <c r="F638" s="31"/>
      <c r="G638" s="31"/>
      <c r="H638" s="31"/>
      <c r="I638" s="67"/>
      <c r="J638" s="31"/>
    </row>
    <row r="639">
      <c r="D639" s="2"/>
      <c r="E639" s="2"/>
      <c r="F639" s="31"/>
      <c r="G639" s="31"/>
      <c r="H639" s="31"/>
      <c r="I639" s="67"/>
      <c r="J639" s="31"/>
    </row>
    <row r="640">
      <c r="D640" s="2"/>
      <c r="E640" s="2"/>
      <c r="F640" s="31"/>
      <c r="G640" s="31"/>
      <c r="H640" s="31"/>
      <c r="I640" s="67"/>
      <c r="J640" s="31"/>
    </row>
    <row r="641">
      <c r="D641" s="2"/>
      <c r="E641" s="2"/>
      <c r="F641" s="31"/>
      <c r="G641" s="31"/>
      <c r="H641" s="31"/>
      <c r="I641" s="67"/>
      <c r="J641" s="31"/>
    </row>
    <row r="642">
      <c r="D642" s="2"/>
      <c r="E642" s="2"/>
      <c r="F642" s="31"/>
      <c r="G642" s="31"/>
      <c r="H642" s="31"/>
      <c r="I642" s="67"/>
      <c r="J642" s="31"/>
    </row>
    <row r="643">
      <c r="D643" s="2"/>
      <c r="E643" s="2"/>
      <c r="F643" s="31"/>
      <c r="G643" s="31"/>
      <c r="H643" s="31"/>
      <c r="I643" s="67"/>
      <c r="J643" s="31"/>
    </row>
    <row r="644">
      <c r="D644" s="2"/>
      <c r="E644" s="2"/>
      <c r="F644" s="31"/>
      <c r="G644" s="31"/>
      <c r="H644" s="31"/>
      <c r="I644" s="67"/>
      <c r="J644" s="31"/>
    </row>
    <row r="645">
      <c r="D645" s="2"/>
      <c r="E645" s="2"/>
      <c r="F645" s="31"/>
      <c r="G645" s="31"/>
      <c r="H645" s="31"/>
      <c r="I645" s="67"/>
      <c r="J645" s="31"/>
    </row>
    <row r="646">
      <c r="D646" s="2"/>
      <c r="E646" s="2"/>
      <c r="F646" s="31"/>
      <c r="G646" s="31"/>
      <c r="H646" s="31"/>
      <c r="I646" s="67"/>
      <c r="J646" s="31"/>
    </row>
    <row r="647">
      <c r="D647" s="2"/>
      <c r="E647" s="2"/>
      <c r="F647" s="31"/>
      <c r="G647" s="31"/>
      <c r="H647" s="31"/>
      <c r="I647" s="67"/>
      <c r="J647" s="31"/>
    </row>
    <row r="648">
      <c r="D648" s="2"/>
      <c r="E648" s="2"/>
      <c r="F648" s="31"/>
      <c r="G648" s="31"/>
      <c r="H648" s="31"/>
      <c r="I648" s="67"/>
      <c r="J648" s="31"/>
    </row>
    <row r="649">
      <c r="D649" s="2"/>
      <c r="E649" s="2"/>
      <c r="F649" s="31"/>
      <c r="G649" s="31"/>
      <c r="H649" s="31"/>
      <c r="I649" s="67"/>
      <c r="J649" s="31"/>
    </row>
    <row r="650">
      <c r="D650" s="2"/>
      <c r="E650" s="2"/>
      <c r="F650" s="31"/>
      <c r="G650" s="31"/>
      <c r="H650" s="31"/>
      <c r="I650" s="67"/>
      <c r="J650" s="31"/>
    </row>
    <row r="651">
      <c r="D651" s="2"/>
      <c r="E651" s="2"/>
      <c r="F651" s="31"/>
      <c r="G651" s="31"/>
      <c r="H651" s="31"/>
      <c r="I651" s="67"/>
      <c r="J651" s="31"/>
    </row>
    <row r="652">
      <c r="D652" s="2"/>
      <c r="E652" s="2"/>
      <c r="F652" s="31"/>
      <c r="G652" s="31"/>
      <c r="H652" s="31"/>
      <c r="I652" s="67"/>
      <c r="J652" s="31"/>
    </row>
    <row r="653">
      <c r="D653" s="2"/>
      <c r="E653" s="2"/>
      <c r="F653" s="31"/>
      <c r="G653" s="31"/>
      <c r="H653" s="31"/>
      <c r="I653" s="67"/>
      <c r="J653" s="31"/>
    </row>
    <row r="654">
      <c r="D654" s="2"/>
      <c r="E654" s="2"/>
      <c r="F654" s="31"/>
      <c r="G654" s="31"/>
      <c r="H654" s="31"/>
      <c r="I654" s="67"/>
      <c r="J654" s="31"/>
    </row>
    <row r="655">
      <c r="D655" s="2"/>
      <c r="E655" s="2"/>
      <c r="F655" s="31"/>
      <c r="G655" s="31"/>
      <c r="H655" s="31"/>
      <c r="I655" s="67"/>
      <c r="J655" s="31"/>
    </row>
    <row r="656">
      <c r="D656" s="2"/>
      <c r="E656" s="2"/>
      <c r="F656" s="31"/>
      <c r="G656" s="31"/>
      <c r="H656" s="31"/>
      <c r="I656" s="67"/>
      <c r="J656" s="31"/>
    </row>
    <row r="657">
      <c r="D657" s="2"/>
      <c r="E657" s="2"/>
      <c r="F657" s="31"/>
      <c r="G657" s="31"/>
      <c r="H657" s="31"/>
      <c r="I657" s="67"/>
      <c r="J657" s="31"/>
    </row>
    <row r="658">
      <c r="D658" s="2"/>
      <c r="E658" s="2"/>
      <c r="F658" s="31"/>
      <c r="G658" s="31"/>
      <c r="H658" s="31"/>
      <c r="I658" s="67"/>
      <c r="J658" s="31"/>
    </row>
    <row r="659">
      <c r="D659" s="2"/>
      <c r="E659" s="2"/>
      <c r="F659" s="31"/>
      <c r="G659" s="31"/>
      <c r="H659" s="31"/>
      <c r="I659" s="67"/>
      <c r="J659" s="31"/>
    </row>
    <row r="660">
      <c r="D660" s="2"/>
      <c r="E660" s="2"/>
      <c r="F660" s="31"/>
      <c r="G660" s="31"/>
      <c r="H660" s="31"/>
      <c r="I660" s="67"/>
      <c r="J660" s="31"/>
    </row>
    <row r="661">
      <c r="D661" s="2"/>
      <c r="E661" s="2"/>
      <c r="F661" s="31"/>
      <c r="G661" s="31"/>
      <c r="H661" s="31"/>
      <c r="I661" s="67"/>
      <c r="J661" s="31"/>
    </row>
    <row r="662">
      <c r="D662" s="2"/>
      <c r="E662" s="2"/>
      <c r="F662" s="31"/>
      <c r="G662" s="31"/>
      <c r="H662" s="31"/>
      <c r="I662" s="67"/>
      <c r="J662" s="31"/>
    </row>
    <row r="663">
      <c r="D663" s="2"/>
      <c r="E663" s="2"/>
      <c r="F663" s="31"/>
      <c r="G663" s="31"/>
      <c r="H663" s="31"/>
      <c r="I663" s="67"/>
      <c r="J663" s="31"/>
    </row>
    <row r="664">
      <c r="D664" s="2"/>
      <c r="E664" s="2"/>
      <c r="F664" s="31"/>
      <c r="G664" s="31"/>
      <c r="H664" s="31"/>
      <c r="I664" s="67"/>
      <c r="J664" s="31"/>
    </row>
    <row r="665">
      <c r="D665" s="2"/>
      <c r="E665" s="2"/>
      <c r="F665" s="31"/>
      <c r="G665" s="31"/>
      <c r="H665" s="31"/>
      <c r="I665" s="67"/>
      <c r="J665" s="31"/>
    </row>
    <row r="666">
      <c r="D666" s="2"/>
      <c r="E666" s="2"/>
      <c r="F666" s="31"/>
      <c r="G666" s="31"/>
      <c r="H666" s="31"/>
      <c r="I666" s="67"/>
      <c r="J666" s="31"/>
    </row>
    <row r="667">
      <c r="D667" s="2"/>
      <c r="E667" s="2"/>
      <c r="F667" s="31"/>
      <c r="G667" s="31"/>
      <c r="H667" s="31"/>
      <c r="I667" s="67"/>
      <c r="J667" s="31"/>
    </row>
    <row r="668">
      <c r="D668" s="2"/>
      <c r="E668" s="2"/>
      <c r="F668" s="31"/>
      <c r="G668" s="31"/>
      <c r="H668" s="31"/>
      <c r="I668" s="67"/>
      <c r="J668" s="31"/>
    </row>
    <row r="669">
      <c r="D669" s="2"/>
      <c r="E669" s="2"/>
      <c r="F669" s="31"/>
      <c r="G669" s="31"/>
      <c r="H669" s="31"/>
      <c r="I669" s="67"/>
      <c r="J669" s="31"/>
    </row>
    <row r="670">
      <c r="D670" s="2"/>
      <c r="E670" s="2"/>
      <c r="F670" s="31"/>
      <c r="G670" s="31"/>
      <c r="H670" s="31"/>
      <c r="I670" s="67"/>
      <c r="J670" s="31"/>
    </row>
    <row r="671">
      <c r="D671" s="2"/>
      <c r="E671" s="2"/>
      <c r="F671" s="31"/>
      <c r="G671" s="31"/>
      <c r="H671" s="31"/>
      <c r="I671" s="67"/>
      <c r="J671" s="31"/>
    </row>
    <row r="672">
      <c r="D672" s="2"/>
      <c r="E672" s="2"/>
      <c r="F672" s="31"/>
      <c r="G672" s="31"/>
      <c r="H672" s="31"/>
      <c r="I672" s="67"/>
      <c r="J672" s="31"/>
    </row>
    <row r="673">
      <c r="D673" s="2"/>
      <c r="E673" s="2"/>
      <c r="F673" s="31"/>
      <c r="G673" s="31"/>
      <c r="H673" s="31"/>
      <c r="I673" s="67"/>
      <c r="J673" s="31"/>
    </row>
    <row r="674">
      <c r="D674" s="2"/>
      <c r="E674" s="2"/>
      <c r="F674" s="31"/>
      <c r="G674" s="31"/>
      <c r="H674" s="31"/>
      <c r="I674" s="67"/>
      <c r="J674" s="31"/>
    </row>
    <row r="675">
      <c r="D675" s="2"/>
      <c r="E675" s="2"/>
      <c r="F675" s="31"/>
      <c r="G675" s="31"/>
      <c r="H675" s="31"/>
      <c r="I675" s="67"/>
      <c r="J675" s="31"/>
    </row>
    <row r="676">
      <c r="D676" s="2"/>
      <c r="E676" s="2"/>
      <c r="F676" s="31"/>
      <c r="G676" s="31"/>
      <c r="H676" s="31"/>
      <c r="I676" s="67"/>
      <c r="J676" s="31"/>
    </row>
    <row r="677">
      <c r="D677" s="2"/>
      <c r="E677" s="2"/>
      <c r="F677" s="31"/>
      <c r="G677" s="31"/>
      <c r="H677" s="31"/>
      <c r="I677" s="67"/>
      <c r="J677" s="31"/>
    </row>
    <row r="678">
      <c r="D678" s="2"/>
      <c r="E678" s="2"/>
      <c r="F678" s="31"/>
      <c r="G678" s="31"/>
      <c r="H678" s="31"/>
      <c r="I678" s="67"/>
      <c r="J678" s="31"/>
    </row>
    <row r="679">
      <c r="D679" s="2"/>
      <c r="E679" s="2"/>
      <c r="F679" s="31"/>
      <c r="G679" s="31"/>
      <c r="H679" s="31"/>
      <c r="I679" s="67"/>
      <c r="J679" s="31"/>
    </row>
    <row r="680">
      <c r="D680" s="2"/>
      <c r="E680" s="2"/>
      <c r="F680" s="31"/>
      <c r="G680" s="31"/>
      <c r="H680" s="31"/>
      <c r="I680" s="67"/>
      <c r="J680" s="31"/>
    </row>
    <row r="681">
      <c r="D681" s="2"/>
      <c r="E681" s="2"/>
      <c r="F681" s="31"/>
      <c r="G681" s="31"/>
      <c r="H681" s="31"/>
      <c r="I681" s="67"/>
      <c r="J681" s="31"/>
    </row>
    <row r="682">
      <c r="D682" s="2"/>
      <c r="E682" s="2"/>
      <c r="F682" s="31"/>
      <c r="G682" s="31"/>
      <c r="H682" s="31"/>
      <c r="I682" s="67"/>
      <c r="J682" s="31"/>
    </row>
    <row r="683">
      <c r="D683" s="2"/>
      <c r="E683" s="2"/>
      <c r="F683" s="31"/>
      <c r="G683" s="31"/>
      <c r="H683" s="31"/>
      <c r="I683" s="67"/>
      <c r="J683" s="31"/>
    </row>
    <row r="684">
      <c r="D684" s="2"/>
      <c r="E684" s="2"/>
      <c r="F684" s="31"/>
      <c r="G684" s="31"/>
      <c r="H684" s="31"/>
      <c r="I684" s="67"/>
      <c r="J684" s="31"/>
    </row>
    <row r="685">
      <c r="D685" s="2"/>
      <c r="E685" s="2"/>
      <c r="F685" s="31"/>
      <c r="G685" s="31"/>
      <c r="H685" s="31"/>
      <c r="I685" s="67"/>
      <c r="J685" s="31"/>
    </row>
    <row r="686">
      <c r="D686" s="2"/>
      <c r="E686" s="2"/>
      <c r="F686" s="31"/>
      <c r="G686" s="31"/>
      <c r="H686" s="31"/>
      <c r="I686" s="67"/>
      <c r="J686" s="31"/>
    </row>
    <row r="687">
      <c r="D687" s="2"/>
      <c r="E687" s="2"/>
      <c r="F687" s="31"/>
      <c r="G687" s="31"/>
      <c r="H687" s="31"/>
      <c r="I687" s="67"/>
      <c r="J687" s="31"/>
    </row>
    <row r="688">
      <c r="D688" s="2"/>
      <c r="E688" s="2"/>
      <c r="F688" s="31"/>
      <c r="G688" s="31"/>
      <c r="H688" s="31"/>
      <c r="I688" s="67"/>
      <c r="J688" s="31"/>
    </row>
    <row r="689">
      <c r="D689" s="2"/>
      <c r="E689" s="2"/>
      <c r="F689" s="31"/>
      <c r="G689" s="31"/>
      <c r="H689" s="31"/>
      <c r="I689" s="67"/>
      <c r="J689" s="31"/>
    </row>
    <row r="690">
      <c r="D690" s="2"/>
      <c r="E690" s="2"/>
      <c r="F690" s="31"/>
      <c r="G690" s="31"/>
      <c r="H690" s="31"/>
      <c r="I690" s="67"/>
      <c r="J690" s="31"/>
    </row>
    <row r="691">
      <c r="D691" s="2"/>
      <c r="E691" s="2"/>
      <c r="F691" s="31"/>
      <c r="G691" s="31"/>
      <c r="H691" s="31"/>
      <c r="I691" s="67"/>
      <c r="J691" s="31"/>
    </row>
    <row r="692">
      <c r="D692" s="2"/>
      <c r="E692" s="2"/>
      <c r="F692" s="31"/>
      <c r="G692" s="31"/>
      <c r="H692" s="31"/>
      <c r="I692" s="67"/>
      <c r="J692" s="31"/>
    </row>
    <row r="693">
      <c r="D693" s="2"/>
      <c r="E693" s="2"/>
      <c r="F693" s="31"/>
      <c r="G693" s="31"/>
      <c r="H693" s="31"/>
      <c r="I693" s="67"/>
      <c r="J693" s="31"/>
    </row>
    <row r="694">
      <c r="D694" s="2"/>
      <c r="E694" s="2"/>
      <c r="F694" s="31"/>
      <c r="G694" s="31"/>
      <c r="H694" s="31"/>
      <c r="I694" s="67"/>
      <c r="J694" s="31"/>
    </row>
    <row r="695">
      <c r="D695" s="2"/>
      <c r="E695" s="2"/>
      <c r="F695" s="31"/>
      <c r="G695" s="31"/>
      <c r="H695" s="31"/>
      <c r="I695" s="67"/>
      <c r="J695" s="31"/>
    </row>
    <row r="696">
      <c r="D696" s="2"/>
      <c r="E696" s="2"/>
      <c r="F696" s="31"/>
      <c r="G696" s="31"/>
      <c r="H696" s="31"/>
      <c r="I696" s="67"/>
      <c r="J696" s="31"/>
    </row>
    <row r="697">
      <c r="D697" s="2"/>
      <c r="E697" s="2"/>
      <c r="F697" s="31"/>
      <c r="G697" s="31"/>
      <c r="H697" s="31"/>
      <c r="I697" s="67"/>
      <c r="J697" s="31"/>
    </row>
    <row r="698">
      <c r="D698" s="2"/>
      <c r="E698" s="2"/>
      <c r="F698" s="31"/>
      <c r="G698" s="31"/>
      <c r="H698" s="31"/>
      <c r="I698" s="67"/>
      <c r="J698" s="31"/>
    </row>
    <row r="699">
      <c r="D699" s="2"/>
      <c r="E699" s="2"/>
      <c r="F699" s="31"/>
      <c r="G699" s="31"/>
      <c r="H699" s="31"/>
      <c r="I699" s="67"/>
      <c r="J699" s="31"/>
    </row>
    <row r="700">
      <c r="D700" s="2"/>
      <c r="E700" s="2"/>
      <c r="F700" s="31"/>
      <c r="G700" s="31"/>
      <c r="H700" s="31"/>
      <c r="I700" s="67"/>
      <c r="J700" s="31"/>
    </row>
    <row r="701">
      <c r="D701" s="2"/>
      <c r="E701" s="2"/>
      <c r="F701" s="31"/>
      <c r="G701" s="31"/>
      <c r="H701" s="31"/>
      <c r="I701" s="67"/>
      <c r="J701" s="31"/>
    </row>
    <row r="702">
      <c r="D702" s="2"/>
      <c r="E702" s="2"/>
      <c r="F702" s="31"/>
      <c r="G702" s="31"/>
      <c r="H702" s="31"/>
      <c r="I702" s="67"/>
      <c r="J702" s="31"/>
    </row>
    <row r="703">
      <c r="D703" s="2"/>
      <c r="E703" s="2"/>
      <c r="F703" s="31"/>
      <c r="G703" s="31"/>
      <c r="H703" s="31"/>
      <c r="I703" s="67"/>
      <c r="J703" s="31"/>
    </row>
    <row r="704">
      <c r="D704" s="2"/>
      <c r="E704" s="2"/>
      <c r="F704" s="31"/>
      <c r="G704" s="31"/>
      <c r="H704" s="31"/>
      <c r="I704" s="67"/>
      <c r="J704" s="31"/>
    </row>
    <row r="705">
      <c r="D705" s="2"/>
      <c r="E705" s="2"/>
      <c r="F705" s="31"/>
      <c r="G705" s="31"/>
      <c r="H705" s="31"/>
      <c r="I705" s="67"/>
      <c r="J705" s="31"/>
    </row>
    <row r="706">
      <c r="D706" s="2"/>
      <c r="E706" s="2"/>
      <c r="F706" s="31"/>
      <c r="G706" s="31"/>
      <c r="H706" s="31"/>
      <c r="I706" s="67"/>
      <c r="J706" s="31"/>
    </row>
    <row r="707">
      <c r="D707" s="2"/>
      <c r="E707" s="2"/>
      <c r="F707" s="31"/>
      <c r="G707" s="31"/>
      <c r="H707" s="31"/>
      <c r="I707" s="67"/>
      <c r="J707" s="31"/>
    </row>
    <row r="708">
      <c r="D708" s="2"/>
      <c r="E708" s="2"/>
      <c r="F708" s="31"/>
      <c r="G708" s="31"/>
      <c r="H708" s="31"/>
      <c r="I708" s="67"/>
      <c r="J708" s="31"/>
    </row>
    <row r="709">
      <c r="D709" s="2"/>
      <c r="E709" s="2"/>
      <c r="F709" s="31"/>
      <c r="G709" s="31"/>
      <c r="H709" s="31"/>
      <c r="I709" s="67"/>
      <c r="J709" s="31"/>
    </row>
    <row r="710">
      <c r="D710" s="2"/>
      <c r="E710" s="2"/>
      <c r="F710" s="31"/>
      <c r="G710" s="31"/>
      <c r="H710" s="31"/>
      <c r="I710" s="67"/>
      <c r="J710" s="31"/>
    </row>
    <row r="711">
      <c r="D711" s="2"/>
      <c r="E711" s="2"/>
      <c r="F711" s="31"/>
      <c r="G711" s="31"/>
      <c r="H711" s="31"/>
      <c r="I711" s="67"/>
      <c r="J711" s="31"/>
    </row>
    <row r="712">
      <c r="D712" s="2"/>
      <c r="E712" s="2"/>
      <c r="F712" s="31"/>
      <c r="G712" s="31"/>
      <c r="H712" s="31"/>
      <c r="I712" s="67"/>
      <c r="J712" s="31"/>
    </row>
    <row r="713">
      <c r="D713" s="2"/>
      <c r="E713" s="2"/>
      <c r="F713" s="31"/>
      <c r="G713" s="31"/>
      <c r="H713" s="31"/>
      <c r="I713" s="67"/>
      <c r="J713" s="31"/>
    </row>
    <row r="714">
      <c r="D714" s="2"/>
      <c r="E714" s="2"/>
      <c r="F714" s="31"/>
      <c r="G714" s="31"/>
      <c r="H714" s="31"/>
      <c r="I714" s="67"/>
      <c r="J714" s="31"/>
    </row>
    <row r="715">
      <c r="D715" s="2"/>
      <c r="E715" s="2"/>
      <c r="F715" s="31"/>
      <c r="G715" s="31"/>
      <c r="H715" s="31"/>
      <c r="I715" s="67"/>
      <c r="J715" s="31"/>
    </row>
    <row r="716">
      <c r="D716" s="2"/>
      <c r="E716" s="2"/>
      <c r="F716" s="31"/>
      <c r="G716" s="31"/>
      <c r="H716" s="31"/>
      <c r="I716" s="67"/>
      <c r="J716" s="31"/>
    </row>
    <row r="717">
      <c r="D717" s="2"/>
      <c r="E717" s="2"/>
      <c r="F717" s="31"/>
      <c r="G717" s="31"/>
      <c r="H717" s="31"/>
      <c r="I717" s="67"/>
      <c r="J717" s="31"/>
    </row>
    <row r="718">
      <c r="D718" s="2"/>
      <c r="E718" s="2"/>
      <c r="F718" s="31"/>
      <c r="G718" s="31"/>
      <c r="H718" s="31"/>
      <c r="I718" s="67"/>
      <c r="J718" s="31"/>
    </row>
    <row r="719">
      <c r="D719" s="2"/>
      <c r="E719" s="2"/>
      <c r="F719" s="31"/>
      <c r="G719" s="31"/>
      <c r="H719" s="31"/>
      <c r="I719" s="67"/>
      <c r="J719" s="31"/>
    </row>
    <row r="720">
      <c r="D720" s="2"/>
      <c r="E720" s="2"/>
      <c r="F720" s="31"/>
      <c r="G720" s="31"/>
      <c r="H720" s="31"/>
      <c r="I720" s="67"/>
      <c r="J720" s="31"/>
    </row>
    <row r="721">
      <c r="D721" s="2"/>
      <c r="E721" s="2"/>
      <c r="F721" s="31"/>
      <c r="G721" s="31"/>
      <c r="H721" s="31"/>
      <c r="I721" s="67"/>
      <c r="J721" s="31"/>
    </row>
    <row r="722">
      <c r="D722" s="2"/>
      <c r="E722" s="2"/>
      <c r="F722" s="31"/>
      <c r="G722" s="31"/>
      <c r="H722" s="31"/>
      <c r="I722" s="67"/>
      <c r="J722" s="31"/>
    </row>
    <row r="723">
      <c r="D723" s="2"/>
      <c r="E723" s="2"/>
      <c r="F723" s="31"/>
      <c r="G723" s="31"/>
      <c r="H723" s="31"/>
      <c r="I723" s="67"/>
      <c r="J723" s="31"/>
    </row>
    <row r="724">
      <c r="D724" s="2"/>
      <c r="E724" s="2"/>
      <c r="F724" s="31"/>
      <c r="G724" s="31"/>
      <c r="H724" s="31"/>
      <c r="I724" s="67"/>
      <c r="J724" s="31"/>
    </row>
    <row r="725">
      <c r="D725" s="2"/>
      <c r="E725" s="2"/>
      <c r="F725" s="31"/>
      <c r="G725" s="31"/>
      <c r="H725" s="31"/>
      <c r="I725" s="67"/>
      <c r="J725" s="31"/>
    </row>
    <row r="726">
      <c r="D726" s="2"/>
      <c r="E726" s="2"/>
      <c r="F726" s="31"/>
      <c r="G726" s="31"/>
      <c r="H726" s="31"/>
      <c r="I726" s="67"/>
      <c r="J726" s="31"/>
    </row>
    <row r="727">
      <c r="D727" s="2"/>
      <c r="E727" s="2"/>
      <c r="F727" s="31"/>
      <c r="G727" s="31"/>
      <c r="H727" s="31"/>
      <c r="I727" s="67"/>
      <c r="J727" s="31"/>
    </row>
    <row r="728">
      <c r="D728" s="2"/>
      <c r="E728" s="2"/>
      <c r="F728" s="31"/>
      <c r="G728" s="31"/>
      <c r="H728" s="31"/>
      <c r="I728" s="67"/>
      <c r="J728" s="31"/>
    </row>
    <row r="729">
      <c r="D729" s="2"/>
      <c r="E729" s="2"/>
      <c r="F729" s="31"/>
      <c r="G729" s="31"/>
      <c r="H729" s="31"/>
      <c r="I729" s="67"/>
      <c r="J729" s="31"/>
    </row>
    <row r="730">
      <c r="D730" s="2"/>
      <c r="E730" s="2"/>
      <c r="F730" s="31"/>
      <c r="G730" s="31"/>
      <c r="H730" s="31"/>
      <c r="I730" s="67"/>
      <c r="J730" s="31"/>
    </row>
    <row r="731">
      <c r="D731" s="2"/>
      <c r="E731" s="2"/>
      <c r="F731" s="31"/>
      <c r="G731" s="31"/>
      <c r="H731" s="31"/>
      <c r="I731" s="67"/>
      <c r="J731" s="31"/>
    </row>
    <row r="732">
      <c r="D732" s="2"/>
      <c r="E732" s="2"/>
      <c r="F732" s="31"/>
      <c r="G732" s="31"/>
      <c r="H732" s="31"/>
      <c r="I732" s="67"/>
      <c r="J732" s="31"/>
    </row>
    <row r="733">
      <c r="D733" s="2"/>
      <c r="E733" s="2"/>
      <c r="F733" s="31"/>
      <c r="G733" s="31"/>
      <c r="H733" s="31"/>
      <c r="I733" s="67"/>
      <c r="J733" s="31"/>
    </row>
    <row r="734">
      <c r="D734" s="2"/>
      <c r="E734" s="2"/>
      <c r="F734" s="31"/>
      <c r="G734" s="31"/>
      <c r="H734" s="31"/>
      <c r="I734" s="67"/>
      <c r="J734" s="31"/>
    </row>
    <row r="735">
      <c r="D735" s="2"/>
      <c r="E735" s="2"/>
      <c r="F735" s="31"/>
      <c r="G735" s="31"/>
      <c r="H735" s="31"/>
      <c r="I735" s="67"/>
      <c r="J735" s="31"/>
    </row>
    <row r="736">
      <c r="D736" s="2"/>
      <c r="E736" s="2"/>
      <c r="F736" s="31"/>
      <c r="G736" s="31"/>
      <c r="H736" s="31"/>
      <c r="I736" s="67"/>
      <c r="J736" s="31"/>
    </row>
    <row r="737">
      <c r="D737" s="2"/>
      <c r="E737" s="2"/>
      <c r="F737" s="31"/>
      <c r="G737" s="31"/>
      <c r="H737" s="31"/>
      <c r="I737" s="67"/>
      <c r="J737" s="31"/>
    </row>
    <row r="738">
      <c r="D738" s="2"/>
      <c r="E738" s="2"/>
      <c r="F738" s="31"/>
      <c r="G738" s="31"/>
      <c r="H738" s="31"/>
      <c r="I738" s="67"/>
      <c r="J738" s="31"/>
    </row>
    <row r="739">
      <c r="D739" s="2"/>
      <c r="E739" s="2"/>
      <c r="F739" s="31"/>
      <c r="G739" s="31"/>
      <c r="H739" s="31"/>
      <c r="I739" s="67"/>
      <c r="J739" s="31"/>
    </row>
    <row r="740">
      <c r="D740" s="2"/>
      <c r="E740" s="2"/>
      <c r="F740" s="31"/>
      <c r="G740" s="31"/>
      <c r="H740" s="31"/>
      <c r="I740" s="67"/>
      <c r="J740" s="31"/>
    </row>
    <row r="741">
      <c r="D741" s="2"/>
      <c r="E741" s="2"/>
      <c r="F741" s="31"/>
      <c r="G741" s="31"/>
      <c r="H741" s="31"/>
      <c r="I741" s="67"/>
      <c r="J741" s="31"/>
    </row>
    <row r="742">
      <c r="D742" s="2"/>
      <c r="E742" s="2"/>
      <c r="F742" s="31"/>
      <c r="G742" s="31"/>
      <c r="H742" s="31"/>
      <c r="I742" s="67"/>
      <c r="J742" s="31"/>
    </row>
    <row r="743">
      <c r="D743" s="2"/>
      <c r="E743" s="2"/>
      <c r="F743" s="31"/>
      <c r="G743" s="31"/>
      <c r="H743" s="31"/>
      <c r="I743" s="67"/>
      <c r="J743" s="31"/>
    </row>
    <row r="744">
      <c r="D744" s="2"/>
      <c r="E744" s="2"/>
      <c r="F744" s="31"/>
      <c r="G744" s="31"/>
      <c r="H744" s="31"/>
      <c r="I744" s="67"/>
      <c r="J744" s="31"/>
    </row>
    <row r="745">
      <c r="D745" s="2"/>
      <c r="E745" s="2"/>
      <c r="F745" s="31"/>
      <c r="G745" s="31"/>
      <c r="H745" s="31"/>
      <c r="I745" s="67"/>
      <c r="J745" s="31"/>
    </row>
    <row r="746">
      <c r="D746" s="2"/>
      <c r="E746" s="2"/>
      <c r="F746" s="31"/>
      <c r="G746" s="31"/>
      <c r="H746" s="31"/>
      <c r="I746" s="67"/>
      <c r="J746" s="31"/>
    </row>
    <row r="747">
      <c r="D747" s="2"/>
      <c r="E747" s="2"/>
      <c r="F747" s="31"/>
      <c r="G747" s="31"/>
      <c r="H747" s="31"/>
      <c r="I747" s="67"/>
      <c r="J747" s="31"/>
    </row>
    <row r="748">
      <c r="D748" s="2"/>
      <c r="E748" s="2"/>
      <c r="F748" s="31"/>
      <c r="G748" s="31"/>
      <c r="H748" s="31"/>
      <c r="I748" s="67"/>
      <c r="J748" s="31"/>
    </row>
    <row r="749">
      <c r="D749" s="2"/>
      <c r="E749" s="2"/>
      <c r="F749" s="31"/>
      <c r="G749" s="31"/>
      <c r="H749" s="31"/>
      <c r="I749" s="67"/>
      <c r="J749" s="31"/>
    </row>
    <row r="750">
      <c r="D750" s="2"/>
      <c r="E750" s="2"/>
      <c r="F750" s="31"/>
      <c r="G750" s="31"/>
      <c r="H750" s="31"/>
      <c r="I750" s="67"/>
      <c r="J750" s="31"/>
    </row>
    <row r="751">
      <c r="D751" s="2"/>
      <c r="E751" s="2"/>
      <c r="F751" s="31"/>
      <c r="G751" s="31"/>
      <c r="H751" s="31"/>
      <c r="I751" s="67"/>
      <c r="J751" s="31"/>
    </row>
    <row r="752">
      <c r="D752" s="2"/>
      <c r="E752" s="2"/>
      <c r="F752" s="31"/>
      <c r="G752" s="31"/>
      <c r="H752" s="31"/>
      <c r="I752" s="67"/>
      <c r="J752" s="31"/>
    </row>
    <row r="753">
      <c r="D753" s="2"/>
      <c r="E753" s="2"/>
      <c r="F753" s="31"/>
      <c r="G753" s="31"/>
      <c r="H753" s="31"/>
      <c r="I753" s="67"/>
      <c r="J753" s="31"/>
    </row>
    <row r="754">
      <c r="D754" s="2"/>
      <c r="E754" s="2"/>
      <c r="F754" s="31"/>
      <c r="G754" s="31"/>
      <c r="H754" s="31"/>
      <c r="I754" s="67"/>
      <c r="J754" s="31"/>
    </row>
    <row r="755">
      <c r="D755" s="2"/>
      <c r="E755" s="2"/>
      <c r="F755" s="31"/>
      <c r="G755" s="31"/>
      <c r="H755" s="31"/>
      <c r="I755" s="67"/>
      <c r="J755" s="31"/>
    </row>
    <row r="756">
      <c r="D756" s="2"/>
      <c r="E756" s="2"/>
      <c r="F756" s="31"/>
      <c r="G756" s="31"/>
      <c r="H756" s="31"/>
      <c r="I756" s="67"/>
      <c r="J756" s="31"/>
    </row>
    <row r="757">
      <c r="D757" s="2"/>
      <c r="E757" s="2"/>
      <c r="F757" s="31"/>
      <c r="G757" s="31"/>
      <c r="H757" s="31"/>
      <c r="I757" s="67"/>
      <c r="J757" s="31"/>
    </row>
    <row r="758">
      <c r="D758" s="2"/>
      <c r="E758" s="2"/>
      <c r="F758" s="31"/>
      <c r="G758" s="31"/>
      <c r="H758" s="31"/>
      <c r="I758" s="67"/>
      <c r="J758" s="31"/>
    </row>
    <row r="759">
      <c r="D759" s="2"/>
      <c r="E759" s="2"/>
      <c r="F759" s="31"/>
      <c r="G759" s="31"/>
      <c r="H759" s="31"/>
      <c r="I759" s="67"/>
      <c r="J759" s="31"/>
    </row>
    <row r="760">
      <c r="D760" s="2"/>
      <c r="E760" s="2"/>
      <c r="F760" s="31"/>
      <c r="G760" s="31"/>
      <c r="H760" s="31"/>
      <c r="I760" s="67"/>
      <c r="J760" s="31"/>
    </row>
    <row r="761">
      <c r="D761" s="2"/>
      <c r="E761" s="2"/>
      <c r="F761" s="31"/>
      <c r="G761" s="31"/>
      <c r="H761" s="31"/>
      <c r="I761" s="67"/>
      <c r="J761" s="31"/>
    </row>
    <row r="762">
      <c r="D762" s="2"/>
      <c r="E762" s="2"/>
      <c r="F762" s="31"/>
      <c r="G762" s="31"/>
      <c r="H762" s="31"/>
      <c r="I762" s="67"/>
      <c r="J762" s="31"/>
    </row>
    <row r="763">
      <c r="D763" s="2"/>
      <c r="E763" s="2"/>
      <c r="F763" s="31"/>
      <c r="G763" s="31"/>
      <c r="H763" s="31"/>
      <c r="I763" s="67"/>
      <c r="J763" s="31"/>
    </row>
    <row r="764">
      <c r="D764" s="2"/>
      <c r="E764" s="2"/>
      <c r="F764" s="31"/>
      <c r="G764" s="31"/>
      <c r="H764" s="31"/>
      <c r="I764" s="67"/>
      <c r="J764" s="31"/>
    </row>
    <row r="765">
      <c r="D765" s="2"/>
      <c r="E765" s="2"/>
      <c r="F765" s="31"/>
      <c r="G765" s="31"/>
      <c r="H765" s="31"/>
      <c r="I765" s="67"/>
      <c r="J765" s="31"/>
    </row>
    <row r="766">
      <c r="D766" s="2"/>
      <c r="E766" s="2"/>
      <c r="F766" s="31"/>
      <c r="G766" s="31"/>
      <c r="H766" s="31"/>
      <c r="I766" s="67"/>
      <c r="J766" s="31"/>
    </row>
    <row r="767">
      <c r="D767" s="2"/>
      <c r="E767" s="2"/>
      <c r="F767" s="31"/>
      <c r="G767" s="31"/>
      <c r="H767" s="31"/>
      <c r="I767" s="67"/>
      <c r="J767" s="31"/>
    </row>
    <row r="768">
      <c r="D768" s="2"/>
      <c r="E768" s="2"/>
      <c r="F768" s="31"/>
      <c r="G768" s="31"/>
      <c r="H768" s="31"/>
      <c r="I768" s="67"/>
      <c r="J768" s="31"/>
    </row>
    <row r="769">
      <c r="D769" s="2"/>
      <c r="E769" s="2"/>
      <c r="F769" s="31"/>
      <c r="G769" s="31"/>
      <c r="H769" s="31"/>
      <c r="I769" s="67"/>
      <c r="J769" s="31"/>
    </row>
    <row r="770">
      <c r="D770" s="2"/>
      <c r="E770" s="2"/>
      <c r="F770" s="31"/>
      <c r="G770" s="31"/>
      <c r="H770" s="31"/>
      <c r="I770" s="67"/>
      <c r="J770" s="31"/>
    </row>
    <row r="771">
      <c r="D771" s="2"/>
      <c r="E771" s="2"/>
      <c r="F771" s="31"/>
      <c r="G771" s="31"/>
      <c r="H771" s="31"/>
      <c r="I771" s="67"/>
      <c r="J771" s="31"/>
    </row>
    <row r="772">
      <c r="D772" s="2"/>
      <c r="E772" s="2"/>
      <c r="F772" s="31"/>
      <c r="G772" s="31"/>
      <c r="H772" s="31"/>
      <c r="I772" s="67"/>
      <c r="J772" s="31"/>
    </row>
    <row r="773">
      <c r="D773" s="2"/>
      <c r="E773" s="2"/>
      <c r="F773" s="31"/>
      <c r="G773" s="31"/>
      <c r="H773" s="31"/>
      <c r="I773" s="67"/>
      <c r="J773" s="31"/>
    </row>
    <row r="774">
      <c r="D774" s="2"/>
      <c r="E774" s="2"/>
      <c r="F774" s="31"/>
      <c r="G774" s="31"/>
      <c r="H774" s="31"/>
      <c r="I774" s="67"/>
      <c r="J774" s="31"/>
    </row>
    <row r="775">
      <c r="D775" s="2"/>
      <c r="E775" s="2"/>
      <c r="F775" s="31"/>
      <c r="G775" s="31"/>
      <c r="H775" s="31"/>
      <c r="I775" s="67"/>
      <c r="J775" s="31"/>
    </row>
    <row r="776">
      <c r="D776" s="2"/>
      <c r="E776" s="2"/>
      <c r="F776" s="31"/>
      <c r="G776" s="31"/>
      <c r="H776" s="31"/>
      <c r="I776" s="67"/>
      <c r="J776" s="31"/>
    </row>
    <row r="777">
      <c r="D777" s="2"/>
      <c r="E777" s="2"/>
      <c r="F777" s="31"/>
      <c r="G777" s="31"/>
      <c r="H777" s="31"/>
      <c r="I777" s="67"/>
      <c r="J777" s="31"/>
    </row>
    <row r="778">
      <c r="D778" s="2"/>
      <c r="E778" s="2"/>
      <c r="F778" s="31"/>
      <c r="G778" s="31"/>
      <c r="H778" s="31"/>
      <c r="I778" s="67"/>
      <c r="J778" s="31"/>
    </row>
    <row r="779">
      <c r="D779" s="2"/>
      <c r="E779" s="2"/>
      <c r="F779" s="31"/>
      <c r="G779" s="31"/>
      <c r="H779" s="31"/>
      <c r="I779" s="67"/>
      <c r="J779" s="31"/>
    </row>
    <row r="780">
      <c r="D780" s="2"/>
      <c r="E780" s="2"/>
      <c r="F780" s="31"/>
      <c r="G780" s="31"/>
      <c r="H780" s="31"/>
      <c r="I780" s="67"/>
      <c r="J780" s="31"/>
    </row>
    <row r="781">
      <c r="D781" s="2"/>
      <c r="E781" s="2"/>
      <c r="F781" s="31"/>
      <c r="G781" s="31"/>
      <c r="H781" s="31"/>
      <c r="I781" s="67"/>
      <c r="J781" s="31"/>
    </row>
    <row r="782">
      <c r="D782" s="2"/>
      <c r="E782" s="2"/>
      <c r="F782" s="31"/>
      <c r="G782" s="31"/>
      <c r="H782" s="31"/>
      <c r="I782" s="67"/>
      <c r="J782" s="31"/>
    </row>
    <row r="783">
      <c r="D783" s="2"/>
      <c r="E783" s="2"/>
      <c r="F783" s="31"/>
      <c r="G783" s="31"/>
      <c r="H783" s="31"/>
      <c r="I783" s="67"/>
      <c r="J783" s="31"/>
    </row>
    <row r="784">
      <c r="D784" s="2"/>
      <c r="E784" s="2"/>
      <c r="F784" s="31"/>
      <c r="G784" s="31"/>
      <c r="H784" s="31"/>
      <c r="I784" s="67"/>
      <c r="J784" s="31"/>
    </row>
    <row r="785">
      <c r="D785" s="2"/>
      <c r="E785" s="2"/>
      <c r="F785" s="31"/>
      <c r="G785" s="31"/>
      <c r="H785" s="31"/>
      <c r="I785" s="67"/>
      <c r="J785" s="31"/>
    </row>
    <row r="786">
      <c r="D786" s="2"/>
      <c r="E786" s="2"/>
      <c r="F786" s="31"/>
      <c r="G786" s="31"/>
      <c r="H786" s="31"/>
      <c r="I786" s="67"/>
      <c r="J786" s="31"/>
    </row>
    <row r="787">
      <c r="D787" s="2"/>
      <c r="E787" s="2"/>
      <c r="F787" s="31"/>
      <c r="G787" s="31"/>
      <c r="H787" s="31"/>
      <c r="I787" s="67"/>
      <c r="J787" s="31"/>
    </row>
    <row r="788">
      <c r="D788" s="2"/>
      <c r="E788" s="2"/>
      <c r="F788" s="31"/>
      <c r="G788" s="31"/>
      <c r="H788" s="31"/>
      <c r="I788" s="67"/>
      <c r="J788" s="31"/>
    </row>
    <row r="789">
      <c r="D789" s="2"/>
      <c r="E789" s="2"/>
      <c r="F789" s="31"/>
      <c r="G789" s="31"/>
      <c r="H789" s="31"/>
      <c r="I789" s="67"/>
      <c r="J789" s="31"/>
    </row>
    <row r="790">
      <c r="D790" s="2"/>
      <c r="E790" s="2"/>
      <c r="F790" s="31"/>
      <c r="G790" s="31"/>
      <c r="H790" s="31"/>
      <c r="I790" s="67"/>
      <c r="J790" s="31"/>
    </row>
    <row r="791">
      <c r="D791" s="2"/>
      <c r="E791" s="2"/>
      <c r="F791" s="31"/>
      <c r="G791" s="31"/>
      <c r="H791" s="31"/>
      <c r="I791" s="67"/>
      <c r="J791" s="31"/>
    </row>
    <row r="792">
      <c r="D792" s="2"/>
      <c r="E792" s="2"/>
      <c r="F792" s="31"/>
      <c r="G792" s="31"/>
      <c r="H792" s="31"/>
      <c r="I792" s="67"/>
      <c r="J792" s="31"/>
    </row>
    <row r="793">
      <c r="D793" s="2"/>
      <c r="E793" s="2"/>
      <c r="F793" s="31"/>
      <c r="G793" s="31"/>
      <c r="H793" s="31"/>
      <c r="I793" s="67"/>
      <c r="J793" s="31"/>
    </row>
    <row r="794">
      <c r="D794" s="2"/>
      <c r="E794" s="2"/>
      <c r="F794" s="31"/>
      <c r="G794" s="31"/>
      <c r="H794" s="31"/>
      <c r="I794" s="67"/>
      <c r="J794" s="31"/>
    </row>
    <row r="795">
      <c r="D795" s="2"/>
      <c r="E795" s="2"/>
      <c r="F795" s="31"/>
      <c r="G795" s="31"/>
      <c r="H795" s="31"/>
      <c r="I795" s="67"/>
      <c r="J795" s="31"/>
    </row>
    <row r="796">
      <c r="D796" s="2"/>
      <c r="E796" s="2"/>
      <c r="F796" s="31"/>
      <c r="G796" s="31"/>
      <c r="H796" s="31"/>
      <c r="I796" s="67"/>
      <c r="J796" s="31"/>
    </row>
    <row r="797">
      <c r="D797" s="2"/>
      <c r="E797" s="2"/>
      <c r="F797" s="31"/>
      <c r="G797" s="31"/>
      <c r="H797" s="31"/>
      <c r="I797" s="67"/>
      <c r="J797" s="31"/>
    </row>
    <row r="798">
      <c r="D798" s="2"/>
      <c r="E798" s="2"/>
      <c r="F798" s="31"/>
      <c r="G798" s="31"/>
      <c r="H798" s="31"/>
      <c r="I798" s="67"/>
      <c r="J798" s="31"/>
    </row>
    <row r="799">
      <c r="D799" s="2"/>
      <c r="E799" s="2"/>
      <c r="F799" s="31"/>
      <c r="G799" s="31"/>
      <c r="H799" s="31"/>
      <c r="I799" s="67"/>
      <c r="J799" s="31"/>
    </row>
    <row r="800">
      <c r="D800" s="2"/>
      <c r="E800" s="2"/>
      <c r="F800" s="31"/>
      <c r="G800" s="31"/>
      <c r="H800" s="31"/>
      <c r="I800" s="67"/>
      <c r="J800" s="31"/>
    </row>
    <row r="801">
      <c r="D801" s="2"/>
      <c r="E801" s="2"/>
      <c r="F801" s="31"/>
      <c r="G801" s="31"/>
      <c r="H801" s="31"/>
      <c r="I801" s="67"/>
      <c r="J801" s="31"/>
    </row>
    <row r="802">
      <c r="D802" s="2"/>
      <c r="E802" s="2"/>
      <c r="F802" s="31"/>
      <c r="G802" s="31"/>
      <c r="H802" s="31"/>
      <c r="I802" s="67"/>
      <c r="J802" s="31"/>
    </row>
    <row r="803">
      <c r="D803" s="2"/>
      <c r="E803" s="2"/>
      <c r="F803" s="31"/>
      <c r="G803" s="31"/>
      <c r="H803" s="31"/>
      <c r="I803" s="67"/>
      <c r="J803" s="31"/>
    </row>
    <row r="804">
      <c r="D804" s="2"/>
      <c r="E804" s="2"/>
      <c r="F804" s="31"/>
      <c r="G804" s="31"/>
      <c r="H804" s="31"/>
      <c r="I804" s="67"/>
      <c r="J804" s="31"/>
    </row>
    <row r="805">
      <c r="D805" s="2"/>
      <c r="E805" s="2"/>
      <c r="F805" s="31"/>
      <c r="G805" s="31"/>
      <c r="H805" s="31"/>
      <c r="I805" s="67"/>
      <c r="J805" s="31"/>
    </row>
    <row r="806">
      <c r="D806" s="2"/>
      <c r="E806" s="2"/>
      <c r="F806" s="31"/>
      <c r="G806" s="31"/>
      <c r="H806" s="31"/>
      <c r="I806" s="67"/>
      <c r="J806" s="31"/>
    </row>
    <row r="807">
      <c r="D807" s="2"/>
      <c r="E807" s="2"/>
      <c r="F807" s="31"/>
      <c r="G807" s="31"/>
      <c r="H807" s="31"/>
      <c r="I807" s="67"/>
      <c r="J807" s="31"/>
    </row>
    <row r="808">
      <c r="D808" s="2"/>
      <c r="E808" s="2"/>
      <c r="F808" s="31"/>
      <c r="G808" s="31"/>
      <c r="H808" s="31"/>
      <c r="I808" s="67"/>
      <c r="J808" s="31"/>
    </row>
    <row r="809">
      <c r="D809" s="2"/>
      <c r="E809" s="2"/>
      <c r="F809" s="31"/>
      <c r="G809" s="31"/>
      <c r="H809" s="31"/>
      <c r="I809" s="67"/>
      <c r="J809" s="31"/>
    </row>
    <row r="810">
      <c r="D810" s="2"/>
      <c r="E810" s="2"/>
      <c r="F810" s="31"/>
      <c r="G810" s="31"/>
      <c r="H810" s="31"/>
      <c r="I810" s="67"/>
      <c r="J810" s="31"/>
    </row>
    <row r="811">
      <c r="D811" s="2"/>
      <c r="E811" s="2"/>
      <c r="F811" s="31"/>
      <c r="G811" s="31"/>
      <c r="H811" s="31"/>
      <c r="I811" s="67"/>
      <c r="J811" s="31"/>
    </row>
    <row r="812">
      <c r="D812" s="2"/>
      <c r="E812" s="2"/>
      <c r="F812" s="31"/>
      <c r="G812" s="31"/>
      <c r="H812" s="31"/>
      <c r="I812" s="67"/>
      <c r="J812" s="31"/>
    </row>
    <row r="813">
      <c r="D813" s="2"/>
      <c r="E813" s="2"/>
      <c r="F813" s="31"/>
      <c r="G813" s="31"/>
      <c r="H813" s="31"/>
      <c r="I813" s="67"/>
      <c r="J813" s="31"/>
    </row>
    <row r="814">
      <c r="D814" s="2"/>
      <c r="E814" s="2"/>
      <c r="F814" s="31"/>
      <c r="G814" s="31"/>
      <c r="H814" s="31"/>
      <c r="I814" s="67"/>
      <c r="J814" s="31"/>
    </row>
    <row r="815">
      <c r="D815" s="2"/>
      <c r="E815" s="2"/>
      <c r="F815" s="31"/>
      <c r="G815" s="31"/>
      <c r="H815" s="31"/>
      <c r="I815" s="67"/>
      <c r="J815" s="31"/>
    </row>
    <row r="816">
      <c r="D816" s="2"/>
      <c r="E816" s="2"/>
      <c r="F816" s="31"/>
      <c r="G816" s="31"/>
      <c r="H816" s="31"/>
      <c r="I816" s="67"/>
      <c r="J816" s="31"/>
    </row>
    <row r="817">
      <c r="D817" s="2"/>
      <c r="E817" s="2"/>
      <c r="F817" s="31"/>
      <c r="G817" s="31"/>
      <c r="H817" s="31"/>
      <c r="I817" s="67"/>
      <c r="J817" s="31"/>
    </row>
    <row r="818">
      <c r="D818" s="2"/>
      <c r="E818" s="2"/>
      <c r="F818" s="31"/>
      <c r="G818" s="31"/>
      <c r="H818" s="31"/>
      <c r="I818" s="67"/>
      <c r="J818" s="31"/>
    </row>
    <row r="819">
      <c r="D819" s="2"/>
      <c r="E819" s="2"/>
      <c r="F819" s="31"/>
      <c r="G819" s="31"/>
      <c r="H819" s="31"/>
      <c r="I819" s="67"/>
      <c r="J819" s="31"/>
    </row>
    <row r="820">
      <c r="D820" s="2"/>
      <c r="E820" s="2"/>
      <c r="F820" s="31"/>
      <c r="G820" s="31"/>
      <c r="H820" s="31"/>
      <c r="I820" s="67"/>
      <c r="J820" s="31"/>
    </row>
    <row r="821">
      <c r="D821" s="2"/>
      <c r="E821" s="2"/>
      <c r="F821" s="31"/>
      <c r="G821" s="31"/>
      <c r="H821" s="31"/>
      <c r="I821" s="67"/>
      <c r="J821" s="31"/>
    </row>
    <row r="822">
      <c r="D822" s="2"/>
      <c r="E822" s="2"/>
      <c r="F822" s="31"/>
      <c r="G822" s="31"/>
      <c r="H822" s="31"/>
      <c r="I822" s="67"/>
      <c r="J822" s="31"/>
    </row>
    <row r="823">
      <c r="D823" s="2"/>
      <c r="E823" s="2"/>
      <c r="F823" s="31"/>
      <c r="G823" s="31"/>
      <c r="H823" s="31"/>
      <c r="I823" s="67"/>
      <c r="J823" s="31"/>
    </row>
    <row r="824">
      <c r="D824" s="2"/>
      <c r="E824" s="2"/>
      <c r="F824" s="31"/>
      <c r="G824" s="31"/>
      <c r="H824" s="31"/>
      <c r="I824" s="67"/>
      <c r="J824" s="31"/>
    </row>
    <row r="825">
      <c r="D825" s="2"/>
      <c r="E825" s="2"/>
      <c r="F825" s="31"/>
      <c r="G825" s="31"/>
      <c r="H825" s="31"/>
      <c r="I825" s="67"/>
      <c r="J825" s="31"/>
    </row>
    <row r="826">
      <c r="D826" s="2"/>
      <c r="E826" s="2"/>
      <c r="F826" s="31"/>
      <c r="G826" s="31"/>
      <c r="H826" s="31"/>
      <c r="I826" s="67"/>
      <c r="J826" s="31"/>
    </row>
    <row r="827">
      <c r="D827" s="2"/>
      <c r="E827" s="2"/>
      <c r="F827" s="31"/>
      <c r="G827" s="31"/>
      <c r="H827" s="31"/>
      <c r="I827" s="67"/>
      <c r="J827" s="31"/>
    </row>
    <row r="828">
      <c r="D828" s="2"/>
      <c r="E828" s="2"/>
      <c r="F828" s="31"/>
      <c r="G828" s="31"/>
      <c r="H828" s="31"/>
      <c r="I828" s="67"/>
      <c r="J828" s="31"/>
    </row>
    <row r="829">
      <c r="D829" s="2"/>
      <c r="E829" s="2"/>
      <c r="F829" s="31"/>
      <c r="G829" s="31"/>
      <c r="H829" s="31"/>
      <c r="I829" s="67"/>
      <c r="J829" s="31"/>
    </row>
    <row r="830">
      <c r="D830" s="2"/>
      <c r="E830" s="2"/>
      <c r="F830" s="31"/>
      <c r="G830" s="31"/>
      <c r="H830" s="31"/>
      <c r="I830" s="67"/>
      <c r="J830" s="31"/>
    </row>
    <row r="831">
      <c r="D831" s="2"/>
      <c r="E831" s="2"/>
      <c r="F831" s="31"/>
      <c r="G831" s="31"/>
      <c r="H831" s="31"/>
      <c r="I831" s="67"/>
      <c r="J831" s="31"/>
    </row>
    <row r="832">
      <c r="D832" s="2"/>
      <c r="E832" s="2"/>
      <c r="F832" s="31"/>
      <c r="G832" s="31"/>
      <c r="H832" s="31"/>
      <c r="I832" s="67"/>
      <c r="J832" s="31"/>
    </row>
    <row r="833">
      <c r="D833" s="2"/>
      <c r="E833" s="2"/>
      <c r="F833" s="31"/>
      <c r="G833" s="31"/>
      <c r="H833" s="31"/>
      <c r="I833" s="67"/>
      <c r="J833" s="31"/>
    </row>
    <row r="834">
      <c r="D834" s="2"/>
      <c r="E834" s="2"/>
      <c r="F834" s="31"/>
      <c r="G834" s="31"/>
      <c r="H834" s="31"/>
      <c r="I834" s="67"/>
      <c r="J834" s="31"/>
    </row>
    <row r="835">
      <c r="D835" s="2"/>
      <c r="E835" s="2"/>
      <c r="F835" s="31"/>
      <c r="G835" s="31"/>
      <c r="H835" s="31"/>
      <c r="I835" s="67"/>
      <c r="J835" s="31"/>
    </row>
    <row r="836">
      <c r="D836" s="2"/>
      <c r="E836" s="2"/>
      <c r="F836" s="31"/>
      <c r="G836" s="31"/>
      <c r="H836" s="31"/>
      <c r="I836" s="67"/>
      <c r="J836" s="31"/>
    </row>
    <row r="837">
      <c r="D837" s="2"/>
      <c r="E837" s="2"/>
      <c r="F837" s="31"/>
      <c r="G837" s="31"/>
      <c r="H837" s="31"/>
      <c r="I837" s="67"/>
      <c r="J837" s="31"/>
    </row>
    <row r="838">
      <c r="D838" s="2"/>
      <c r="E838" s="2"/>
      <c r="F838" s="31"/>
      <c r="G838" s="31"/>
      <c r="H838" s="31"/>
      <c r="I838" s="67"/>
      <c r="J838" s="31"/>
    </row>
    <row r="839">
      <c r="D839" s="2"/>
      <c r="E839" s="2"/>
      <c r="F839" s="31"/>
      <c r="G839" s="31"/>
      <c r="H839" s="31"/>
      <c r="I839" s="67"/>
      <c r="J839" s="31"/>
    </row>
    <row r="840">
      <c r="D840" s="2"/>
      <c r="E840" s="2"/>
      <c r="F840" s="31"/>
      <c r="G840" s="31"/>
      <c r="H840" s="31"/>
      <c r="I840" s="67"/>
      <c r="J840" s="31"/>
    </row>
    <row r="841">
      <c r="D841" s="2"/>
      <c r="E841" s="2"/>
      <c r="F841" s="31"/>
      <c r="G841" s="31"/>
      <c r="H841" s="31"/>
      <c r="I841" s="67"/>
      <c r="J841" s="31"/>
    </row>
    <row r="842">
      <c r="D842" s="2"/>
      <c r="E842" s="2"/>
      <c r="F842" s="31"/>
      <c r="G842" s="31"/>
      <c r="H842" s="31"/>
      <c r="I842" s="67"/>
      <c r="J842" s="31"/>
    </row>
    <row r="843">
      <c r="D843" s="2"/>
      <c r="E843" s="2"/>
      <c r="F843" s="31"/>
      <c r="G843" s="31"/>
      <c r="H843" s="31"/>
      <c r="I843" s="67"/>
      <c r="J843" s="31"/>
    </row>
    <row r="844">
      <c r="D844" s="2"/>
      <c r="E844" s="2"/>
      <c r="F844" s="31"/>
      <c r="G844" s="31"/>
      <c r="H844" s="31"/>
      <c r="I844" s="67"/>
      <c r="J844" s="31"/>
    </row>
    <row r="845">
      <c r="D845" s="2"/>
      <c r="E845" s="2"/>
      <c r="F845" s="31"/>
      <c r="G845" s="31"/>
      <c r="H845" s="31"/>
      <c r="I845" s="67"/>
      <c r="J845" s="31"/>
    </row>
    <row r="846">
      <c r="D846" s="2"/>
      <c r="E846" s="2"/>
      <c r="F846" s="31"/>
      <c r="G846" s="31"/>
      <c r="H846" s="31"/>
      <c r="I846" s="67"/>
      <c r="J846" s="31"/>
    </row>
    <row r="847">
      <c r="D847" s="2"/>
      <c r="E847" s="2"/>
      <c r="F847" s="31"/>
      <c r="G847" s="31"/>
      <c r="H847" s="31"/>
      <c r="I847" s="67"/>
      <c r="J847" s="31"/>
    </row>
    <row r="848">
      <c r="D848" s="2"/>
      <c r="E848" s="2"/>
      <c r="F848" s="31"/>
      <c r="G848" s="31"/>
      <c r="H848" s="31"/>
      <c r="I848" s="67"/>
      <c r="J848" s="31"/>
    </row>
    <row r="849">
      <c r="D849" s="2"/>
      <c r="E849" s="2"/>
      <c r="F849" s="31"/>
      <c r="G849" s="31"/>
      <c r="H849" s="31"/>
      <c r="I849" s="67"/>
      <c r="J849" s="31"/>
    </row>
    <row r="850">
      <c r="D850" s="2"/>
      <c r="E850" s="2"/>
      <c r="F850" s="31"/>
      <c r="G850" s="31"/>
      <c r="H850" s="31"/>
      <c r="I850" s="67"/>
      <c r="J850" s="31"/>
    </row>
    <row r="851">
      <c r="D851" s="2"/>
      <c r="E851" s="2"/>
      <c r="F851" s="31"/>
      <c r="G851" s="31"/>
      <c r="H851" s="31"/>
      <c r="I851" s="67"/>
      <c r="J851" s="31"/>
    </row>
    <row r="852">
      <c r="D852" s="2"/>
      <c r="E852" s="2"/>
      <c r="F852" s="31"/>
      <c r="G852" s="31"/>
      <c r="H852" s="31"/>
      <c r="I852" s="67"/>
      <c r="J852" s="31"/>
    </row>
    <row r="853">
      <c r="D853" s="2"/>
      <c r="E853" s="2"/>
      <c r="F853" s="31"/>
      <c r="G853" s="31"/>
      <c r="H853" s="31"/>
      <c r="I853" s="67"/>
      <c r="J853" s="31"/>
    </row>
    <row r="854">
      <c r="D854" s="2"/>
      <c r="E854" s="2"/>
      <c r="F854" s="31"/>
      <c r="G854" s="31"/>
      <c r="H854" s="31"/>
      <c r="I854" s="67"/>
      <c r="J854" s="31"/>
    </row>
    <row r="855">
      <c r="D855" s="2"/>
      <c r="E855" s="2"/>
      <c r="F855" s="31"/>
      <c r="G855" s="31"/>
      <c r="H855" s="31"/>
      <c r="I855" s="67"/>
      <c r="J855" s="31"/>
    </row>
    <row r="856">
      <c r="D856" s="2"/>
      <c r="E856" s="2"/>
      <c r="F856" s="31"/>
      <c r="G856" s="31"/>
      <c r="H856" s="31"/>
      <c r="I856" s="67"/>
      <c r="J856" s="31"/>
    </row>
    <row r="857">
      <c r="D857" s="2"/>
      <c r="E857" s="2"/>
      <c r="F857" s="31"/>
      <c r="G857" s="31"/>
      <c r="H857" s="31"/>
      <c r="I857" s="67"/>
      <c r="J857" s="31"/>
    </row>
    <row r="858">
      <c r="D858" s="2"/>
      <c r="E858" s="2"/>
      <c r="F858" s="31"/>
      <c r="G858" s="31"/>
      <c r="H858" s="31"/>
      <c r="I858" s="67"/>
      <c r="J858" s="31"/>
    </row>
    <row r="859">
      <c r="D859" s="2"/>
      <c r="E859" s="2"/>
      <c r="F859" s="31"/>
      <c r="G859" s="31"/>
      <c r="H859" s="31"/>
      <c r="I859" s="67"/>
      <c r="J859" s="31"/>
    </row>
    <row r="860">
      <c r="D860" s="2"/>
      <c r="E860" s="2"/>
      <c r="F860" s="31"/>
      <c r="G860" s="31"/>
      <c r="H860" s="31"/>
      <c r="I860" s="67"/>
      <c r="J860" s="31"/>
    </row>
    <row r="861">
      <c r="D861" s="2"/>
      <c r="E861" s="2"/>
      <c r="F861" s="31"/>
      <c r="G861" s="31"/>
      <c r="H861" s="31"/>
      <c r="I861" s="67"/>
      <c r="J861" s="31"/>
    </row>
    <row r="862">
      <c r="D862" s="2"/>
      <c r="E862" s="2"/>
      <c r="F862" s="31"/>
      <c r="G862" s="31"/>
      <c r="H862" s="31"/>
      <c r="I862" s="67"/>
      <c r="J862" s="31"/>
    </row>
    <row r="863">
      <c r="D863" s="2"/>
      <c r="E863" s="2"/>
      <c r="F863" s="31"/>
      <c r="G863" s="31"/>
      <c r="H863" s="31"/>
      <c r="I863" s="67"/>
      <c r="J863" s="31"/>
    </row>
    <row r="864">
      <c r="D864" s="2"/>
      <c r="E864" s="2"/>
      <c r="F864" s="31"/>
      <c r="G864" s="31"/>
      <c r="H864" s="31"/>
      <c r="I864" s="67"/>
      <c r="J864" s="31"/>
    </row>
    <row r="865">
      <c r="D865" s="2"/>
      <c r="E865" s="2"/>
      <c r="F865" s="31"/>
      <c r="G865" s="31"/>
      <c r="H865" s="31"/>
      <c r="I865" s="67"/>
      <c r="J865" s="31"/>
    </row>
    <row r="866">
      <c r="D866" s="2"/>
      <c r="E866" s="2"/>
      <c r="F866" s="31"/>
      <c r="G866" s="31"/>
      <c r="H866" s="31"/>
      <c r="I866" s="67"/>
      <c r="J866" s="31"/>
    </row>
    <row r="867">
      <c r="D867" s="2"/>
      <c r="E867" s="2"/>
      <c r="F867" s="31"/>
      <c r="G867" s="31"/>
      <c r="H867" s="31"/>
      <c r="I867" s="67"/>
      <c r="J867" s="31"/>
    </row>
    <row r="868">
      <c r="D868" s="2"/>
      <c r="E868" s="2"/>
      <c r="F868" s="31"/>
      <c r="G868" s="31"/>
      <c r="H868" s="31"/>
      <c r="I868" s="67"/>
      <c r="J868" s="31"/>
    </row>
    <row r="869">
      <c r="D869" s="2"/>
      <c r="E869" s="2"/>
      <c r="F869" s="31"/>
      <c r="G869" s="31"/>
      <c r="H869" s="31"/>
      <c r="I869" s="67"/>
      <c r="J869" s="31"/>
    </row>
    <row r="870">
      <c r="D870" s="2"/>
      <c r="E870" s="2"/>
      <c r="F870" s="31"/>
      <c r="G870" s="31"/>
      <c r="H870" s="31"/>
      <c r="I870" s="67"/>
      <c r="J870" s="31"/>
    </row>
    <row r="871">
      <c r="D871" s="2"/>
      <c r="E871" s="2"/>
      <c r="F871" s="31"/>
      <c r="G871" s="31"/>
      <c r="H871" s="31"/>
      <c r="I871" s="67"/>
      <c r="J871" s="31"/>
    </row>
    <row r="872">
      <c r="D872" s="2"/>
      <c r="E872" s="2"/>
      <c r="F872" s="31"/>
      <c r="G872" s="31"/>
      <c r="H872" s="31"/>
      <c r="I872" s="67"/>
      <c r="J872" s="31"/>
    </row>
    <row r="873">
      <c r="D873" s="2"/>
      <c r="E873" s="2"/>
      <c r="F873" s="31"/>
      <c r="G873" s="31"/>
      <c r="H873" s="31"/>
      <c r="I873" s="67"/>
      <c r="J873" s="31"/>
    </row>
    <row r="874">
      <c r="D874" s="2"/>
      <c r="E874" s="2"/>
      <c r="F874" s="31"/>
      <c r="G874" s="31"/>
      <c r="H874" s="31"/>
      <c r="I874" s="67"/>
      <c r="J874" s="31"/>
    </row>
    <row r="875">
      <c r="D875" s="2"/>
      <c r="E875" s="2"/>
      <c r="F875" s="31"/>
      <c r="G875" s="31"/>
      <c r="H875" s="31"/>
      <c r="I875" s="67"/>
      <c r="J875" s="31"/>
    </row>
    <row r="876">
      <c r="D876" s="2"/>
      <c r="E876" s="2"/>
      <c r="F876" s="31"/>
      <c r="G876" s="31"/>
      <c r="H876" s="31"/>
      <c r="I876" s="67"/>
      <c r="J876" s="31"/>
    </row>
    <row r="877">
      <c r="D877" s="2"/>
      <c r="E877" s="2"/>
      <c r="F877" s="31"/>
      <c r="G877" s="31"/>
      <c r="H877" s="31"/>
      <c r="I877" s="67"/>
      <c r="J877" s="31"/>
    </row>
    <row r="878">
      <c r="D878" s="2"/>
      <c r="E878" s="2"/>
      <c r="F878" s="31"/>
      <c r="G878" s="31"/>
      <c r="H878" s="31"/>
      <c r="I878" s="67"/>
      <c r="J878" s="31"/>
    </row>
    <row r="879">
      <c r="D879" s="2"/>
      <c r="E879" s="2"/>
      <c r="F879" s="31"/>
      <c r="G879" s="31"/>
      <c r="H879" s="31"/>
      <c r="I879" s="67"/>
      <c r="J879" s="31"/>
    </row>
    <row r="880">
      <c r="D880" s="2"/>
      <c r="E880" s="2"/>
      <c r="F880" s="31"/>
      <c r="G880" s="31"/>
      <c r="H880" s="31"/>
      <c r="I880" s="67"/>
      <c r="J880" s="31"/>
    </row>
    <row r="881">
      <c r="D881" s="2"/>
      <c r="E881" s="2"/>
      <c r="F881" s="31"/>
      <c r="G881" s="31"/>
      <c r="H881" s="31"/>
      <c r="I881" s="67"/>
      <c r="J881" s="31"/>
    </row>
    <row r="882">
      <c r="D882" s="2"/>
      <c r="E882" s="2"/>
      <c r="F882" s="31"/>
      <c r="G882" s="31"/>
      <c r="H882" s="31"/>
      <c r="I882" s="67"/>
      <c r="J882" s="31"/>
    </row>
    <row r="883">
      <c r="D883" s="2"/>
      <c r="E883" s="2"/>
      <c r="F883" s="31"/>
      <c r="G883" s="31"/>
      <c r="H883" s="31"/>
      <c r="I883" s="67"/>
      <c r="J883" s="31"/>
    </row>
    <row r="884">
      <c r="D884" s="2"/>
      <c r="E884" s="2"/>
      <c r="F884" s="31"/>
      <c r="G884" s="31"/>
      <c r="H884" s="31"/>
      <c r="I884" s="67"/>
      <c r="J884" s="31"/>
    </row>
    <row r="885">
      <c r="D885" s="2"/>
      <c r="E885" s="2"/>
      <c r="F885" s="31"/>
      <c r="G885" s="31"/>
      <c r="H885" s="31"/>
      <c r="I885" s="67"/>
      <c r="J885" s="31"/>
    </row>
    <row r="886">
      <c r="D886" s="2"/>
      <c r="E886" s="2"/>
      <c r="F886" s="31"/>
      <c r="G886" s="31"/>
      <c r="H886" s="31"/>
      <c r="I886" s="67"/>
      <c r="J886" s="31"/>
    </row>
    <row r="887">
      <c r="D887" s="2"/>
      <c r="E887" s="2"/>
      <c r="F887" s="31"/>
      <c r="G887" s="31"/>
      <c r="H887" s="31"/>
      <c r="I887" s="67"/>
      <c r="J887" s="31"/>
    </row>
    <row r="888">
      <c r="D888" s="2"/>
      <c r="E888" s="2"/>
      <c r="F888" s="31"/>
      <c r="G888" s="31"/>
      <c r="H888" s="31"/>
      <c r="I888" s="67"/>
      <c r="J888" s="31"/>
    </row>
    <row r="889">
      <c r="D889" s="2"/>
      <c r="E889" s="2"/>
      <c r="F889" s="31"/>
      <c r="G889" s="31"/>
      <c r="H889" s="31"/>
      <c r="I889" s="67"/>
      <c r="J889" s="31"/>
    </row>
    <row r="890">
      <c r="D890" s="2"/>
      <c r="E890" s="2"/>
      <c r="F890" s="31"/>
      <c r="G890" s="31"/>
      <c r="H890" s="31"/>
      <c r="I890" s="67"/>
      <c r="J890" s="31"/>
    </row>
    <row r="891">
      <c r="D891" s="2"/>
      <c r="E891" s="2"/>
      <c r="F891" s="31"/>
      <c r="G891" s="31"/>
      <c r="H891" s="31"/>
      <c r="I891" s="67"/>
      <c r="J891" s="31"/>
    </row>
    <row r="892">
      <c r="D892" s="2"/>
      <c r="E892" s="2"/>
      <c r="F892" s="31"/>
      <c r="G892" s="31"/>
      <c r="H892" s="31"/>
      <c r="I892" s="67"/>
      <c r="J892" s="31"/>
    </row>
    <row r="893">
      <c r="D893" s="2"/>
      <c r="E893" s="2"/>
      <c r="F893" s="31"/>
      <c r="G893" s="31"/>
      <c r="H893" s="31"/>
      <c r="I893" s="67"/>
      <c r="J893" s="31"/>
    </row>
    <row r="894">
      <c r="D894" s="2"/>
      <c r="E894" s="2"/>
      <c r="F894" s="31"/>
      <c r="G894" s="31"/>
      <c r="H894" s="31"/>
      <c r="I894" s="67"/>
      <c r="J894" s="31"/>
    </row>
    <row r="895">
      <c r="D895" s="2"/>
      <c r="E895" s="2"/>
      <c r="F895" s="31"/>
      <c r="G895" s="31"/>
      <c r="H895" s="31"/>
      <c r="I895" s="67"/>
      <c r="J895" s="31"/>
    </row>
    <row r="896">
      <c r="D896" s="2"/>
      <c r="E896" s="2"/>
      <c r="F896" s="31"/>
      <c r="G896" s="31"/>
      <c r="H896" s="31"/>
      <c r="I896" s="67"/>
      <c r="J896" s="31"/>
    </row>
    <row r="897">
      <c r="D897" s="2"/>
      <c r="E897" s="2"/>
      <c r="F897" s="31"/>
      <c r="G897" s="31"/>
      <c r="H897" s="31"/>
      <c r="I897" s="67"/>
      <c r="J897" s="31"/>
    </row>
    <row r="898">
      <c r="D898" s="2"/>
      <c r="E898" s="2"/>
      <c r="F898" s="31"/>
      <c r="G898" s="31"/>
      <c r="H898" s="31"/>
      <c r="I898" s="67"/>
      <c r="J898" s="31"/>
    </row>
    <row r="899">
      <c r="D899" s="2"/>
      <c r="E899" s="2"/>
      <c r="F899" s="31"/>
      <c r="G899" s="31"/>
      <c r="H899" s="31"/>
      <c r="I899" s="67"/>
      <c r="J899" s="31"/>
    </row>
    <row r="900">
      <c r="D900" s="2"/>
      <c r="E900" s="2"/>
      <c r="F900" s="31"/>
      <c r="G900" s="31"/>
      <c r="H900" s="31"/>
      <c r="I900" s="67"/>
      <c r="J900" s="31"/>
    </row>
    <row r="901">
      <c r="D901" s="2"/>
      <c r="E901" s="2"/>
      <c r="F901" s="31"/>
      <c r="G901" s="31"/>
      <c r="H901" s="31"/>
      <c r="I901" s="67"/>
      <c r="J901" s="31"/>
    </row>
    <row r="902">
      <c r="D902" s="2"/>
      <c r="E902" s="2"/>
      <c r="F902" s="31"/>
      <c r="G902" s="31"/>
      <c r="H902" s="31"/>
      <c r="I902" s="67"/>
      <c r="J902" s="31"/>
    </row>
    <row r="903">
      <c r="D903" s="2"/>
      <c r="E903" s="2"/>
      <c r="F903" s="31"/>
      <c r="G903" s="31"/>
      <c r="H903" s="31"/>
      <c r="I903" s="67"/>
      <c r="J903" s="31"/>
    </row>
    <row r="904">
      <c r="D904" s="2"/>
      <c r="E904" s="2"/>
      <c r="F904" s="31"/>
      <c r="G904" s="31"/>
      <c r="H904" s="31"/>
      <c r="I904" s="67"/>
      <c r="J904" s="31"/>
    </row>
    <row r="905">
      <c r="D905" s="2"/>
      <c r="E905" s="2"/>
      <c r="F905" s="31"/>
      <c r="G905" s="31"/>
      <c r="H905" s="31"/>
      <c r="I905" s="67"/>
      <c r="J905" s="31"/>
    </row>
    <row r="906">
      <c r="D906" s="2"/>
      <c r="E906" s="2"/>
      <c r="F906" s="31"/>
      <c r="G906" s="31"/>
      <c r="H906" s="31"/>
      <c r="I906" s="67"/>
      <c r="J906" s="31"/>
    </row>
    <row r="907">
      <c r="D907" s="2"/>
      <c r="E907" s="2"/>
      <c r="F907" s="31"/>
      <c r="G907" s="31"/>
      <c r="H907" s="31"/>
      <c r="I907" s="67"/>
      <c r="J907" s="31"/>
    </row>
    <row r="908">
      <c r="D908" s="2"/>
      <c r="E908" s="2"/>
      <c r="F908" s="31"/>
      <c r="G908" s="31"/>
      <c r="H908" s="31"/>
      <c r="I908" s="67"/>
      <c r="J908" s="31"/>
    </row>
    <row r="909">
      <c r="D909" s="2"/>
      <c r="E909" s="2"/>
      <c r="F909" s="31"/>
      <c r="G909" s="31"/>
      <c r="H909" s="31"/>
      <c r="I909" s="67"/>
      <c r="J909" s="31"/>
    </row>
    <row r="910">
      <c r="D910" s="2"/>
      <c r="E910" s="2"/>
      <c r="F910" s="31"/>
      <c r="G910" s="31"/>
      <c r="H910" s="31"/>
      <c r="I910" s="67"/>
      <c r="J910" s="31"/>
    </row>
    <row r="911">
      <c r="D911" s="2"/>
      <c r="E911" s="2"/>
      <c r="F911" s="31"/>
      <c r="G911" s="31"/>
      <c r="H911" s="31"/>
      <c r="I911" s="67"/>
      <c r="J911" s="31"/>
    </row>
    <row r="912">
      <c r="D912" s="2"/>
      <c r="E912" s="2"/>
      <c r="F912" s="31"/>
      <c r="G912" s="31"/>
      <c r="H912" s="31"/>
      <c r="I912" s="67"/>
      <c r="J912" s="31"/>
    </row>
    <row r="913">
      <c r="D913" s="2"/>
      <c r="E913" s="2"/>
      <c r="F913" s="31"/>
      <c r="G913" s="31"/>
      <c r="H913" s="31"/>
      <c r="I913" s="67"/>
      <c r="J913" s="31"/>
    </row>
    <row r="914">
      <c r="D914" s="2"/>
      <c r="E914" s="2"/>
      <c r="F914" s="31"/>
      <c r="G914" s="31"/>
      <c r="H914" s="31"/>
      <c r="I914" s="67"/>
      <c r="J914" s="31"/>
    </row>
    <row r="915">
      <c r="D915" s="2"/>
      <c r="E915" s="2"/>
      <c r="F915" s="31"/>
      <c r="G915" s="31"/>
      <c r="H915" s="31"/>
      <c r="I915" s="67"/>
      <c r="J915" s="31"/>
    </row>
    <row r="916">
      <c r="D916" s="2"/>
      <c r="E916" s="2"/>
      <c r="F916" s="31"/>
      <c r="G916" s="31"/>
      <c r="H916" s="31"/>
      <c r="I916" s="67"/>
      <c r="J916" s="31"/>
    </row>
    <row r="917">
      <c r="D917" s="2"/>
      <c r="E917" s="2"/>
      <c r="F917" s="31"/>
      <c r="G917" s="31"/>
      <c r="H917" s="31"/>
      <c r="I917" s="67"/>
      <c r="J917" s="31"/>
    </row>
    <row r="918">
      <c r="D918" s="2"/>
      <c r="E918" s="2"/>
      <c r="F918" s="31"/>
      <c r="G918" s="31"/>
      <c r="H918" s="31"/>
      <c r="I918" s="67"/>
      <c r="J918" s="31"/>
    </row>
    <row r="919">
      <c r="D919" s="2"/>
      <c r="E919" s="2"/>
      <c r="F919" s="31"/>
      <c r="G919" s="31"/>
      <c r="H919" s="31"/>
      <c r="I919" s="67"/>
      <c r="J919" s="31"/>
    </row>
    <row r="920">
      <c r="D920" s="2"/>
      <c r="E920" s="2"/>
      <c r="F920" s="31"/>
      <c r="G920" s="31"/>
      <c r="H920" s="31"/>
      <c r="I920" s="67"/>
      <c r="J920" s="31"/>
    </row>
    <row r="921">
      <c r="D921" s="2"/>
      <c r="E921" s="2"/>
      <c r="F921" s="31"/>
      <c r="G921" s="31"/>
      <c r="H921" s="31"/>
      <c r="I921" s="67"/>
      <c r="J921" s="31"/>
    </row>
    <row r="922">
      <c r="D922" s="2"/>
      <c r="E922" s="2"/>
      <c r="F922" s="31"/>
      <c r="G922" s="31"/>
      <c r="H922" s="31"/>
      <c r="I922" s="67"/>
      <c r="J922" s="31"/>
    </row>
    <row r="923">
      <c r="D923" s="2"/>
      <c r="E923" s="2"/>
      <c r="F923" s="31"/>
      <c r="G923" s="31"/>
      <c r="H923" s="31"/>
      <c r="I923" s="67"/>
      <c r="J923" s="31"/>
    </row>
    <row r="924">
      <c r="D924" s="2"/>
      <c r="E924" s="2"/>
      <c r="F924" s="31"/>
      <c r="G924" s="31"/>
      <c r="H924" s="31"/>
      <c r="I924" s="67"/>
      <c r="J924" s="31"/>
    </row>
    <row r="925">
      <c r="D925" s="2"/>
      <c r="E925" s="2"/>
      <c r="F925" s="31"/>
      <c r="G925" s="31"/>
      <c r="H925" s="31"/>
      <c r="I925" s="67"/>
      <c r="J925" s="31"/>
    </row>
    <row r="926">
      <c r="D926" s="2"/>
      <c r="E926" s="2"/>
      <c r="F926" s="31"/>
      <c r="G926" s="31"/>
      <c r="H926" s="31"/>
      <c r="I926" s="67"/>
      <c r="J926" s="31"/>
    </row>
    <row r="927">
      <c r="D927" s="2"/>
      <c r="E927" s="2"/>
      <c r="F927" s="31"/>
      <c r="G927" s="31"/>
      <c r="H927" s="31"/>
      <c r="I927" s="67"/>
      <c r="J927" s="31"/>
    </row>
    <row r="928">
      <c r="D928" s="2"/>
      <c r="E928" s="2"/>
      <c r="F928" s="31"/>
      <c r="G928" s="31"/>
      <c r="H928" s="31"/>
      <c r="I928" s="67"/>
      <c r="J928" s="31"/>
    </row>
    <row r="929">
      <c r="D929" s="2"/>
      <c r="E929" s="2"/>
      <c r="F929" s="31"/>
      <c r="G929" s="31"/>
      <c r="H929" s="31"/>
      <c r="I929" s="67"/>
      <c r="J929" s="31"/>
    </row>
    <row r="930">
      <c r="D930" s="2"/>
      <c r="E930" s="2"/>
      <c r="F930" s="31"/>
      <c r="G930" s="31"/>
      <c r="H930" s="31"/>
      <c r="I930" s="67"/>
      <c r="J930" s="31"/>
    </row>
    <row r="931">
      <c r="D931" s="2"/>
      <c r="E931" s="2"/>
      <c r="F931" s="31"/>
      <c r="G931" s="31"/>
      <c r="H931" s="31"/>
      <c r="I931" s="67"/>
      <c r="J931" s="31"/>
    </row>
    <row r="932">
      <c r="D932" s="2"/>
      <c r="E932" s="2"/>
      <c r="F932" s="31"/>
      <c r="G932" s="31"/>
      <c r="H932" s="31"/>
      <c r="I932" s="67"/>
      <c r="J932" s="31"/>
    </row>
    <row r="933">
      <c r="D933" s="2"/>
      <c r="E933" s="2"/>
      <c r="F933" s="31"/>
      <c r="G933" s="31"/>
      <c r="H933" s="31"/>
      <c r="I933" s="67"/>
      <c r="J933" s="31"/>
    </row>
    <row r="934">
      <c r="D934" s="2"/>
      <c r="E934" s="2"/>
      <c r="F934" s="31"/>
      <c r="G934" s="31"/>
      <c r="H934" s="31"/>
      <c r="I934" s="67"/>
      <c r="J934" s="31"/>
    </row>
    <row r="935">
      <c r="D935" s="2"/>
      <c r="E935" s="2"/>
      <c r="F935" s="31"/>
      <c r="G935" s="31"/>
      <c r="H935" s="31"/>
      <c r="I935" s="67"/>
      <c r="J935" s="31"/>
    </row>
    <row r="936">
      <c r="D936" s="2"/>
      <c r="E936" s="2"/>
      <c r="F936" s="31"/>
      <c r="G936" s="31"/>
      <c r="H936" s="31"/>
      <c r="I936" s="67"/>
      <c r="J936" s="31"/>
    </row>
    <row r="937">
      <c r="D937" s="2"/>
      <c r="E937" s="2"/>
      <c r="F937" s="31"/>
      <c r="G937" s="31"/>
      <c r="H937" s="31"/>
      <c r="I937" s="67"/>
      <c r="J937" s="31"/>
    </row>
    <row r="938">
      <c r="D938" s="2"/>
      <c r="E938" s="2"/>
      <c r="F938" s="31"/>
      <c r="G938" s="31"/>
      <c r="H938" s="31"/>
      <c r="I938" s="67"/>
      <c r="J938" s="31"/>
    </row>
    <row r="939">
      <c r="D939" s="2"/>
      <c r="E939" s="2"/>
      <c r="F939" s="31"/>
      <c r="G939" s="31"/>
      <c r="H939" s="31"/>
      <c r="I939" s="67"/>
      <c r="J939" s="31"/>
    </row>
    <row r="940">
      <c r="D940" s="2"/>
      <c r="E940" s="2"/>
      <c r="F940" s="31"/>
      <c r="G940" s="31"/>
      <c r="H940" s="31"/>
      <c r="I940" s="67"/>
      <c r="J940" s="31"/>
    </row>
    <row r="941">
      <c r="D941" s="2"/>
      <c r="E941" s="2"/>
      <c r="F941" s="31"/>
      <c r="G941" s="31"/>
      <c r="H941" s="31"/>
      <c r="I941" s="67"/>
      <c r="J941" s="31"/>
    </row>
    <row r="942">
      <c r="D942" s="2"/>
      <c r="E942" s="2"/>
      <c r="F942" s="31"/>
      <c r="G942" s="31"/>
      <c r="H942" s="31"/>
      <c r="I942" s="67"/>
      <c r="J942" s="31"/>
    </row>
    <row r="943">
      <c r="D943" s="2"/>
      <c r="E943" s="2"/>
      <c r="F943" s="31"/>
      <c r="G943" s="31"/>
      <c r="H943" s="31"/>
      <c r="I943" s="67"/>
      <c r="J943" s="31"/>
    </row>
    <row r="944">
      <c r="D944" s="2"/>
      <c r="E944" s="2"/>
      <c r="F944" s="31"/>
      <c r="G944" s="31"/>
      <c r="H944" s="31"/>
      <c r="I944" s="67"/>
      <c r="J944" s="31"/>
    </row>
    <row r="945">
      <c r="D945" s="2"/>
      <c r="E945" s="2"/>
      <c r="F945" s="31"/>
      <c r="G945" s="31"/>
      <c r="H945" s="31"/>
      <c r="I945" s="67"/>
      <c r="J945" s="31"/>
    </row>
    <row r="946">
      <c r="D946" s="2"/>
      <c r="E946" s="2"/>
      <c r="F946" s="31"/>
      <c r="G946" s="31"/>
      <c r="H946" s="31"/>
      <c r="I946" s="67"/>
      <c r="J946" s="31"/>
    </row>
    <row r="947">
      <c r="D947" s="2"/>
      <c r="E947" s="2"/>
      <c r="F947" s="31"/>
      <c r="G947" s="31"/>
      <c r="H947" s="31"/>
      <c r="I947" s="67"/>
      <c r="J947" s="31"/>
    </row>
    <row r="948">
      <c r="D948" s="2"/>
      <c r="E948" s="2"/>
      <c r="F948" s="31"/>
      <c r="G948" s="31"/>
      <c r="H948" s="31"/>
      <c r="I948" s="67"/>
      <c r="J948" s="31"/>
    </row>
    <row r="949">
      <c r="D949" s="2"/>
      <c r="E949" s="2"/>
      <c r="F949" s="31"/>
      <c r="G949" s="31"/>
      <c r="H949" s="31"/>
      <c r="I949" s="67"/>
      <c r="J949" s="31"/>
    </row>
    <row r="950">
      <c r="D950" s="2"/>
      <c r="E950" s="2"/>
      <c r="F950" s="31"/>
      <c r="G950" s="31"/>
      <c r="H950" s="31"/>
      <c r="I950" s="67"/>
      <c r="J950" s="31"/>
    </row>
    <row r="951">
      <c r="D951" s="2"/>
      <c r="E951" s="2"/>
      <c r="F951" s="31"/>
      <c r="G951" s="31"/>
      <c r="H951" s="31"/>
      <c r="I951" s="67"/>
      <c r="J951" s="31"/>
    </row>
    <row r="952">
      <c r="D952" s="2"/>
      <c r="E952" s="2"/>
      <c r="F952" s="31"/>
      <c r="G952" s="31"/>
      <c r="H952" s="31"/>
      <c r="I952" s="67"/>
      <c r="J952" s="31"/>
    </row>
    <row r="953">
      <c r="D953" s="2"/>
      <c r="E953" s="2"/>
      <c r="F953" s="31"/>
      <c r="G953" s="31"/>
      <c r="H953" s="31"/>
      <c r="I953" s="67"/>
      <c r="J953" s="31"/>
    </row>
    <row r="954">
      <c r="D954" s="2"/>
      <c r="E954" s="2"/>
      <c r="F954" s="31"/>
      <c r="G954" s="31"/>
      <c r="H954" s="31"/>
      <c r="I954" s="67"/>
      <c r="J954" s="31"/>
    </row>
    <row r="955">
      <c r="D955" s="2"/>
      <c r="E955" s="2"/>
      <c r="F955" s="31"/>
      <c r="G955" s="31"/>
      <c r="H955" s="31"/>
      <c r="I955" s="67"/>
      <c r="J955" s="31"/>
    </row>
    <row r="956">
      <c r="D956" s="2"/>
      <c r="E956" s="2"/>
      <c r="F956" s="31"/>
      <c r="G956" s="31"/>
      <c r="H956" s="31"/>
      <c r="I956" s="67"/>
      <c r="J956" s="31"/>
    </row>
    <row r="957">
      <c r="D957" s="2"/>
      <c r="E957" s="2"/>
      <c r="F957" s="31"/>
      <c r="G957" s="31"/>
      <c r="H957" s="31"/>
      <c r="I957" s="67"/>
      <c r="J957" s="31"/>
    </row>
    <row r="958">
      <c r="D958" s="2"/>
      <c r="E958" s="2"/>
      <c r="F958" s="31"/>
      <c r="G958" s="31"/>
      <c r="H958" s="31"/>
      <c r="I958" s="67"/>
      <c r="J958" s="31"/>
    </row>
    <row r="959">
      <c r="D959" s="2"/>
      <c r="E959" s="2"/>
      <c r="F959" s="31"/>
      <c r="G959" s="31"/>
      <c r="H959" s="31"/>
      <c r="I959" s="67"/>
      <c r="J959" s="31"/>
    </row>
    <row r="960">
      <c r="D960" s="2"/>
      <c r="E960" s="2"/>
      <c r="F960" s="31"/>
      <c r="G960" s="31"/>
      <c r="H960" s="31"/>
      <c r="I960" s="67"/>
      <c r="J960" s="31"/>
    </row>
    <row r="961">
      <c r="D961" s="2"/>
      <c r="E961" s="2"/>
      <c r="F961" s="31"/>
      <c r="G961" s="31"/>
      <c r="H961" s="31"/>
      <c r="I961" s="67"/>
      <c r="J961" s="31"/>
    </row>
    <row r="962">
      <c r="D962" s="2"/>
      <c r="E962" s="2"/>
      <c r="F962" s="31"/>
      <c r="G962" s="31"/>
      <c r="H962" s="31"/>
      <c r="I962" s="67"/>
      <c r="J962" s="31"/>
    </row>
    <row r="963">
      <c r="D963" s="2"/>
      <c r="E963" s="2"/>
      <c r="F963" s="31"/>
      <c r="G963" s="31"/>
      <c r="H963" s="31"/>
      <c r="I963" s="67"/>
      <c r="J963" s="31"/>
    </row>
    <row r="964">
      <c r="D964" s="2"/>
      <c r="E964" s="2"/>
      <c r="F964" s="31"/>
      <c r="G964" s="31"/>
      <c r="H964" s="31"/>
      <c r="I964" s="67"/>
      <c r="J964" s="31"/>
    </row>
    <row r="965">
      <c r="D965" s="2"/>
      <c r="E965" s="2"/>
      <c r="F965" s="31"/>
      <c r="G965" s="31"/>
      <c r="H965" s="31"/>
      <c r="I965" s="67"/>
      <c r="J965" s="31"/>
    </row>
    <row r="966">
      <c r="D966" s="2"/>
      <c r="E966" s="2"/>
      <c r="F966" s="31"/>
      <c r="G966" s="31"/>
      <c r="H966" s="31"/>
      <c r="I966" s="67"/>
      <c r="J966" s="31"/>
    </row>
    <row r="967">
      <c r="D967" s="2"/>
      <c r="E967" s="2"/>
      <c r="F967" s="31"/>
      <c r="G967" s="31"/>
      <c r="H967" s="31"/>
      <c r="I967" s="67"/>
      <c r="J967" s="31"/>
    </row>
    <row r="968">
      <c r="D968" s="2"/>
      <c r="E968" s="2"/>
      <c r="F968" s="31"/>
      <c r="G968" s="31"/>
      <c r="H968" s="31"/>
      <c r="I968" s="67"/>
      <c r="J968" s="31"/>
    </row>
    <row r="969">
      <c r="D969" s="2"/>
      <c r="E969" s="2"/>
      <c r="F969" s="31"/>
      <c r="G969" s="31"/>
      <c r="H969" s="31"/>
      <c r="I969" s="67"/>
      <c r="J969" s="31"/>
    </row>
    <row r="970">
      <c r="D970" s="2"/>
      <c r="E970" s="2"/>
      <c r="F970" s="31"/>
      <c r="G970" s="31"/>
      <c r="H970" s="31"/>
      <c r="I970" s="67"/>
      <c r="J970" s="31"/>
    </row>
    <row r="971">
      <c r="D971" s="2"/>
      <c r="E971" s="2"/>
      <c r="F971" s="31"/>
      <c r="G971" s="31"/>
      <c r="H971" s="31"/>
      <c r="I971" s="67"/>
      <c r="J971" s="31"/>
    </row>
    <row r="972">
      <c r="D972" s="2"/>
      <c r="E972" s="2"/>
      <c r="F972" s="31"/>
      <c r="G972" s="31"/>
      <c r="H972" s="31"/>
      <c r="I972" s="67"/>
      <c r="J972" s="31"/>
    </row>
    <row r="973">
      <c r="D973" s="2"/>
      <c r="E973" s="2"/>
      <c r="F973" s="31"/>
      <c r="G973" s="31"/>
      <c r="H973" s="31"/>
      <c r="I973" s="67"/>
      <c r="J973" s="31"/>
    </row>
    <row r="974">
      <c r="D974" s="2"/>
      <c r="E974" s="2"/>
      <c r="F974" s="31"/>
      <c r="G974" s="31"/>
      <c r="H974" s="31"/>
      <c r="I974" s="67"/>
      <c r="J974" s="31"/>
    </row>
    <row r="975">
      <c r="D975" s="2"/>
      <c r="E975" s="2"/>
      <c r="F975" s="31"/>
      <c r="G975" s="31"/>
      <c r="H975" s="31"/>
      <c r="I975" s="67"/>
      <c r="J975" s="31"/>
    </row>
    <row r="976">
      <c r="D976" s="2"/>
      <c r="E976" s="2"/>
      <c r="F976" s="31"/>
      <c r="G976" s="31"/>
      <c r="H976" s="31"/>
      <c r="I976" s="67"/>
      <c r="J976" s="31"/>
    </row>
    <row r="977">
      <c r="D977" s="2"/>
      <c r="E977" s="2"/>
      <c r="F977" s="31"/>
      <c r="G977" s="31"/>
      <c r="H977" s="31"/>
      <c r="I977" s="67"/>
      <c r="J977" s="31"/>
    </row>
    <row r="978">
      <c r="D978" s="2"/>
      <c r="E978" s="2"/>
      <c r="F978" s="31"/>
      <c r="G978" s="31"/>
      <c r="H978" s="31"/>
      <c r="I978" s="67"/>
      <c r="J978" s="31"/>
    </row>
    <row r="979">
      <c r="D979" s="2"/>
      <c r="E979" s="2"/>
      <c r="F979" s="31"/>
      <c r="G979" s="31"/>
      <c r="H979" s="31"/>
      <c r="I979" s="67"/>
      <c r="J979" s="31"/>
    </row>
    <row r="980">
      <c r="D980" s="2"/>
      <c r="E980" s="2"/>
      <c r="F980" s="31"/>
      <c r="G980" s="31"/>
      <c r="H980" s="31"/>
      <c r="I980" s="67"/>
      <c r="J980" s="31"/>
    </row>
    <row r="981">
      <c r="D981" s="2"/>
      <c r="E981" s="2"/>
      <c r="F981" s="31"/>
      <c r="G981" s="31"/>
      <c r="H981" s="31"/>
      <c r="I981" s="67"/>
      <c r="J981" s="31"/>
    </row>
    <row r="982">
      <c r="D982" s="2"/>
      <c r="E982" s="2"/>
      <c r="F982" s="31"/>
      <c r="G982" s="31"/>
      <c r="H982" s="31"/>
      <c r="I982" s="67"/>
      <c r="J982" s="31"/>
    </row>
    <row r="983">
      <c r="D983" s="2"/>
      <c r="E983" s="2"/>
      <c r="F983" s="31"/>
      <c r="G983" s="31"/>
      <c r="H983" s="31"/>
      <c r="I983" s="67"/>
      <c r="J983" s="31"/>
    </row>
    <row r="984">
      <c r="D984" s="2"/>
      <c r="E984" s="2"/>
      <c r="F984" s="31"/>
      <c r="G984" s="31"/>
      <c r="H984" s="31"/>
      <c r="I984" s="67"/>
      <c r="J984" s="31"/>
    </row>
    <row r="985">
      <c r="D985" s="2"/>
      <c r="E985" s="2"/>
      <c r="F985" s="31"/>
      <c r="G985" s="31"/>
      <c r="H985" s="31"/>
      <c r="I985" s="67"/>
      <c r="J985" s="31"/>
    </row>
    <row r="986">
      <c r="D986" s="2"/>
      <c r="E986" s="2"/>
      <c r="F986" s="31"/>
      <c r="G986" s="31"/>
      <c r="H986" s="31"/>
      <c r="I986" s="67"/>
      <c r="J986" s="31"/>
    </row>
    <row r="987">
      <c r="D987" s="2"/>
      <c r="E987" s="2"/>
      <c r="F987" s="31"/>
      <c r="G987" s="31"/>
      <c r="H987" s="31"/>
      <c r="I987" s="67"/>
      <c r="J987" s="31"/>
    </row>
    <row r="988">
      <c r="D988" s="2"/>
      <c r="E988" s="2"/>
      <c r="F988" s="31"/>
      <c r="G988" s="31"/>
      <c r="H988" s="31"/>
      <c r="I988" s="67"/>
      <c r="J988" s="31"/>
    </row>
    <row r="989">
      <c r="D989" s="2"/>
      <c r="E989" s="2"/>
      <c r="F989" s="31"/>
      <c r="G989" s="31"/>
      <c r="H989" s="31"/>
      <c r="I989" s="67"/>
      <c r="J989" s="31"/>
    </row>
    <row r="990">
      <c r="D990" s="2"/>
      <c r="E990" s="2"/>
      <c r="F990" s="31"/>
      <c r="G990" s="31"/>
      <c r="H990" s="31"/>
      <c r="I990" s="67"/>
      <c r="J990" s="31"/>
    </row>
    <row r="991">
      <c r="D991" s="2"/>
      <c r="E991" s="2"/>
      <c r="F991" s="31"/>
      <c r="G991" s="31"/>
      <c r="H991" s="31"/>
      <c r="I991" s="67"/>
      <c r="J991" s="31"/>
    </row>
    <row r="992">
      <c r="D992" s="2"/>
      <c r="E992" s="2"/>
      <c r="F992" s="31"/>
      <c r="G992" s="31"/>
      <c r="H992" s="31"/>
      <c r="I992" s="67"/>
      <c r="J992" s="31"/>
    </row>
    <row r="993">
      <c r="D993" s="2"/>
      <c r="E993" s="2"/>
      <c r="F993" s="31"/>
      <c r="G993" s="31"/>
      <c r="H993" s="31"/>
      <c r="I993" s="67"/>
      <c r="J993" s="31"/>
    </row>
    <row r="994">
      <c r="D994" s="2"/>
      <c r="E994" s="2"/>
      <c r="F994" s="31"/>
      <c r="G994" s="31"/>
      <c r="H994" s="31"/>
      <c r="I994" s="67"/>
      <c r="J994" s="31"/>
    </row>
    <row r="995">
      <c r="D995" s="2"/>
      <c r="E995" s="2"/>
      <c r="F995" s="31"/>
      <c r="G995" s="31"/>
      <c r="H995" s="31"/>
      <c r="I995" s="67"/>
      <c r="J995" s="31"/>
    </row>
    <row r="996">
      <c r="D996" s="2"/>
      <c r="E996" s="2"/>
      <c r="F996" s="31"/>
      <c r="G996" s="31"/>
      <c r="H996" s="31"/>
      <c r="I996" s="67"/>
      <c r="J996" s="31"/>
    </row>
    <row r="997">
      <c r="D997" s="2"/>
      <c r="E997" s="2"/>
      <c r="F997" s="31"/>
      <c r="G997" s="31"/>
      <c r="H997" s="31"/>
      <c r="I997" s="67"/>
      <c r="J997" s="31"/>
    </row>
    <row r="998">
      <c r="D998" s="2"/>
      <c r="E998" s="2"/>
      <c r="F998" s="31"/>
      <c r="G998" s="31"/>
      <c r="H998" s="31"/>
      <c r="I998" s="67"/>
      <c r="J998" s="31"/>
    </row>
    <row r="999">
      <c r="D999" s="2"/>
      <c r="E999" s="2"/>
      <c r="F999" s="31"/>
      <c r="G999" s="31"/>
      <c r="H999" s="31"/>
      <c r="I999" s="67"/>
      <c r="J999" s="31"/>
    </row>
    <row r="1000">
      <c r="D1000" s="2"/>
      <c r="E1000" s="2"/>
      <c r="F1000" s="31"/>
      <c r="G1000" s="31"/>
      <c r="H1000" s="31"/>
      <c r="I1000" s="67"/>
      <c r="J1000" s="31"/>
    </row>
    <row r="1001">
      <c r="D1001" s="2"/>
      <c r="E1001" s="2"/>
      <c r="F1001" s="31"/>
      <c r="G1001" s="31"/>
      <c r="H1001" s="31"/>
      <c r="I1001" s="67"/>
      <c r="J1001" s="31"/>
    </row>
  </sheetData>
  <autoFilter ref="$A$2:$Y$167"/>
  <conditionalFormatting sqref="K1">
    <cfRule type="cellIs" dxfId="0" priority="1" operator="greaterThan">
      <formula>0</formula>
    </cfRule>
  </conditionalFormatting>
  <dataValidations>
    <dataValidation type="list" allowBlank="1" sqref="K3:K172">
      <formula1>Codes!$A$2:$A$6</formula1>
    </dataValidation>
  </dataValidations>
  <printOptions gridLines="1" horizontalCentered="1"/>
  <pageMargins bottom="0.25" footer="0.0" header="0.0" left="0.25" right="0.25" top="0.25"/>
  <pageSetup fitToHeight="0" paperSize="9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5.43"/>
    <col customWidth="1" min="9" max="9" width="34.86"/>
  </cols>
  <sheetData>
    <row r="1">
      <c r="A1" s="68" t="s">
        <v>596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countif(G30:G1999,"Open")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73" t="s">
        <v>38</v>
      </c>
      <c r="B4" s="73" t="s">
        <v>7</v>
      </c>
      <c r="C4" s="73">
        <v>1.0</v>
      </c>
      <c r="D4" s="74" t="s">
        <v>46</v>
      </c>
      <c r="E4" s="75">
        <v>200000.0</v>
      </c>
      <c r="F4" s="72" t="s">
        <v>45</v>
      </c>
      <c r="G4" s="46" t="s">
        <v>16</v>
      </c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</row>
    <row r="5">
      <c r="A5" s="73" t="s">
        <v>38</v>
      </c>
      <c r="B5" s="73" t="s">
        <v>7</v>
      </c>
      <c r="C5" s="73">
        <v>2.0</v>
      </c>
      <c r="D5" s="77" t="s">
        <v>55</v>
      </c>
      <c r="E5" s="75">
        <v>200000.0</v>
      </c>
      <c r="F5" s="78" t="s">
        <v>54</v>
      </c>
      <c r="G5" s="46" t="s">
        <v>16</v>
      </c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</row>
    <row r="6">
      <c r="A6" s="73" t="s">
        <v>38</v>
      </c>
      <c r="B6" s="73" t="s">
        <v>7</v>
      </c>
      <c r="C6" s="73">
        <v>3.0</v>
      </c>
      <c r="D6" s="79" t="s">
        <v>87</v>
      </c>
      <c r="E6" s="75">
        <v>200000.0</v>
      </c>
      <c r="F6" s="78" t="s">
        <v>86</v>
      </c>
      <c r="G6" s="46" t="s">
        <v>16</v>
      </c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</row>
    <row r="7">
      <c r="A7" s="73" t="s">
        <v>38</v>
      </c>
      <c r="B7" s="73" t="s">
        <v>7</v>
      </c>
      <c r="C7" s="73">
        <v>4.0</v>
      </c>
      <c r="D7" s="74" t="s">
        <v>96</v>
      </c>
      <c r="E7" s="75">
        <v>200000.0</v>
      </c>
      <c r="F7" s="78" t="s">
        <v>95</v>
      </c>
      <c r="G7" s="46" t="s">
        <v>16</v>
      </c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</row>
    <row r="8">
      <c r="A8" s="73" t="s">
        <v>38</v>
      </c>
      <c r="B8" s="73" t="s">
        <v>7</v>
      </c>
      <c r="C8" s="73">
        <v>5.0</v>
      </c>
      <c r="D8" s="74" t="s">
        <v>46</v>
      </c>
      <c r="E8" s="75">
        <v>200000.0</v>
      </c>
      <c r="F8" s="78" t="s">
        <v>45</v>
      </c>
      <c r="G8" s="46" t="s">
        <v>16</v>
      </c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</row>
    <row r="9">
      <c r="A9" s="73" t="s">
        <v>38</v>
      </c>
      <c r="B9" s="73" t="s">
        <v>7</v>
      </c>
      <c r="C9" s="73">
        <v>6.0</v>
      </c>
      <c r="D9" s="74" t="s">
        <v>8</v>
      </c>
      <c r="E9" s="75">
        <v>200000.0</v>
      </c>
      <c r="F9" s="78" t="s">
        <v>8</v>
      </c>
      <c r="G9" s="46" t="s">
        <v>16</v>
      </c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</row>
    <row r="10">
      <c r="A10" s="73" t="s">
        <v>38</v>
      </c>
      <c r="B10" s="73" t="s">
        <v>7</v>
      </c>
      <c r="C10" s="73">
        <v>7.0</v>
      </c>
      <c r="D10" s="77" t="s">
        <v>601</v>
      </c>
      <c r="E10" s="75">
        <v>200000.0</v>
      </c>
      <c r="F10" s="78" t="s">
        <v>45</v>
      </c>
      <c r="G10" s="46" t="s">
        <v>16</v>
      </c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</row>
    <row r="11">
      <c r="A11" s="73" t="s">
        <v>38</v>
      </c>
      <c r="B11" s="73" t="s">
        <v>7</v>
      </c>
      <c r="C11" s="73">
        <v>8.0</v>
      </c>
      <c r="D11" s="74" t="s">
        <v>602</v>
      </c>
      <c r="E11" s="75">
        <v>200000.0</v>
      </c>
      <c r="F11" s="78" t="s">
        <v>92</v>
      </c>
      <c r="G11" s="46" t="s">
        <v>16</v>
      </c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</row>
    <row r="12">
      <c r="A12" s="73" t="s">
        <v>41</v>
      </c>
      <c r="B12" s="73" t="s">
        <v>7</v>
      </c>
      <c r="C12" s="73">
        <v>1.0</v>
      </c>
      <c r="D12" s="79" t="s">
        <v>87</v>
      </c>
      <c r="E12" s="75">
        <v>200000.0</v>
      </c>
      <c r="F12" s="78" t="s">
        <v>86</v>
      </c>
      <c r="G12" s="46" t="s">
        <v>16</v>
      </c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</row>
    <row r="13">
      <c r="A13" s="73" t="s">
        <v>41</v>
      </c>
      <c r="B13" s="73" t="s">
        <v>7</v>
      </c>
      <c r="C13" s="73">
        <v>2.0</v>
      </c>
      <c r="D13" s="74" t="s">
        <v>46</v>
      </c>
      <c r="E13" s="75">
        <v>200000.0</v>
      </c>
      <c r="F13" s="78" t="s">
        <v>45</v>
      </c>
      <c r="G13" s="46" t="s">
        <v>16</v>
      </c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</row>
    <row r="14">
      <c r="A14" s="73" t="s">
        <v>41</v>
      </c>
      <c r="B14" s="73" t="s">
        <v>7</v>
      </c>
      <c r="C14" s="73">
        <v>3.0</v>
      </c>
      <c r="D14" s="74" t="s">
        <v>108</v>
      </c>
      <c r="E14" s="75">
        <v>200000.0</v>
      </c>
      <c r="F14" s="78" t="s">
        <v>107</v>
      </c>
      <c r="G14" s="46" t="s">
        <v>16</v>
      </c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</row>
    <row r="15">
      <c r="A15" s="73" t="s">
        <v>41</v>
      </c>
      <c r="B15" s="73" t="s">
        <v>7</v>
      </c>
      <c r="C15" s="73">
        <v>4.0</v>
      </c>
      <c r="D15" s="74" t="s">
        <v>8</v>
      </c>
      <c r="E15" s="75">
        <v>200000.0</v>
      </c>
      <c r="F15" s="78" t="s">
        <v>8</v>
      </c>
      <c r="G15" s="46" t="s">
        <v>16</v>
      </c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</row>
    <row r="16">
      <c r="A16" s="73" t="s">
        <v>41</v>
      </c>
      <c r="B16" s="73" t="s">
        <v>7</v>
      </c>
      <c r="C16" s="73">
        <v>5.0</v>
      </c>
      <c r="D16" s="74" t="s">
        <v>108</v>
      </c>
      <c r="E16" s="75">
        <v>200000.0</v>
      </c>
      <c r="F16" s="78" t="s">
        <v>107</v>
      </c>
      <c r="G16" s="46" t="s">
        <v>16</v>
      </c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</row>
    <row r="17">
      <c r="A17" s="73" t="s">
        <v>41</v>
      </c>
      <c r="B17" s="73" t="s">
        <v>7</v>
      </c>
      <c r="C17" s="73">
        <v>6.0</v>
      </c>
      <c r="D17" s="74" t="s">
        <v>603</v>
      </c>
      <c r="E17" s="75">
        <v>200000.0</v>
      </c>
      <c r="F17" s="78" t="s">
        <v>42</v>
      </c>
      <c r="G17" s="46" t="s">
        <v>16</v>
      </c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</row>
    <row r="18">
      <c r="A18" s="73" t="s">
        <v>41</v>
      </c>
      <c r="B18" s="73" t="s">
        <v>7</v>
      </c>
      <c r="C18" s="73">
        <v>7.0</v>
      </c>
      <c r="D18" s="77" t="s">
        <v>40</v>
      </c>
      <c r="E18" s="75">
        <v>200000.0</v>
      </c>
      <c r="F18" s="78" t="s">
        <v>39</v>
      </c>
      <c r="G18" s="46" t="s">
        <v>16</v>
      </c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</row>
    <row r="19">
      <c r="A19" s="73" t="s">
        <v>41</v>
      </c>
      <c r="B19" s="73" t="s">
        <v>7</v>
      </c>
      <c r="C19" s="73">
        <v>8.0</v>
      </c>
      <c r="D19" s="74" t="s">
        <v>602</v>
      </c>
      <c r="E19" s="75">
        <v>200000.0</v>
      </c>
      <c r="F19" s="78" t="s">
        <v>92</v>
      </c>
      <c r="G19" s="46" t="s">
        <v>16</v>
      </c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</row>
    <row r="20">
      <c r="A20" s="73" t="s">
        <v>41</v>
      </c>
      <c r="B20" s="73" t="s">
        <v>7</v>
      </c>
      <c r="C20" s="73">
        <v>9.0</v>
      </c>
      <c r="D20" s="74" t="s">
        <v>30</v>
      </c>
      <c r="E20" s="75">
        <v>200000.0</v>
      </c>
      <c r="F20" s="78" t="s">
        <v>30</v>
      </c>
      <c r="G20" s="46" t="s">
        <v>16</v>
      </c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</row>
    <row r="21">
      <c r="A21" s="73" t="s">
        <v>44</v>
      </c>
      <c r="B21" s="73" t="s">
        <v>7</v>
      </c>
      <c r="C21" s="73">
        <v>1.0</v>
      </c>
      <c r="D21" s="74" t="s">
        <v>46</v>
      </c>
      <c r="E21" s="75">
        <v>200000.0</v>
      </c>
      <c r="F21" s="78" t="s">
        <v>45</v>
      </c>
      <c r="G21" s="46" t="s">
        <v>16</v>
      </c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</row>
    <row r="22">
      <c r="A22" s="73" t="s">
        <v>44</v>
      </c>
      <c r="B22" s="73" t="s">
        <v>7</v>
      </c>
      <c r="C22" s="73">
        <v>2.0</v>
      </c>
      <c r="D22" s="77" t="s">
        <v>81</v>
      </c>
      <c r="E22" s="75">
        <v>200000.0</v>
      </c>
      <c r="F22" s="78" t="s">
        <v>27</v>
      </c>
      <c r="G22" s="46" t="s">
        <v>16</v>
      </c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</row>
    <row r="23">
      <c r="A23" s="73" t="s">
        <v>44</v>
      </c>
      <c r="B23" s="73" t="s">
        <v>7</v>
      </c>
      <c r="C23" s="73">
        <v>3.0</v>
      </c>
      <c r="D23" s="74" t="s">
        <v>70</v>
      </c>
      <c r="E23" s="75">
        <v>200000.0</v>
      </c>
      <c r="F23" s="78" t="s">
        <v>69</v>
      </c>
      <c r="G23" s="46" t="s">
        <v>16</v>
      </c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</row>
    <row r="24">
      <c r="A24" s="73" t="s">
        <v>47</v>
      </c>
      <c r="B24" s="73" t="s">
        <v>7</v>
      </c>
      <c r="C24" s="73">
        <v>1.0</v>
      </c>
      <c r="D24" s="80" t="s">
        <v>604</v>
      </c>
      <c r="E24" s="75">
        <v>200000.0</v>
      </c>
      <c r="F24" s="78" t="s">
        <v>27</v>
      </c>
      <c r="G24" s="46" t="s">
        <v>16</v>
      </c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>
      <c r="A25" s="73" t="s">
        <v>47</v>
      </c>
      <c r="B25" s="73" t="s">
        <v>7</v>
      </c>
      <c r="C25" s="73">
        <v>2.0</v>
      </c>
      <c r="D25" s="77" t="s">
        <v>46</v>
      </c>
      <c r="E25" s="75">
        <v>200000.0</v>
      </c>
      <c r="F25" s="78" t="s">
        <v>45</v>
      </c>
      <c r="G25" s="46" t="s">
        <v>16</v>
      </c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</row>
    <row r="26">
      <c r="A26" s="73" t="s">
        <v>47</v>
      </c>
      <c r="B26" s="73" t="s">
        <v>7</v>
      </c>
      <c r="C26" s="73">
        <v>3.0</v>
      </c>
      <c r="D26" s="80" t="s">
        <v>604</v>
      </c>
      <c r="E26" s="75">
        <v>200000.0</v>
      </c>
      <c r="F26" s="78" t="s">
        <v>27</v>
      </c>
      <c r="G26" s="46" t="s">
        <v>16</v>
      </c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</row>
    <row r="27">
      <c r="A27" s="73" t="s">
        <v>47</v>
      </c>
      <c r="B27" s="73" t="s">
        <v>7</v>
      </c>
      <c r="C27" s="73">
        <v>4.0</v>
      </c>
      <c r="D27" s="74" t="s">
        <v>46</v>
      </c>
      <c r="E27" s="75">
        <v>200000.0</v>
      </c>
      <c r="F27" s="78" t="s">
        <v>45</v>
      </c>
      <c r="G27" s="46" t="s">
        <v>16</v>
      </c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</row>
    <row r="28">
      <c r="A28" s="73" t="s">
        <v>47</v>
      </c>
      <c r="B28" s="73" t="s">
        <v>7</v>
      </c>
      <c r="C28" s="73">
        <v>5.0</v>
      </c>
      <c r="D28" s="74" t="s">
        <v>605</v>
      </c>
      <c r="E28" s="75">
        <v>200000.0</v>
      </c>
      <c r="F28" s="78" t="s">
        <v>110</v>
      </c>
      <c r="G28" s="46" t="s">
        <v>16</v>
      </c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</row>
    <row r="29">
      <c r="A29" s="73" t="s">
        <v>47</v>
      </c>
      <c r="B29" s="73" t="s">
        <v>7</v>
      </c>
      <c r="C29" s="73">
        <v>6.0</v>
      </c>
      <c r="D29" s="74" t="s">
        <v>602</v>
      </c>
      <c r="E29" s="75">
        <v>200000.0</v>
      </c>
      <c r="F29" s="78" t="s">
        <v>92</v>
      </c>
      <c r="G29" s="46" t="s">
        <v>16</v>
      </c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</row>
    <row r="30">
      <c r="A30" s="47" t="s">
        <v>50</v>
      </c>
      <c r="B30" s="47" t="s">
        <v>7</v>
      </c>
      <c r="C30" s="47">
        <v>1.0</v>
      </c>
      <c r="D30" s="51" t="s">
        <v>8</v>
      </c>
      <c r="E30" s="71">
        <v>125546.0</v>
      </c>
      <c r="F30" s="72" t="s">
        <v>8</v>
      </c>
      <c r="G30" s="46" t="s">
        <v>16</v>
      </c>
    </row>
    <row r="31">
      <c r="A31" s="47" t="s">
        <v>50</v>
      </c>
      <c r="B31" s="47" t="s">
        <v>7</v>
      </c>
      <c r="C31" s="47">
        <v>2.0</v>
      </c>
      <c r="D31" s="81" t="s">
        <v>606</v>
      </c>
      <c r="E31" s="71">
        <v>158462.57</v>
      </c>
      <c r="F31" s="72" t="s">
        <v>86</v>
      </c>
      <c r="G31" s="46" t="s">
        <v>16</v>
      </c>
    </row>
    <row r="32">
      <c r="A32" s="47" t="s">
        <v>50</v>
      </c>
      <c r="B32" s="47" t="s">
        <v>7</v>
      </c>
      <c r="C32" s="47">
        <v>3.0</v>
      </c>
      <c r="D32" s="82" t="s">
        <v>46</v>
      </c>
      <c r="E32" s="71">
        <v>139106.2</v>
      </c>
      <c r="F32" s="72" t="s">
        <v>45</v>
      </c>
      <c r="G32" s="46" t="s">
        <v>16</v>
      </c>
    </row>
    <row r="33">
      <c r="A33" s="47" t="s">
        <v>50</v>
      </c>
      <c r="B33" s="47" t="s">
        <v>7</v>
      </c>
      <c r="C33" s="47">
        <v>4.0</v>
      </c>
      <c r="D33" s="82" t="s">
        <v>607</v>
      </c>
      <c r="E33" s="71">
        <v>200000.0</v>
      </c>
      <c r="F33" s="72" t="s">
        <v>30</v>
      </c>
      <c r="G33" s="46" t="s">
        <v>16</v>
      </c>
    </row>
    <row r="34">
      <c r="A34" s="47" t="s">
        <v>50</v>
      </c>
      <c r="B34" s="47" t="s">
        <v>7</v>
      </c>
      <c r="C34" s="47">
        <v>5.0</v>
      </c>
      <c r="D34" s="82" t="s">
        <v>604</v>
      </c>
      <c r="E34" s="71">
        <v>137731.0</v>
      </c>
      <c r="F34" s="72" t="s">
        <v>27</v>
      </c>
      <c r="G34" s="46" t="s">
        <v>16</v>
      </c>
    </row>
    <row r="35">
      <c r="A35" s="47" t="s">
        <v>53</v>
      </c>
      <c r="B35" s="47" t="s">
        <v>7</v>
      </c>
      <c r="C35" s="47">
        <v>1.0</v>
      </c>
      <c r="D35" s="82" t="s">
        <v>40</v>
      </c>
      <c r="E35" s="71">
        <v>200000.0</v>
      </c>
      <c r="F35" s="72" t="s">
        <v>39</v>
      </c>
      <c r="G35" s="46" t="s">
        <v>16</v>
      </c>
    </row>
    <row r="36">
      <c r="A36" s="47" t="s">
        <v>53</v>
      </c>
      <c r="B36" s="47" t="s">
        <v>7</v>
      </c>
      <c r="C36" s="47">
        <v>2.0</v>
      </c>
      <c r="D36" s="51" t="s">
        <v>8</v>
      </c>
      <c r="E36" s="71">
        <v>100166.4</v>
      </c>
      <c r="F36" s="72" t="s">
        <v>8</v>
      </c>
      <c r="G36" s="46" t="s">
        <v>16</v>
      </c>
    </row>
    <row r="37">
      <c r="A37" s="47" t="s">
        <v>53</v>
      </c>
      <c r="B37" s="47" t="s">
        <v>7</v>
      </c>
      <c r="C37" s="47">
        <v>3.0</v>
      </c>
      <c r="D37" s="51" t="s">
        <v>8</v>
      </c>
      <c r="E37" s="71">
        <v>139121.32</v>
      </c>
      <c r="F37" s="72" t="s">
        <v>8</v>
      </c>
      <c r="G37" s="46" t="s">
        <v>16</v>
      </c>
    </row>
    <row r="38">
      <c r="A38" s="47" t="s">
        <v>53</v>
      </c>
      <c r="B38" s="47" t="s">
        <v>7</v>
      </c>
      <c r="C38" s="47">
        <v>4.0</v>
      </c>
      <c r="D38" s="82" t="s">
        <v>40</v>
      </c>
      <c r="E38" s="71">
        <v>199500.0</v>
      </c>
      <c r="F38" s="72" t="s">
        <v>39</v>
      </c>
      <c r="G38" s="46" t="s">
        <v>16</v>
      </c>
    </row>
    <row r="39">
      <c r="A39" s="47" t="s">
        <v>53</v>
      </c>
      <c r="B39" s="47" t="s">
        <v>7</v>
      </c>
      <c r="C39" s="47">
        <v>5.0</v>
      </c>
      <c r="D39" s="82" t="s">
        <v>46</v>
      </c>
      <c r="E39" s="71">
        <v>97218.81</v>
      </c>
      <c r="F39" s="72" t="s">
        <v>45</v>
      </c>
      <c r="G39" s="46" t="s">
        <v>16</v>
      </c>
    </row>
    <row r="40">
      <c r="A40" s="47" t="s">
        <v>53</v>
      </c>
      <c r="B40" s="47" t="s">
        <v>7</v>
      </c>
      <c r="C40" s="47">
        <v>6.0</v>
      </c>
      <c r="D40" s="82" t="s">
        <v>607</v>
      </c>
      <c r="E40" s="71">
        <v>200000.0</v>
      </c>
      <c r="F40" s="72" t="s">
        <v>30</v>
      </c>
      <c r="G40" s="46" t="s">
        <v>16</v>
      </c>
    </row>
    <row r="41">
      <c r="A41" s="47" t="s">
        <v>53</v>
      </c>
      <c r="B41" s="47" t="s">
        <v>7</v>
      </c>
      <c r="C41" s="47">
        <v>7.0</v>
      </c>
      <c r="D41" s="82" t="s">
        <v>608</v>
      </c>
      <c r="E41" s="71">
        <v>199800.0</v>
      </c>
      <c r="F41" s="72" t="s">
        <v>113</v>
      </c>
      <c r="G41" s="46" t="s">
        <v>16</v>
      </c>
    </row>
    <row r="42">
      <c r="A42" s="47" t="s">
        <v>53</v>
      </c>
      <c r="B42" s="47" t="s">
        <v>7</v>
      </c>
      <c r="C42" s="47">
        <v>8.0</v>
      </c>
      <c r="D42" s="82" t="s">
        <v>64</v>
      </c>
      <c r="E42" s="71">
        <v>143809.81</v>
      </c>
      <c r="F42" s="72" t="s">
        <v>63</v>
      </c>
      <c r="G42" s="46" t="s">
        <v>16</v>
      </c>
    </row>
    <row r="43">
      <c r="A43" s="47" t="s">
        <v>53</v>
      </c>
      <c r="B43" s="47" t="s">
        <v>7</v>
      </c>
      <c r="C43" s="47">
        <v>9.0</v>
      </c>
      <c r="D43" s="82" t="s">
        <v>46</v>
      </c>
      <c r="E43" s="71">
        <v>98909.62</v>
      </c>
      <c r="F43" s="72" t="s">
        <v>45</v>
      </c>
      <c r="G43" s="46" t="s">
        <v>16</v>
      </c>
    </row>
    <row r="44">
      <c r="A44" s="47" t="s">
        <v>53</v>
      </c>
      <c r="B44" s="47" t="s">
        <v>7</v>
      </c>
      <c r="C44" s="47">
        <v>10.0</v>
      </c>
      <c r="D44" s="82" t="s">
        <v>46</v>
      </c>
      <c r="E44" s="71">
        <v>121600.71</v>
      </c>
      <c r="F44" s="72" t="s">
        <v>45</v>
      </c>
      <c r="G44" s="46" t="s">
        <v>16</v>
      </c>
    </row>
    <row r="45">
      <c r="A45" s="47" t="s">
        <v>56</v>
      </c>
      <c r="B45" s="47" t="s">
        <v>7</v>
      </c>
      <c r="C45" s="47">
        <v>1.0</v>
      </c>
      <c r="D45" s="81" t="s">
        <v>606</v>
      </c>
      <c r="E45" s="71">
        <v>158696.95</v>
      </c>
      <c r="F45" s="72" t="s">
        <v>86</v>
      </c>
      <c r="G45" s="46" t="s">
        <v>16</v>
      </c>
    </row>
    <row r="46">
      <c r="A46" s="47" t="s">
        <v>56</v>
      </c>
      <c r="B46" s="47" t="s">
        <v>7</v>
      </c>
      <c r="C46" s="47">
        <v>2.0</v>
      </c>
      <c r="D46" s="51" t="s">
        <v>25</v>
      </c>
      <c r="E46" s="71">
        <v>200000.0</v>
      </c>
      <c r="F46" s="72" t="s">
        <v>24</v>
      </c>
      <c r="G46" s="46" t="s">
        <v>16</v>
      </c>
    </row>
    <row r="47">
      <c r="A47" s="47" t="s">
        <v>56</v>
      </c>
      <c r="B47" s="47" t="s">
        <v>7</v>
      </c>
      <c r="C47" s="47">
        <v>3.0</v>
      </c>
      <c r="D47" s="82" t="s">
        <v>46</v>
      </c>
      <c r="E47" s="71">
        <v>151658.0</v>
      </c>
      <c r="F47" s="72" t="s">
        <v>45</v>
      </c>
      <c r="G47" s="46" t="s">
        <v>16</v>
      </c>
    </row>
    <row r="48">
      <c r="A48" s="47" t="s">
        <v>56</v>
      </c>
      <c r="B48" s="47" t="s">
        <v>7</v>
      </c>
      <c r="C48" s="47">
        <v>4.0</v>
      </c>
      <c r="D48" s="82" t="s">
        <v>607</v>
      </c>
      <c r="E48" s="71">
        <v>200000.0</v>
      </c>
      <c r="F48" s="72" t="s">
        <v>30</v>
      </c>
      <c r="G48" s="46" t="s">
        <v>16</v>
      </c>
    </row>
    <row r="49">
      <c r="A49" s="47" t="s">
        <v>56</v>
      </c>
      <c r="B49" s="47" t="s">
        <v>7</v>
      </c>
      <c r="C49" s="47">
        <v>5.0</v>
      </c>
      <c r="D49" s="46" t="s">
        <v>604</v>
      </c>
      <c r="E49" s="71">
        <v>121139.76</v>
      </c>
      <c r="F49" s="72" t="s">
        <v>27</v>
      </c>
      <c r="G49" s="46" t="s">
        <v>16</v>
      </c>
    </row>
    <row r="50">
      <c r="A50" s="47" t="s">
        <v>59</v>
      </c>
      <c r="B50" s="47" t="s">
        <v>7</v>
      </c>
      <c r="C50" s="47">
        <v>1.0</v>
      </c>
      <c r="D50" s="46" t="s">
        <v>8</v>
      </c>
      <c r="E50" s="71">
        <v>199400.0</v>
      </c>
      <c r="F50" s="72" t="s">
        <v>8</v>
      </c>
      <c r="G50" s="46" t="s">
        <v>16</v>
      </c>
    </row>
    <row r="51">
      <c r="A51" s="47" t="s">
        <v>59</v>
      </c>
      <c r="B51" s="47" t="s">
        <v>7</v>
      </c>
      <c r="C51" s="47">
        <v>2.0</v>
      </c>
      <c r="D51" s="81" t="s">
        <v>609</v>
      </c>
      <c r="E51" s="71">
        <v>158896.71</v>
      </c>
      <c r="F51" s="72" t="s">
        <v>86</v>
      </c>
      <c r="G51" s="46" t="s">
        <v>16</v>
      </c>
    </row>
    <row r="52">
      <c r="A52" s="47" t="s">
        <v>59</v>
      </c>
      <c r="B52" s="47" t="s">
        <v>7</v>
      </c>
      <c r="C52" s="47">
        <v>3.0</v>
      </c>
      <c r="D52" s="82" t="s">
        <v>46</v>
      </c>
      <c r="E52" s="71">
        <v>115883.77</v>
      </c>
      <c r="F52" s="72" t="s">
        <v>45</v>
      </c>
      <c r="G52" s="46" t="s">
        <v>16</v>
      </c>
    </row>
    <row r="53">
      <c r="A53" s="47" t="s">
        <v>59</v>
      </c>
      <c r="B53" s="47" t="s">
        <v>7</v>
      </c>
      <c r="C53" s="47">
        <v>4.0</v>
      </c>
      <c r="D53" s="46" t="s">
        <v>607</v>
      </c>
      <c r="E53" s="71">
        <v>200000.0</v>
      </c>
      <c r="F53" s="72" t="s">
        <v>30</v>
      </c>
      <c r="G53" s="46" t="s">
        <v>16</v>
      </c>
    </row>
    <row r="54">
      <c r="A54" s="47" t="s">
        <v>59</v>
      </c>
      <c r="B54" s="47" t="s">
        <v>7</v>
      </c>
      <c r="C54" s="47">
        <v>5.0</v>
      </c>
      <c r="D54" s="46" t="s">
        <v>604</v>
      </c>
      <c r="E54" s="71">
        <v>122139.76</v>
      </c>
      <c r="F54" s="72" t="s">
        <v>27</v>
      </c>
      <c r="G54" s="46" t="s">
        <v>16</v>
      </c>
    </row>
    <row r="55">
      <c r="A55" s="47" t="s">
        <v>59</v>
      </c>
      <c r="B55" s="47" t="s">
        <v>7</v>
      </c>
      <c r="C55" s="47">
        <v>6.0</v>
      </c>
      <c r="D55" s="82" t="s">
        <v>610</v>
      </c>
      <c r="E55" s="71">
        <v>98733.87</v>
      </c>
      <c r="F55" s="72" t="s">
        <v>107</v>
      </c>
      <c r="G55" s="46" t="s">
        <v>16</v>
      </c>
    </row>
    <row r="56">
      <c r="A56" s="47" t="s">
        <v>59</v>
      </c>
      <c r="B56" s="47" t="s">
        <v>7</v>
      </c>
      <c r="C56" s="47">
        <v>7.0</v>
      </c>
      <c r="D56" s="82" t="s">
        <v>40</v>
      </c>
      <c r="E56" s="71">
        <v>200000.0</v>
      </c>
      <c r="F56" s="72" t="s">
        <v>39</v>
      </c>
      <c r="G56" s="46" t="s">
        <v>16</v>
      </c>
    </row>
    <row r="57">
      <c r="A57" s="73" t="s">
        <v>62</v>
      </c>
      <c r="B57" s="73" t="s">
        <v>7</v>
      </c>
      <c r="C57" s="73">
        <v>1.0</v>
      </c>
      <c r="D57" s="74" t="s">
        <v>64</v>
      </c>
      <c r="E57" s="75">
        <v>163000.0</v>
      </c>
      <c r="F57" s="78" t="s">
        <v>63</v>
      </c>
      <c r="G57" s="46" t="s">
        <v>16</v>
      </c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</row>
    <row r="58">
      <c r="A58" s="73" t="s">
        <v>62</v>
      </c>
      <c r="B58" s="73" t="s">
        <v>7</v>
      </c>
      <c r="C58" s="73">
        <v>2.0</v>
      </c>
      <c r="D58" s="74" t="s">
        <v>8</v>
      </c>
      <c r="E58" s="75">
        <v>128000.0</v>
      </c>
      <c r="F58" s="78" t="s">
        <v>8</v>
      </c>
      <c r="G58" s="46" t="s">
        <v>16</v>
      </c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</row>
    <row r="59">
      <c r="A59" s="73" t="s">
        <v>62</v>
      </c>
      <c r="B59" s="73" t="s">
        <v>7</v>
      </c>
      <c r="C59" s="73">
        <v>3.0</v>
      </c>
      <c r="D59" s="77" t="s">
        <v>611</v>
      </c>
      <c r="E59" s="75">
        <v>135000.0</v>
      </c>
      <c r="F59" s="78" t="s">
        <v>51</v>
      </c>
      <c r="G59" s="46" t="s">
        <v>16</v>
      </c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</row>
    <row r="60">
      <c r="A60" s="73" t="s">
        <v>62</v>
      </c>
      <c r="B60" s="73" t="s">
        <v>7</v>
      </c>
      <c r="C60" s="73">
        <v>4.0</v>
      </c>
      <c r="D60" s="74" t="s">
        <v>46</v>
      </c>
      <c r="E60" s="75">
        <v>176000.0</v>
      </c>
      <c r="F60" s="78" t="s">
        <v>45</v>
      </c>
      <c r="G60" s="46" t="s">
        <v>16</v>
      </c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</row>
    <row r="61">
      <c r="A61" s="73" t="s">
        <v>62</v>
      </c>
      <c r="B61" s="73" t="s">
        <v>7</v>
      </c>
      <c r="C61" s="73">
        <v>5.0</v>
      </c>
      <c r="D61" s="79" t="s">
        <v>602</v>
      </c>
      <c r="E61" s="75">
        <v>189000.0</v>
      </c>
      <c r="F61" s="83" t="s">
        <v>92</v>
      </c>
      <c r="G61" s="46" t="s">
        <v>16</v>
      </c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</row>
    <row r="62">
      <c r="A62" s="73" t="s">
        <v>62</v>
      </c>
      <c r="B62" s="73" t="s">
        <v>7</v>
      </c>
      <c r="C62" s="73">
        <v>6.0</v>
      </c>
      <c r="D62" s="74" t="s">
        <v>604</v>
      </c>
      <c r="E62" s="75">
        <v>149000.0</v>
      </c>
      <c r="F62" s="78" t="s">
        <v>27</v>
      </c>
      <c r="G62" s="46" t="s">
        <v>16</v>
      </c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</row>
    <row r="63">
      <c r="A63" s="73" t="s">
        <v>62</v>
      </c>
      <c r="B63" s="73" t="s">
        <v>7</v>
      </c>
      <c r="C63" s="73">
        <v>7.0</v>
      </c>
      <c r="D63" s="74" t="s">
        <v>46</v>
      </c>
      <c r="E63" s="75">
        <v>159000.0</v>
      </c>
      <c r="F63" s="78" t="s">
        <v>45</v>
      </c>
      <c r="G63" s="46" t="s">
        <v>16</v>
      </c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</row>
    <row r="64">
      <c r="A64" s="73" t="s">
        <v>62</v>
      </c>
      <c r="B64" s="73" t="s">
        <v>7</v>
      </c>
      <c r="C64" s="73">
        <v>8.0</v>
      </c>
      <c r="D64" s="74" t="s">
        <v>602</v>
      </c>
      <c r="E64" s="75">
        <v>128000.0</v>
      </c>
      <c r="F64" s="78" t="s">
        <v>92</v>
      </c>
      <c r="G64" s="46" t="s">
        <v>16</v>
      </c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</row>
    <row r="65">
      <c r="A65" s="73" t="s">
        <v>65</v>
      </c>
      <c r="B65" s="73" t="s">
        <v>7</v>
      </c>
      <c r="C65" s="73">
        <v>1.0</v>
      </c>
      <c r="D65" s="74" t="s">
        <v>8</v>
      </c>
      <c r="E65" s="75">
        <v>127000.0</v>
      </c>
      <c r="F65" s="78" t="s">
        <v>8</v>
      </c>
      <c r="G65" s="46" t="s">
        <v>16</v>
      </c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</row>
    <row r="66">
      <c r="A66" s="73" t="s">
        <v>65</v>
      </c>
      <c r="B66" s="73" t="s">
        <v>7</v>
      </c>
      <c r="C66" s="73">
        <v>2.0</v>
      </c>
      <c r="D66" s="74" t="s">
        <v>603</v>
      </c>
      <c r="E66" s="75">
        <v>149000.0</v>
      </c>
      <c r="F66" s="78" t="s">
        <v>42</v>
      </c>
      <c r="G66" s="46" t="s">
        <v>16</v>
      </c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</row>
    <row r="67">
      <c r="A67" s="73" t="s">
        <v>65</v>
      </c>
      <c r="B67" s="73" t="s">
        <v>7</v>
      </c>
      <c r="C67" s="73">
        <v>3.0</v>
      </c>
      <c r="D67" s="74" t="s">
        <v>37</v>
      </c>
      <c r="E67" s="75">
        <v>176000.0</v>
      </c>
      <c r="F67" s="78" t="s">
        <v>36</v>
      </c>
      <c r="G67" s="46" t="s">
        <v>16</v>
      </c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</row>
    <row r="68">
      <c r="A68" s="73" t="s">
        <v>65</v>
      </c>
      <c r="B68" s="73" t="s">
        <v>7</v>
      </c>
      <c r="C68" s="73">
        <v>4.0</v>
      </c>
      <c r="D68" s="77" t="s">
        <v>34</v>
      </c>
      <c r="E68" s="75">
        <v>161000.0</v>
      </c>
      <c r="F68" s="78" t="s">
        <v>33</v>
      </c>
      <c r="G68" s="46" t="s">
        <v>16</v>
      </c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</row>
    <row r="69">
      <c r="A69" s="73" t="s">
        <v>65</v>
      </c>
      <c r="B69" s="73" t="s">
        <v>7</v>
      </c>
      <c r="C69" s="73">
        <v>5.0</v>
      </c>
      <c r="D69" s="74" t="s">
        <v>46</v>
      </c>
      <c r="E69" s="75">
        <v>134000.0</v>
      </c>
      <c r="F69" s="78" t="s">
        <v>45</v>
      </c>
      <c r="G69" s="46" t="s">
        <v>16</v>
      </c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>
      <c r="A70" s="73" t="s">
        <v>65</v>
      </c>
      <c r="B70" s="73" t="s">
        <v>7</v>
      </c>
      <c r="C70" s="73">
        <v>6.0</v>
      </c>
      <c r="D70" s="74" t="s">
        <v>612</v>
      </c>
      <c r="E70" s="75">
        <v>144000.0</v>
      </c>
      <c r="F70" s="78" t="s">
        <v>69</v>
      </c>
      <c r="G70" s="46" t="s">
        <v>16</v>
      </c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>
      <c r="A71" s="73" t="s">
        <v>65</v>
      </c>
      <c r="B71" s="73" t="s">
        <v>7</v>
      </c>
      <c r="C71" s="73">
        <v>7.0</v>
      </c>
      <c r="D71" s="74" t="s">
        <v>46</v>
      </c>
      <c r="E71" s="75">
        <v>197000.0</v>
      </c>
      <c r="F71" s="78" t="s">
        <v>45</v>
      </c>
      <c r="G71" s="46" t="s">
        <v>16</v>
      </c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>
      <c r="A72" s="73" t="s">
        <v>65</v>
      </c>
      <c r="B72" s="73" t="s">
        <v>7</v>
      </c>
      <c r="C72" s="73">
        <v>8.0</v>
      </c>
      <c r="D72" s="74" t="s">
        <v>46</v>
      </c>
      <c r="E72" s="75">
        <v>128000.0</v>
      </c>
      <c r="F72" s="78" t="s">
        <v>45</v>
      </c>
      <c r="G72" s="46" t="s">
        <v>16</v>
      </c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>
      <c r="A73" s="73" t="s">
        <v>65</v>
      </c>
      <c r="B73" s="73" t="s">
        <v>7</v>
      </c>
      <c r="C73" s="73">
        <v>9.0</v>
      </c>
      <c r="D73" s="74" t="s">
        <v>613</v>
      </c>
      <c r="E73" s="75">
        <v>129000.0</v>
      </c>
      <c r="F73" s="83" t="s">
        <v>119</v>
      </c>
      <c r="G73" s="46" t="s">
        <v>16</v>
      </c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>
      <c r="A74" s="73" t="s">
        <v>65</v>
      </c>
      <c r="B74" s="73" t="s">
        <v>7</v>
      </c>
      <c r="C74" s="73">
        <v>10.0</v>
      </c>
      <c r="D74" s="74" t="s">
        <v>30</v>
      </c>
      <c r="E74" s="75">
        <v>200000.0</v>
      </c>
      <c r="F74" s="78" t="s">
        <v>30</v>
      </c>
      <c r="G74" s="46" t="s">
        <v>16</v>
      </c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>
      <c r="A75" s="73" t="s">
        <v>68</v>
      </c>
      <c r="B75" s="73" t="s">
        <v>7</v>
      </c>
      <c r="C75" s="73">
        <v>1.0</v>
      </c>
      <c r="D75" s="74" t="s">
        <v>87</v>
      </c>
      <c r="E75" s="75">
        <v>157000.0</v>
      </c>
      <c r="F75" s="78" t="s">
        <v>86</v>
      </c>
      <c r="G75" s="46" t="s">
        <v>16</v>
      </c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>
      <c r="A76" s="73" t="s">
        <v>68</v>
      </c>
      <c r="B76" s="73" t="s">
        <v>7</v>
      </c>
      <c r="C76" s="73">
        <v>2.0</v>
      </c>
      <c r="D76" s="77" t="s">
        <v>40</v>
      </c>
      <c r="E76" s="75">
        <v>200000.0</v>
      </c>
      <c r="F76" s="78" t="s">
        <v>39</v>
      </c>
      <c r="G76" s="46" t="s">
        <v>16</v>
      </c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>
      <c r="A77" s="73" t="s">
        <v>68</v>
      </c>
      <c r="B77" s="73" t="s">
        <v>7</v>
      </c>
      <c r="C77" s="73">
        <v>3.0</v>
      </c>
      <c r="D77" s="74" t="s">
        <v>608</v>
      </c>
      <c r="E77" s="75">
        <v>200000.0</v>
      </c>
      <c r="F77" s="78" t="s">
        <v>113</v>
      </c>
      <c r="G77" s="46" t="s">
        <v>16</v>
      </c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>
      <c r="A78" s="73" t="s">
        <v>68</v>
      </c>
      <c r="B78" s="73" t="s">
        <v>7</v>
      </c>
      <c r="C78" s="73">
        <v>4.0</v>
      </c>
      <c r="D78" s="74" t="s">
        <v>8</v>
      </c>
      <c r="E78" s="75">
        <v>161000.0</v>
      </c>
      <c r="F78" s="78" t="s">
        <v>8</v>
      </c>
      <c r="G78" s="46" t="s">
        <v>16</v>
      </c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>
      <c r="A79" s="73" t="s">
        <v>68</v>
      </c>
      <c r="B79" s="73" t="s">
        <v>7</v>
      </c>
      <c r="C79" s="73">
        <v>5.0</v>
      </c>
      <c r="D79" s="74" t="s">
        <v>604</v>
      </c>
      <c r="E79" s="75">
        <v>134000.0</v>
      </c>
      <c r="F79" s="78" t="s">
        <v>27</v>
      </c>
      <c r="G79" s="46" t="s">
        <v>16</v>
      </c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>
      <c r="A80" s="73" t="s">
        <v>68</v>
      </c>
      <c r="B80" s="73" t="s">
        <v>7</v>
      </c>
      <c r="C80" s="73">
        <v>6.0</v>
      </c>
      <c r="D80" s="74" t="s">
        <v>46</v>
      </c>
      <c r="E80" s="75">
        <v>144000.0</v>
      </c>
      <c r="F80" s="78" t="s">
        <v>45</v>
      </c>
      <c r="G80" s="46" t="s">
        <v>16</v>
      </c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>
      <c r="A81" s="73" t="s">
        <v>68</v>
      </c>
      <c r="B81" s="73" t="s">
        <v>7</v>
      </c>
      <c r="C81" s="73">
        <v>7.0</v>
      </c>
      <c r="D81" s="74" t="s">
        <v>87</v>
      </c>
      <c r="E81" s="75">
        <v>197000.0</v>
      </c>
      <c r="F81" s="78" t="s">
        <v>86</v>
      </c>
      <c r="G81" s="46" t="s">
        <v>16</v>
      </c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>
      <c r="A82" s="73" t="s">
        <v>68</v>
      </c>
      <c r="B82" s="73" t="s">
        <v>7</v>
      </c>
      <c r="C82" s="73">
        <v>8.0</v>
      </c>
      <c r="D82" s="74" t="s">
        <v>8</v>
      </c>
      <c r="E82" s="75">
        <v>128000.0</v>
      </c>
      <c r="F82" s="78" t="s">
        <v>8</v>
      </c>
      <c r="G82" s="46" t="s">
        <v>16</v>
      </c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</row>
    <row r="83">
      <c r="A83" s="73" t="s">
        <v>68</v>
      </c>
      <c r="B83" s="73" t="s">
        <v>7</v>
      </c>
      <c r="C83" s="73">
        <v>9.0</v>
      </c>
      <c r="D83" s="74" t="s">
        <v>604</v>
      </c>
      <c r="E83" s="75">
        <v>129000.0</v>
      </c>
      <c r="F83" s="78" t="s">
        <v>27</v>
      </c>
      <c r="G83" s="46" t="s">
        <v>16</v>
      </c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</row>
    <row r="84">
      <c r="A84" s="73" t="s">
        <v>68</v>
      </c>
      <c r="B84" s="73" t="s">
        <v>7</v>
      </c>
      <c r="C84" s="73">
        <v>10.0</v>
      </c>
      <c r="D84" s="74" t="s">
        <v>602</v>
      </c>
      <c r="E84" s="75">
        <v>156000.0</v>
      </c>
      <c r="F84" s="78" t="s">
        <v>92</v>
      </c>
      <c r="G84" s="46" t="s">
        <v>16</v>
      </c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</row>
    <row r="85">
      <c r="A85" s="73" t="s">
        <v>71</v>
      </c>
      <c r="B85" s="73" t="s">
        <v>7</v>
      </c>
      <c r="C85" s="73">
        <v>1.0</v>
      </c>
      <c r="D85" s="74" t="s">
        <v>46</v>
      </c>
      <c r="E85" s="75">
        <v>192000.0</v>
      </c>
      <c r="F85" s="78" t="s">
        <v>45</v>
      </c>
      <c r="G85" s="46" t="s">
        <v>16</v>
      </c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</row>
    <row r="86">
      <c r="A86" s="73" t="s">
        <v>71</v>
      </c>
      <c r="B86" s="73" t="s">
        <v>7</v>
      </c>
      <c r="C86" s="73">
        <v>2.0</v>
      </c>
      <c r="D86" s="74" t="s">
        <v>87</v>
      </c>
      <c r="E86" s="75">
        <v>192000.0</v>
      </c>
      <c r="F86" s="78" t="s">
        <v>86</v>
      </c>
      <c r="G86" s="46" t="s">
        <v>16</v>
      </c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</row>
    <row r="87">
      <c r="A87" s="73" t="s">
        <v>71</v>
      </c>
      <c r="B87" s="73" t="s">
        <v>7</v>
      </c>
      <c r="C87" s="73">
        <v>3.0</v>
      </c>
      <c r="D87" s="74" t="s">
        <v>8</v>
      </c>
      <c r="E87" s="75">
        <v>198000.0</v>
      </c>
      <c r="F87" s="78" t="s">
        <v>8</v>
      </c>
      <c r="G87" s="46" t="s">
        <v>16</v>
      </c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</row>
    <row r="88">
      <c r="A88" s="73" t="s">
        <v>71</v>
      </c>
      <c r="B88" s="73" t="s">
        <v>7</v>
      </c>
      <c r="C88" s="73">
        <v>4.0</v>
      </c>
      <c r="D88" s="74" t="s">
        <v>87</v>
      </c>
      <c r="E88" s="75">
        <v>145000.0</v>
      </c>
      <c r="F88" s="78" t="s">
        <v>86</v>
      </c>
      <c r="G88" s="46" t="s">
        <v>16</v>
      </c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</row>
    <row r="89">
      <c r="A89" s="73" t="s">
        <v>71</v>
      </c>
      <c r="B89" s="73" t="s">
        <v>7</v>
      </c>
      <c r="C89" s="73">
        <v>5.0</v>
      </c>
      <c r="D89" s="74" t="s">
        <v>46</v>
      </c>
      <c r="E89" s="75">
        <v>179000.0</v>
      </c>
      <c r="F89" s="78" t="s">
        <v>45</v>
      </c>
      <c r="G89" s="46" t="s">
        <v>16</v>
      </c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</row>
    <row r="90">
      <c r="A90" s="73" t="s">
        <v>71</v>
      </c>
      <c r="B90" s="73" t="s">
        <v>7</v>
      </c>
      <c r="C90" s="73">
        <v>6.0</v>
      </c>
      <c r="D90" s="74" t="s">
        <v>614</v>
      </c>
      <c r="E90" s="75">
        <v>169000.0</v>
      </c>
      <c r="F90" s="78" t="s">
        <v>45</v>
      </c>
      <c r="G90" s="46" t="s">
        <v>16</v>
      </c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</row>
    <row r="91">
      <c r="A91" s="73" t="s">
        <v>71</v>
      </c>
      <c r="B91" s="73" t="s">
        <v>7</v>
      </c>
      <c r="C91" s="73">
        <v>7.0</v>
      </c>
      <c r="D91" s="74" t="s">
        <v>604</v>
      </c>
      <c r="E91" s="75">
        <v>127000.0</v>
      </c>
      <c r="F91" s="78" t="s">
        <v>27</v>
      </c>
      <c r="G91" s="46" t="s">
        <v>16</v>
      </c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</row>
    <row r="92">
      <c r="A92" s="73" t="s">
        <v>71</v>
      </c>
      <c r="B92" s="73" t="s">
        <v>7</v>
      </c>
      <c r="C92" s="73">
        <v>8.0</v>
      </c>
      <c r="D92" s="74" t="s">
        <v>64</v>
      </c>
      <c r="E92" s="75">
        <v>156000.0</v>
      </c>
      <c r="F92" s="78" t="s">
        <v>63</v>
      </c>
      <c r="G92" s="46" t="s">
        <v>16</v>
      </c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</row>
    <row r="93">
      <c r="A93" s="73" t="s">
        <v>71</v>
      </c>
      <c r="B93" s="73" t="s">
        <v>7</v>
      </c>
      <c r="C93" s="73">
        <v>9.0</v>
      </c>
      <c r="D93" s="74" t="s">
        <v>602</v>
      </c>
      <c r="E93" s="75">
        <v>176000.0</v>
      </c>
      <c r="F93" s="78" t="s">
        <v>92</v>
      </c>
      <c r="G93" s="46" t="s">
        <v>16</v>
      </c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</row>
    <row r="94">
      <c r="A94" s="84" t="s">
        <v>71</v>
      </c>
      <c r="B94" s="84" t="s">
        <v>7</v>
      </c>
      <c r="C94" s="84">
        <v>10.0</v>
      </c>
      <c r="D94" s="85" t="s">
        <v>602</v>
      </c>
      <c r="E94" s="86">
        <v>176000.0</v>
      </c>
      <c r="F94" s="87" t="s">
        <v>92</v>
      </c>
      <c r="G94" s="46" t="s">
        <v>16</v>
      </c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</row>
    <row r="95">
      <c r="A95" s="88" t="s">
        <v>62</v>
      </c>
      <c r="B95" s="88" t="s">
        <v>7</v>
      </c>
      <c r="C95" s="89">
        <v>1.0</v>
      </c>
      <c r="D95" s="90" t="s">
        <v>46</v>
      </c>
      <c r="E95" s="91">
        <v>115367.15</v>
      </c>
      <c r="F95" s="92" t="s">
        <v>45</v>
      </c>
      <c r="G95" s="93" t="s">
        <v>10</v>
      </c>
      <c r="H95" s="93" t="s">
        <v>615</v>
      </c>
      <c r="I95" s="93" t="s">
        <v>616</v>
      </c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</row>
    <row r="96">
      <c r="A96" s="73" t="s">
        <v>62</v>
      </c>
      <c r="B96" s="73" t="s">
        <v>7</v>
      </c>
      <c r="C96" s="94">
        <v>2.0</v>
      </c>
      <c r="D96" s="74" t="s">
        <v>46</v>
      </c>
      <c r="E96" s="95">
        <v>163402.84</v>
      </c>
      <c r="F96" s="78" t="s">
        <v>45</v>
      </c>
      <c r="G96" s="93" t="s">
        <v>10</v>
      </c>
      <c r="H96" s="93" t="s">
        <v>615</v>
      </c>
      <c r="I96" s="93" t="s">
        <v>616</v>
      </c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</row>
    <row r="97">
      <c r="A97" s="96" t="s">
        <v>71</v>
      </c>
      <c r="B97" s="96" t="s">
        <v>7</v>
      </c>
      <c r="C97" s="96">
        <v>6.0</v>
      </c>
      <c r="D97" s="60" t="s">
        <v>46</v>
      </c>
      <c r="E97" s="97">
        <v>199000.0</v>
      </c>
      <c r="F97" s="98" t="s">
        <v>45</v>
      </c>
      <c r="G97" s="46" t="s">
        <v>10</v>
      </c>
      <c r="H97" s="93" t="s">
        <v>615</v>
      </c>
      <c r="I97" s="93" t="s">
        <v>616</v>
      </c>
    </row>
    <row r="98">
      <c r="A98" s="47" t="s">
        <v>38</v>
      </c>
      <c r="B98" s="47" t="s">
        <v>12</v>
      </c>
      <c r="C98" s="47">
        <v>1.0</v>
      </c>
      <c r="D98" s="46" t="s">
        <v>40</v>
      </c>
      <c r="E98" s="71">
        <v>199987.2</v>
      </c>
      <c r="F98" s="72" t="s">
        <v>39</v>
      </c>
      <c r="G98" s="46" t="s">
        <v>16</v>
      </c>
    </row>
    <row r="99">
      <c r="A99" s="47" t="s">
        <v>38</v>
      </c>
      <c r="B99" s="47" t="s">
        <v>12</v>
      </c>
      <c r="C99" s="47">
        <v>2.0</v>
      </c>
      <c r="D99" s="46" t="s">
        <v>40</v>
      </c>
      <c r="E99" s="71">
        <v>199920.0</v>
      </c>
      <c r="F99" s="72" t="s">
        <v>39</v>
      </c>
      <c r="G99" s="46" t="s">
        <v>16</v>
      </c>
    </row>
    <row r="100">
      <c r="A100" s="47" t="s">
        <v>38</v>
      </c>
      <c r="B100" s="47" t="s">
        <v>12</v>
      </c>
      <c r="C100" s="47">
        <v>3.0</v>
      </c>
      <c r="D100" s="81" t="s">
        <v>617</v>
      </c>
      <c r="E100" s="71">
        <v>191679.87</v>
      </c>
      <c r="F100" s="72" t="s">
        <v>42</v>
      </c>
      <c r="G100" s="46" t="s">
        <v>16</v>
      </c>
    </row>
    <row r="101">
      <c r="A101" s="47" t="s">
        <v>38</v>
      </c>
      <c r="B101" s="47" t="s">
        <v>12</v>
      </c>
      <c r="C101" s="47">
        <v>4.0</v>
      </c>
      <c r="D101" s="82" t="s">
        <v>55</v>
      </c>
      <c r="E101" s="71">
        <v>187424.54</v>
      </c>
      <c r="F101" s="72" t="s">
        <v>54</v>
      </c>
      <c r="G101" s="46" t="s">
        <v>16</v>
      </c>
    </row>
    <row r="102">
      <c r="A102" s="47" t="s">
        <v>38</v>
      </c>
      <c r="B102" s="47" t="s">
        <v>12</v>
      </c>
      <c r="C102" s="47">
        <v>5.0</v>
      </c>
      <c r="D102" s="82" t="s">
        <v>55</v>
      </c>
      <c r="E102" s="71">
        <v>189629.54</v>
      </c>
      <c r="F102" s="72" t="s">
        <v>54</v>
      </c>
      <c r="G102" s="46" t="s">
        <v>16</v>
      </c>
    </row>
    <row r="103">
      <c r="A103" s="47" t="s">
        <v>38</v>
      </c>
      <c r="B103" s="47" t="s">
        <v>12</v>
      </c>
      <c r="C103" s="47">
        <v>6.0</v>
      </c>
      <c r="D103" s="46" t="s">
        <v>46</v>
      </c>
      <c r="E103" s="71">
        <v>197530.49</v>
      </c>
      <c r="F103" s="72" t="s">
        <v>45</v>
      </c>
      <c r="G103" s="46" t="s">
        <v>16</v>
      </c>
    </row>
    <row r="104">
      <c r="A104" s="47" t="s">
        <v>38</v>
      </c>
      <c r="B104" s="47" t="s">
        <v>12</v>
      </c>
      <c r="C104" s="47">
        <v>7.0</v>
      </c>
      <c r="D104" s="46" t="s">
        <v>618</v>
      </c>
      <c r="E104" s="71">
        <v>196956.08</v>
      </c>
      <c r="F104" s="72" t="s">
        <v>45</v>
      </c>
      <c r="G104" s="46" t="s">
        <v>16</v>
      </c>
    </row>
    <row r="105">
      <c r="A105" s="47" t="s">
        <v>38</v>
      </c>
      <c r="B105" s="47" t="s">
        <v>12</v>
      </c>
      <c r="C105" s="47">
        <v>8.0</v>
      </c>
      <c r="D105" s="46" t="s">
        <v>46</v>
      </c>
      <c r="E105" s="71">
        <v>197530.49</v>
      </c>
      <c r="F105" s="72" t="s">
        <v>45</v>
      </c>
      <c r="G105" s="46" t="s">
        <v>16</v>
      </c>
    </row>
    <row r="106">
      <c r="A106" s="47" t="s">
        <v>38</v>
      </c>
      <c r="B106" s="47" t="s">
        <v>12</v>
      </c>
      <c r="C106" s="47">
        <v>9.0</v>
      </c>
      <c r="D106" s="46" t="s">
        <v>602</v>
      </c>
      <c r="E106" s="71">
        <v>199981.6</v>
      </c>
      <c r="F106" s="72" t="s">
        <v>92</v>
      </c>
      <c r="G106" s="46" t="s">
        <v>16</v>
      </c>
    </row>
    <row r="107">
      <c r="A107" s="47" t="s">
        <v>38</v>
      </c>
      <c r="B107" s="47" t="s">
        <v>12</v>
      </c>
      <c r="C107" s="47">
        <v>10.0</v>
      </c>
      <c r="D107" s="46" t="s">
        <v>602</v>
      </c>
      <c r="E107" s="71">
        <v>199291.01</v>
      </c>
      <c r="F107" s="72" t="s">
        <v>92</v>
      </c>
      <c r="G107" s="46" t="s">
        <v>16</v>
      </c>
    </row>
    <row r="108">
      <c r="A108" s="47" t="s">
        <v>41</v>
      </c>
      <c r="B108" s="47" t="s">
        <v>12</v>
      </c>
      <c r="C108" s="47">
        <v>1.0</v>
      </c>
      <c r="D108" s="46" t="s">
        <v>607</v>
      </c>
      <c r="E108" s="71">
        <v>200000.0</v>
      </c>
      <c r="F108" s="72" t="s">
        <v>30</v>
      </c>
      <c r="G108" s="46" t="s">
        <v>16</v>
      </c>
    </row>
    <row r="109">
      <c r="A109" s="47" t="s">
        <v>41</v>
      </c>
      <c r="B109" s="47" t="s">
        <v>12</v>
      </c>
      <c r="C109" s="47">
        <v>2.0</v>
      </c>
      <c r="D109" s="46" t="s">
        <v>607</v>
      </c>
      <c r="E109" s="71">
        <v>200000.0</v>
      </c>
      <c r="F109" s="72" t="s">
        <v>30</v>
      </c>
      <c r="G109" s="46" t="s">
        <v>16</v>
      </c>
    </row>
    <row r="110">
      <c r="A110" s="47" t="s">
        <v>41</v>
      </c>
      <c r="B110" s="47" t="s">
        <v>12</v>
      </c>
      <c r="C110" s="47">
        <v>3.0</v>
      </c>
      <c r="D110" s="46" t="s">
        <v>619</v>
      </c>
      <c r="E110" s="71">
        <v>173187.94</v>
      </c>
      <c r="F110" s="72" t="s">
        <v>42</v>
      </c>
      <c r="G110" s="46" t="s">
        <v>16</v>
      </c>
    </row>
    <row r="111">
      <c r="A111" s="47" t="s">
        <v>41</v>
      </c>
      <c r="B111" s="47" t="s">
        <v>12</v>
      </c>
      <c r="C111" s="47">
        <v>4.0</v>
      </c>
      <c r="D111" s="46" t="s">
        <v>8</v>
      </c>
      <c r="E111" s="71">
        <v>65918.72</v>
      </c>
      <c r="F111" s="72" t="s">
        <v>8</v>
      </c>
      <c r="G111" s="46" t="s">
        <v>16</v>
      </c>
    </row>
    <row r="112">
      <c r="A112" s="47" t="s">
        <v>41</v>
      </c>
      <c r="B112" s="47" t="s">
        <v>12</v>
      </c>
      <c r="C112" s="47">
        <v>5.0</v>
      </c>
      <c r="D112" s="46" t="s">
        <v>8</v>
      </c>
      <c r="E112" s="71">
        <v>181276.48</v>
      </c>
      <c r="F112" s="72" t="s">
        <v>8</v>
      </c>
      <c r="G112" s="46" t="s">
        <v>16</v>
      </c>
    </row>
    <row r="113">
      <c r="A113" s="47" t="s">
        <v>41</v>
      </c>
      <c r="B113" s="47" t="s">
        <v>12</v>
      </c>
      <c r="C113" s="47">
        <v>6.0</v>
      </c>
      <c r="D113" s="46" t="s">
        <v>46</v>
      </c>
      <c r="E113" s="71">
        <v>197530.49</v>
      </c>
      <c r="F113" s="72" t="s">
        <v>45</v>
      </c>
      <c r="G113" s="46" t="s">
        <v>16</v>
      </c>
    </row>
    <row r="114">
      <c r="A114" s="47" t="s">
        <v>41</v>
      </c>
      <c r="B114" s="47" t="s">
        <v>12</v>
      </c>
      <c r="C114" s="47">
        <v>7.0</v>
      </c>
      <c r="D114" s="46" t="s">
        <v>46</v>
      </c>
      <c r="E114" s="71">
        <v>197710.05</v>
      </c>
      <c r="F114" s="72" t="s">
        <v>45</v>
      </c>
      <c r="G114" s="46" t="s">
        <v>16</v>
      </c>
    </row>
    <row r="115">
      <c r="A115" s="47" t="s">
        <v>41</v>
      </c>
      <c r="B115" s="47" t="s">
        <v>12</v>
      </c>
      <c r="C115" s="47">
        <v>8.0</v>
      </c>
      <c r="D115" s="46" t="s">
        <v>602</v>
      </c>
      <c r="E115" s="71">
        <v>197225.09</v>
      </c>
      <c r="F115" s="72" t="s">
        <v>92</v>
      </c>
      <c r="G115" s="46" t="s">
        <v>16</v>
      </c>
    </row>
    <row r="116">
      <c r="A116" s="47" t="s">
        <v>41</v>
      </c>
      <c r="B116" s="47" t="s">
        <v>12</v>
      </c>
      <c r="C116" s="47">
        <v>9.0</v>
      </c>
      <c r="D116" s="46" t="s">
        <v>602</v>
      </c>
      <c r="E116" s="71">
        <v>197767.88</v>
      </c>
      <c r="F116" s="72" t="s">
        <v>92</v>
      </c>
      <c r="G116" s="46" t="s">
        <v>16</v>
      </c>
    </row>
    <row r="117">
      <c r="A117" s="47" t="s">
        <v>41</v>
      </c>
      <c r="B117" s="47" t="s">
        <v>12</v>
      </c>
      <c r="C117" s="47">
        <v>10.0</v>
      </c>
      <c r="D117" s="46" t="s">
        <v>40</v>
      </c>
      <c r="E117" s="71">
        <v>200000.0</v>
      </c>
      <c r="F117" s="72" t="s">
        <v>39</v>
      </c>
      <c r="G117" s="46" t="s">
        <v>16</v>
      </c>
    </row>
    <row r="118">
      <c r="A118" s="47" t="s">
        <v>44</v>
      </c>
      <c r="B118" s="47" t="s">
        <v>12</v>
      </c>
      <c r="C118" s="47">
        <v>1.0</v>
      </c>
      <c r="D118" s="46" t="s">
        <v>602</v>
      </c>
      <c r="E118" s="71">
        <v>169375.86</v>
      </c>
      <c r="F118" s="72" t="s">
        <v>92</v>
      </c>
      <c r="G118" s="46" t="s">
        <v>16</v>
      </c>
    </row>
    <row r="119">
      <c r="A119" s="47" t="s">
        <v>44</v>
      </c>
      <c r="B119" s="47" t="s">
        <v>12</v>
      </c>
      <c r="C119" s="47">
        <v>2.0</v>
      </c>
      <c r="D119" s="46" t="s">
        <v>602</v>
      </c>
      <c r="E119" s="71">
        <v>86259.9</v>
      </c>
      <c r="F119" s="72" t="s">
        <v>92</v>
      </c>
      <c r="G119" s="46" t="s">
        <v>16</v>
      </c>
    </row>
    <row r="120">
      <c r="A120" s="47" t="s">
        <v>44</v>
      </c>
      <c r="B120" s="47" t="s">
        <v>12</v>
      </c>
      <c r="C120" s="47">
        <v>3.0</v>
      </c>
      <c r="D120" s="46" t="s">
        <v>602</v>
      </c>
      <c r="E120" s="71">
        <v>168002.81</v>
      </c>
      <c r="F120" s="72" t="s">
        <v>92</v>
      </c>
      <c r="G120" s="46" t="s">
        <v>16</v>
      </c>
    </row>
    <row r="121">
      <c r="A121" s="47" t="s">
        <v>44</v>
      </c>
      <c r="B121" s="47" t="s">
        <v>12</v>
      </c>
      <c r="C121" s="47">
        <v>4.0</v>
      </c>
      <c r="D121" s="46" t="s">
        <v>602</v>
      </c>
      <c r="E121" s="71">
        <v>168198.9</v>
      </c>
      <c r="F121" s="72" t="s">
        <v>92</v>
      </c>
      <c r="G121" s="46" t="s">
        <v>16</v>
      </c>
    </row>
    <row r="122">
      <c r="A122" s="47" t="s">
        <v>44</v>
      </c>
      <c r="B122" s="47" t="s">
        <v>12</v>
      </c>
      <c r="C122" s="47">
        <v>5.0</v>
      </c>
      <c r="D122" s="46" t="s">
        <v>602</v>
      </c>
      <c r="E122" s="71">
        <v>199950.24</v>
      </c>
      <c r="F122" s="72" t="s">
        <v>92</v>
      </c>
      <c r="G122" s="46" t="s">
        <v>16</v>
      </c>
    </row>
    <row r="123">
      <c r="A123" s="47" t="s">
        <v>47</v>
      </c>
      <c r="B123" s="47" t="s">
        <v>12</v>
      </c>
      <c r="C123" s="47">
        <v>1.0</v>
      </c>
      <c r="D123" s="99" t="s">
        <v>605</v>
      </c>
      <c r="E123" s="71">
        <v>159513.9</v>
      </c>
      <c r="F123" s="72" t="s">
        <v>110</v>
      </c>
      <c r="G123" s="46" t="s">
        <v>16</v>
      </c>
    </row>
    <row r="124">
      <c r="A124" s="47" t="s">
        <v>47</v>
      </c>
      <c r="B124" s="47" t="s">
        <v>12</v>
      </c>
      <c r="C124" s="47">
        <v>2.0</v>
      </c>
      <c r="D124" s="46" t="s">
        <v>602</v>
      </c>
      <c r="E124" s="71">
        <v>199984.0</v>
      </c>
      <c r="F124" s="72" t="s">
        <v>92</v>
      </c>
      <c r="G124" s="46" t="s">
        <v>16</v>
      </c>
    </row>
    <row r="125">
      <c r="A125" s="47" t="s">
        <v>47</v>
      </c>
      <c r="B125" s="47" t="s">
        <v>12</v>
      </c>
      <c r="C125" s="47">
        <v>3.0</v>
      </c>
      <c r="D125" s="82" t="s">
        <v>604</v>
      </c>
      <c r="E125" s="71">
        <v>159744.0</v>
      </c>
      <c r="F125" s="72" t="s">
        <v>27</v>
      </c>
      <c r="G125" s="46" t="s">
        <v>16</v>
      </c>
    </row>
    <row r="126">
      <c r="A126" s="47" t="s">
        <v>47</v>
      </c>
      <c r="B126" s="47" t="s">
        <v>12</v>
      </c>
      <c r="C126" s="47">
        <v>4.0</v>
      </c>
      <c r="D126" s="46" t="s">
        <v>46</v>
      </c>
      <c r="E126" s="71">
        <v>161273.2</v>
      </c>
      <c r="F126" s="72" t="s">
        <v>45</v>
      </c>
      <c r="G126" s="46" t="s">
        <v>16</v>
      </c>
    </row>
    <row r="127">
      <c r="A127" s="47" t="s">
        <v>47</v>
      </c>
      <c r="B127" s="47" t="s">
        <v>12</v>
      </c>
      <c r="C127" s="47">
        <v>5.0</v>
      </c>
      <c r="D127" s="82" t="s">
        <v>604</v>
      </c>
      <c r="E127" s="71">
        <v>200000.0</v>
      </c>
      <c r="F127" s="72" t="s">
        <v>27</v>
      </c>
      <c r="G127" s="46" t="s">
        <v>16</v>
      </c>
    </row>
    <row r="128">
      <c r="A128" s="47" t="s">
        <v>47</v>
      </c>
      <c r="B128" s="47" t="s">
        <v>12</v>
      </c>
      <c r="C128" s="47">
        <v>6.0</v>
      </c>
      <c r="D128" s="81" t="s">
        <v>90</v>
      </c>
      <c r="E128" s="71">
        <v>200000.0</v>
      </c>
      <c r="F128" s="72" t="s">
        <v>89</v>
      </c>
      <c r="G128" s="46" t="s">
        <v>16</v>
      </c>
    </row>
    <row r="129">
      <c r="A129" s="47" t="s">
        <v>47</v>
      </c>
      <c r="B129" s="47" t="s">
        <v>12</v>
      </c>
      <c r="C129" s="47">
        <v>7.0</v>
      </c>
      <c r="D129" s="82" t="s">
        <v>620</v>
      </c>
      <c r="E129" s="71">
        <v>100000.0</v>
      </c>
      <c r="F129" s="72" t="s">
        <v>119</v>
      </c>
      <c r="G129" s="46" t="s">
        <v>16</v>
      </c>
    </row>
    <row r="130">
      <c r="A130" s="47" t="s">
        <v>50</v>
      </c>
      <c r="B130" s="47" t="s">
        <v>12</v>
      </c>
      <c r="C130" s="47">
        <v>1.0</v>
      </c>
      <c r="D130" s="82" t="s">
        <v>40</v>
      </c>
      <c r="E130" s="71">
        <v>199920.0</v>
      </c>
      <c r="F130" s="72" t="s">
        <v>39</v>
      </c>
      <c r="G130" s="46" t="s">
        <v>16</v>
      </c>
    </row>
    <row r="131">
      <c r="A131" s="47" t="s">
        <v>50</v>
      </c>
      <c r="B131" s="47" t="s">
        <v>12</v>
      </c>
      <c r="C131" s="47">
        <v>2.0</v>
      </c>
      <c r="D131" s="46" t="s">
        <v>607</v>
      </c>
      <c r="E131" s="71">
        <v>178550.0</v>
      </c>
      <c r="F131" s="72" t="s">
        <v>30</v>
      </c>
      <c r="G131" s="46" t="s">
        <v>16</v>
      </c>
    </row>
    <row r="132">
      <c r="A132" s="47" t="s">
        <v>50</v>
      </c>
      <c r="B132" s="47" t="s">
        <v>12</v>
      </c>
      <c r="C132" s="47">
        <v>3.0</v>
      </c>
      <c r="D132" s="81" t="s">
        <v>602</v>
      </c>
      <c r="E132" s="71">
        <v>177235.27</v>
      </c>
      <c r="F132" s="72" t="s">
        <v>92</v>
      </c>
      <c r="G132" s="46" t="s">
        <v>16</v>
      </c>
    </row>
    <row r="133">
      <c r="A133" s="47" t="s">
        <v>50</v>
      </c>
      <c r="B133" s="47" t="s">
        <v>12</v>
      </c>
      <c r="C133" s="47">
        <v>4.0</v>
      </c>
      <c r="D133" s="82" t="s">
        <v>40</v>
      </c>
      <c r="E133" s="71">
        <v>199920.0</v>
      </c>
      <c r="F133" s="72" t="s">
        <v>39</v>
      </c>
      <c r="G133" s="46" t="s">
        <v>16</v>
      </c>
    </row>
    <row r="134">
      <c r="A134" s="47" t="s">
        <v>50</v>
      </c>
      <c r="B134" s="47" t="s">
        <v>12</v>
      </c>
      <c r="C134" s="47">
        <v>5.0</v>
      </c>
      <c r="D134" s="46" t="s">
        <v>607</v>
      </c>
      <c r="E134" s="71">
        <v>178550.0</v>
      </c>
      <c r="F134" s="72" t="s">
        <v>30</v>
      </c>
      <c r="G134" s="46" t="s">
        <v>16</v>
      </c>
    </row>
    <row r="135">
      <c r="A135" s="47" t="s">
        <v>50</v>
      </c>
      <c r="B135" s="47" t="s">
        <v>12</v>
      </c>
      <c r="C135" s="47">
        <v>6.0</v>
      </c>
      <c r="D135" s="46" t="s">
        <v>602</v>
      </c>
      <c r="E135" s="71">
        <v>177521.48</v>
      </c>
      <c r="F135" s="72" t="s">
        <v>92</v>
      </c>
      <c r="G135" s="46" t="s">
        <v>16</v>
      </c>
    </row>
    <row r="136">
      <c r="A136" s="47" t="s">
        <v>50</v>
      </c>
      <c r="B136" s="47" t="s">
        <v>12</v>
      </c>
      <c r="C136" s="47">
        <v>7.0</v>
      </c>
      <c r="D136" s="46" t="s">
        <v>8</v>
      </c>
      <c r="E136" s="71">
        <v>178336.05</v>
      </c>
      <c r="F136" s="72" t="s">
        <v>8</v>
      </c>
      <c r="G136" s="46" t="s">
        <v>16</v>
      </c>
    </row>
    <row r="137">
      <c r="A137" s="47" t="s">
        <v>50</v>
      </c>
      <c r="B137" s="47" t="s">
        <v>12</v>
      </c>
      <c r="C137" s="47">
        <v>8.0</v>
      </c>
      <c r="D137" s="46" t="s">
        <v>40</v>
      </c>
      <c r="E137" s="71">
        <v>199920.0</v>
      </c>
      <c r="F137" s="72" t="s">
        <v>39</v>
      </c>
      <c r="G137" s="46" t="s">
        <v>16</v>
      </c>
    </row>
    <row r="138">
      <c r="A138" s="47" t="s">
        <v>53</v>
      </c>
      <c r="B138" s="47" t="s">
        <v>12</v>
      </c>
      <c r="C138" s="47">
        <v>1.0</v>
      </c>
      <c r="D138" s="46" t="s">
        <v>40</v>
      </c>
      <c r="E138" s="71">
        <v>199528.0</v>
      </c>
      <c r="F138" s="72" t="s">
        <v>39</v>
      </c>
      <c r="G138" s="46" t="s">
        <v>16</v>
      </c>
    </row>
    <row r="139">
      <c r="A139" s="47" t="s">
        <v>53</v>
      </c>
      <c r="B139" s="47" t="s">
        <v>12</v>
      </c>
      <c r="C139" s="47">
        <v>2.0</v>
      </c>
      <c r="D139" s="46" t="s">
        <v>8</v>
      </c>
      <c r="E139" s="71">
        <v>177813.22</v>
      </c>
      <c r="F139" s="72" t="s">
        <v>8</v>
      </c>
      <c r="G139" s="46" t="s">
        <v>16</v>
      </c>
    </row>
    <row r="140">
      <c r="A140" s="47" t="s">
        <v>53</v>
      </c>
      <c r="B140" s="47" t="s">
        <v>12</v>
      </c>
      <c r="C140" s="47">
        <v>3.0</v>
      </c>
      <c r="D140" s="46" t="s">
        <v>8</v>
      </c>
      <c r="E140" s="71">
        <v>176354.54</v>
      </c>
      <c r="F140" s="72" t="s">
        <v>8</v>
      </c>
      <c r="G140" s="46" t="s">
        <v>16</v>
      </c>
    </row>
    <row r="141">
      <c r="A141" s="47" t="s">
        <v>53</v>
      </c>
      <c r="B141" s="47" t="s">
        <v>12</v>
      </c>
      <c r="C141" s="47">
        <v>4.0</v>
      </c>
      <c r="D141" s="46" t="s">
        <v>40</v>
      </c>
      <c r="E141" s="71">
        <v>199808.0</v>
      </c>
      <c r="F141" s="72" t="s">
        <v>39</v>
      </c>
      <c r="G141" s="46" t="s">
        <v>16</v>
      </c>
    </row>
    <row r="142">
      <c r="A142" s="47" t="s">
        <v>53</v>
      </c>
      <c r="B142" s="47" t="s">
        <v>12</v>
      </c>
      <c r="C142" s="47">
        <v>5.0</v>
      </c>
      <c r="D142" s="46" t="s">
        <v>46</v>
      </c>
      <c r="E142" s="71">
        <v>149763.91</v>
      </c>
      <c r="F142" s="72" t="s">
        <v>45</v>
      </c>
      <c r="G142" s="46" t="s">
        <v>16</v>
      </c>
    </row>
    <row r="143">
      <c r="A143" s="47" t="s">
        <v>53</v>
      </c>
      <c r="B143" s="47" t="s">
        <v>12</v>
      </c>
      <c r="C143" s="47">
        <v>6.0</v>
      </c>
      <c r="D143" s="46" t="s">
        <v>607</v>
      </c>
      <c r="E143" s="71">
        <v>178550.0</v>
      </c>
      <c r="F143" s="72" t="s">
        <v>30</v>
      </c>
      <c r="G143" s="46" t="s">
        <v>16</v>
      </c>
    </row>
    <row r="144">
      <c r="A144" s="47" t="s">
        <v>53</v>
      </c>
      <c r="B144" s="47" t="s">
        <v>12</v>
      </c>
      <c r="C144" s="47">
        <v>7.0</v>
      </c>
      <c r="D144" s="99" t="s">
        <v>37</v>
      </c>
      <c r="E144" s="71">
        <v>158776.57</v>
      </c>
      <c r="F144" s="72" t="s">
        <v>36</v>
      </c>
      <c r="G144" s="46" t="s">
        <v>16</v>
      </c>
    </row>
    <row r="145">
      <c r="A145" s="47" t="s">
        <v>53</v>
      </c>
      <c r="B145" s="47" t="s">
        <v>12</v>
      </c>
      <c r="C145" s="47">
        <v>8.0</v>
      </c>
      <c r="D145" s="46" t="s">
        <v>602</v>
      </c>
      <c r="E145" s="71">
        <v>174875.45</v>
      </c>
      <c r="F145" s="72" t="s">
        <v>92</v>
      </c>
      <c r="G145" s="46" t="s">
        <v>16</v>
      </c>
    </row>
    <row r="146">
      <c r="A146" s="47" t="s">
        <v>56</v>
      </c>
      <c r="B146" s="47" t="s">
        <v>12</v>
      </c>
      <c r="C146" s="47">
        <v>1.0</v>
      </c>
      <c r="D146" s="46" t="s">
        <v>40</v>
      </c>
      <c r="E146" s="71">
        <v>200000.0</v>
      </c>
      <c r="F146" s="72" t="s">
        <v>39</v>
      </c>
      <c r="G146" s="46" t="s">
        <v>16</v>
      </c>
    </row>
    <row r="147">
      <c r="A147" s="47" t="s">
        <v>56</v>
      </c>
      <c r="B147" s="47" t="s">
        <v>12</v>
      </c>
      <c r="C147" s="47">
        <v>2.0</v>
      </c>
      <c r="D147" s="46" t="s">
        <v>8</v>
      </c>
      <c r="E147" s="71">
        <v>197850.5</v>
      </c>
      <c r="F147" s="72" t="s">
        <v>8</v>
      </c>
      <c r="G147" s="46" t="s">
        <v>16</v>
      </c>
    </row>
    <row r="148">
      <c r="A148" s="47" t="s">
        <v>56</v>
      </c>
      <c r="B148" s="47" t="s">
        <v>12</v>
      </c>
      <c r="C148" s="47">
        <v>3.0</v>
      </c>
      <c r="D148" s="46" t="s">
        <v>40</v>
      </c>
      <c r="E148" s="71">
        <v>200000.0</v>
      </c>
      <c r="F148" s="72" t="s">
        <v>39</v>
      </c>
      <c r="G148" s="46" t="s">
        <v>16</v>
      </c>
    </row>
    <row r="149">
      <c r="A149" s="47" t="s">
        <v>56</v>
      </c>
      <c r="B149" s="47" t="s">
        <v>12</v>
      </c>
      <c r="C149" s="47">
        <v>4.0</v>
      </c>
      <c r="D149" s="46" t="s">
        <v>607</v>
      </c>
      <c r="E149" s="71">
        <v>178550.0</v>
      </c>
      <c r="F149" s="72" t="s">
        <v>30</v>
      </c>
      <c r="G149" s="46" t="s">
        <v>16</v>
      </c>
    </row>
    <row r="150">
      <c r="A150" s="47" t="s">
        <v>56</v>
      </c>
      <c r="B150" s="47" t="s">
        <v>12</v>
      </c>
      <c r="C150" s="47">
        <v>5.0</v>
      </c>
      <c r="D150" s="46" t="s">
        <v>46</v>
      </c>
      <c r="E150" s="71">
        <v>197726.33</v>
      </c>
      <c r="F150" s="72" t="s">
        <v>45</v>
      </c>
      <c r="G150" s="46" t="s">
        <v>16</v>
      </c>
    </row>
    <row r="151">
      <c r="A151" s="47" t="s">
        <v>56</v>
      </c>
      <c r="B151" s="47" t="s">
        <v>12</v>
      </c>
      <c r="C151" s="47">
        <v>6.0</v>
      </c>
      <c r="D151" s="46" t="s">
        <v>602</v>
      </c>
      <c r="E151" s="71">
        <v>167425.12</v>
      </c>
      <c r="F151" s="72" t="s">
        <v>92</v>
      </c>
      <c r="G151" s="46" t="s">
        <v>16</v>
      </c>
    </row>
    <row r="152">
      <c r="A152" s="47" t="s">
        <v>56</v>
      </c>
      <c r="B152" s="47" t="s">
        <v>12</v>
      </c>
      <c r="C152" s="47">
        <v>7.0</v>
      </c>
      <c r="D152" s="99" t="s">
        <v>37</v>
      </c>
      <c r="E152" s="71">
        <v>158877.55</v>
      </c>
      <c r="F152" s="72" t="s">
        <v>36</v>
      </c>
      <c r="G152" s="46" t="s">
        <v>16</v>
      </c>
    </row>
    <row r="153">
      <c r="A153" s="47" t="s">
        <v>59</v>
      </c>
      <c r="B153" s="47" t="s">
        <v>12</v>
      </c>
      <c r="C153" s="47">
        <v>1.0</v>
      </c>
      <c r="D153" s="46" t="s">
        <v>40</v>
      </c>
      <c r="E153" s="71">
        <v>199808.0</v>
      </c>
      <c r="F153" s="72" t="s">
        <v>39</v>
      </c>
      <c r="G153" s="46" t="s">
        <v>16</v>
      </c>
    </row>
    <row r="154">
      <c r="A154" s="47" t="s">
        <v>59</v>
      </c>
      <c r="B154" s="47" t="s">
        <v>12</v>
      </c>
      <c r="C154" s="47">
        <v>2.0</v>
      </c>
      <c r="D154" s="46" t="s">
        <v>8</v>
      </c>
      <c r="E154" s="71">
        <v>178336.05</v>
      </c>
      <c r="F154" s="72" t="s">
        <v>8</v>
      </c>
      <c r="G154" s="46" t="s">
        <v>16</v>
      </c>
    </row>
    <row r="155">
      <c r="A155" s="47" t="s">
        <v>59</v>
      </c>
      <c r="B155" s="47" t="s">
        <v>12</v>
      </c>
      <c r="C155" s="47">
        <v>3.0</v>
      </c>
      <c r="D155" s="46" t="s">
        <v>40</v>
      </c>
      <c r="E155" s="71">
        <v>199136.0</v>
      </c>
      <c r="F155" s="72" t="s">
        <v>39</v>
      </c>
      <c r="G155" s="46" t="s">
        <v>16</v>
      </c>
    </row>
    <row r="156">
      <c r="A156" s="47" t="s">
        <v>59</v>
      </c>
      <c r="B156" s="47" t="s">
        <v>12</v>
      </c>
      <c r="C156" s="47">
        <v>4.0</v>
      </c>
      <c r="D156" s="46" t="s">
        <v>46</v>
      </c>
      <c r="E156" s="71">
        <v>179371.38</v>
      </c>
      <c r="F156" s="72" t="s">
        <v>45</v>
      </c>
      <c r="G156" s="46" t="s">
        <v>16</v>
      </c>
    </row>
    <row r="157">
      <c r="A157" s="47" t="s">
        <v>59</v>
      </c>
      <c r="B157" s="47" t="s">
        <v>12</v>
      </c>
      <c r="C157" s="47">
        <v>5.0</v>
      </c>
      <c r="D157" s="46" t="s">
        <v>607</v>
      </c>
      <c r="E157" s="71">
        <v>178550.0</v>
      </c>
      <c r="F157" s="72" t="s">
        <v>30</v>
      </c>
      <c r="G157" s="46" t="s">
        <v>16</v>
      </c>
    </row>
    <row r="158">
      <c r="A158" s="47" t="s">
        <v>59</v>
      </c>
      <c r="B158" s="47" t="s">
        <v>12</v>
      </c>
      <c r="C158" s="47">
        <v>6.0</v>
      </c>
      <c r="D158" s="46" t="s">
        <v>621</v>
      </c>
      <c r="E158" s="71">
        <v>175417.09</v>
      </c>
      <c r="F158" s="72" t="s">
        <v>27</v>
      </c>
      <c r="G158" s="46" t="s">
        <v>16</v>
      </c>
    </row>
    <row r="159">
      <c r="A159" s="47" t="s">
        <v>59</v>
      </c>
      <c r="B159" s="47" t="s">
        <v>12</v>
      </c>
      <c r="C159" s="47">
        <v>7.0</v>
      </c>
      <c r="D159" s="46" t="s">
        <v>602</v>
      </c>
      <c r="E159" s="71">
        <v>177141.86</v>
      </c>
      <c r="F159" s="72" t="s">
        <v>92</v>
      </c>
      <c r="G159" s="46" t="s">
        <v>16</v>
      </c>
    </row>
    <row r="160">
      <c r="A160" s="47" t="s">
        <v>62</v>
      </c>
      <c r="B160" s="47" t="s">
        <v>12</v>
      </c>
      <c r="C160" s="47">
        <v>1.0</v>
      </c>
      <c r="D160" s="46" t="s">
        <v>602</v>
      </c>
      <c r="E160" s="71">
        <v>169154.25</v>
      </c>
      <c r="F160" s="72" t="s">
        <v>92</v>
      </c>
      <c r="G160" s="46" t="s">
        <v>16</v>
      </c>
    </row>
    <row r="161">
      <c r="A161" s="47" t="s">
        <v>62</v>
      </c>
      <c r="B161" s="47" t="s">
        <v>12</v>
      </c>
      <c r="C161" s="47">
        <v>2.0</v>
      </c>
      <c r="D161" s="46" t="s">
        <v>602</v>
      </c>
      <c r="E161" s="71">
        <v>200000.0</v>
      </c>
      <c r="F161" s="72" t="s">
        <v>92</v>
      </c>
      <c r="G161" s="46" t="s">
        <v>16</v>
      </c>
    </row>
    <row r="162">
      <c r="A162" s="47" t="s">
        <v>62</v>
      </c>
      <c r="B162" s="47" t="s">
        <v>12</v>
      </c>
      <c r="C162" s="47">
        <v>3.0</v>
      </c>
      <c r="D162" s="46" t="s">
        <v>8</v>
      </c>
      <c r="E162" s="71">
        <v>199646.05</v>
      </c>
      <c r="F162" s="72" t="s">
        <v>8</v>
      </c>
      <c r="G162" s="46" t="s">
        <v>16</v>
      </c>
    </row>
    <row r="163">
      <c r="A163" s="47" t="s">
        <v>62</v>
      </c>
      <c r="B163" s="47" t="s">
        <v>12</v>
      </c>
      <c r="C163" s="47">
        <v>4.0</v>
      </c>
      <c r="D163" s="46" t="s">
        <v>46</v>
      </c>
      <c r="E163" s="71">
        <v>173813.52</v>
      </c>
      <c r="F163" s="72" t="s">
        <v>45</v>
      </c>
      <c r="G163" s="46" t="s">
        <v>16</v>
      </c>
    </row>
    <row r="164">
      <c r="A164" s="47" t="s">
        <v>62</v>
      </c>
      <c r="B164" s="47" t="s">
        <v>12</v>
      </c>
      <c r="C164" s="47">
        <v>5.0</v>
      </c>
      <c r="D164" s="46" t="s">
        <v>604</v>
      </c>
      <c r="E164" s="71">
        <v>189174.72</v>
      </c>
      <c r="F164" s="72" t="s">
        <v>27</v>
      </c>
      <c r="G164" s="46" t="s">
        <v>16</v>
      </c>
    </row>
    <row r="165">
      <c r="A165" s="47" t="s">
        <v>62</v>
      </c>
      <c r="B165" s="47" t="s">
        <v>12</v>
      </c>
      <c r="C165" s="47">
        <v>6.0</v>
      </c>
      <c r="D165" s="46" t="s">
        <v>8</v>
      </c>
      <c r="E165" s="71">
        <v>190390.23</v>
      </c>
      <c r="F165" s="72" t="s">
        <v>8</v>
      </c>
      <c r="G165" s="46" t="s">
        <v>16</v>
      </c>
    </row>
    <row r="166">
      <c r="A166" s="47" t="s">
        <v>62</v>
      </c>
      <c r="B166" s="47" t="s">
        <v>12</v>
      </c>
      <c r="C166" s="47">
        <v>7.0</v>
      </c>
      <c r="D166" s="46" t="s">
        <v>622</v>
      </c>
      <c r="E166" s="71">
        <v>179979.2</v>
      </c>
      <c r="F166" s="72" t="s">
        <v>42</v>
      </c>
      <c r="G166" s="46" t="s">
        <v>16</v>
      </c>
    </row>
    <row r="167">
      <c r="A167" s="47" t="s">
        <v>62</v>
      </c>
      <c r="B167" s="47" t="s">
        <v>12</v>
      </c>
      <c r="C167" s="47">
        <v>8.0</v>
      </c>
      <c r="D167" s="99" t="s">
        <v>40</v>
      </c>
      <c r="E167" s="71">
        <v>200000.0</v>
      </c>
      <c r="F167" s="72" t="s">
        <v>39</v>
      </c>
      <c r="G167" s="46" t="s">
        <v>16</v>
      </c>
    </row>
    <row r="168">
      <c r="A168" s="47" t="s">
        <v>62</v>
      </c>
      <c r="B168" s="47" t="s">
        <v>12</v>
      </c>
      <c r="C168" s="47">
        <v>9.0</v>
      </c>
      <c r="D168" s="46" t="s">
        <v>623</v>
      </c>
      <c r="E168" s="71">
        <v>142812.0</v>
      </c>
      <c r="F168" s="72" t="s">
        <v>27</v>
      </c>
      <c r="G168" s="46" t="s">
        <v>16</v>
      </c>
    </row>
    <row r="169">
      <c r="A169" s="47" t="s">
        <v>62</v>
      </c>
      <c r="B169" s="47" t="s">
        <v>12</v>
      </c>
      <c r="C169" s="47">
        <v>10.0</v>
      </c>
      <c r="D169" s="46" t="s">
        <v>624</v>
      </c>
      <c r="E169" s="71">
        <v>168517.69</v>
      </c>
      <c r="F169" s="72" t="s">
        <v>119</v>
      </c>
      <c r="G169" s="46" t="s">
        <v>16</v>
      </c>
    </row>
    <row r="170">
      <c r="A170" s="47" t="s">
        <v>65</v>
      </c>
      <c r="B170" s="47" t="s">
        <v>12</v>
      </c>
      <c r="C170" s="47">
        <v>1.0</v>
      </c>
      <c r="D170" s="46" t="s">
        <v>625</v>
      </c>
      <c r="E170" s="71">
        <v>178535.0</v>
      </c>
      <c r="F170" s="72" t="s">
        <v>63</v>
      </c>
      <c r="G170" s="46" t="s">
        <v>16</v>
      </c>
    </row>
    <row r="171">
      <c r="A171" s="47" t="s">
        <v>65</v>
      </c>
      <c r="B171" s="47" t="s">
        <v>12</v>
      </c>
      <c r="C171" s="47">
        <v>2.0</v>
      </c>
      <c r="D171" s="46" t="s">
        <v>604</v>
      </c>
      <c r="E171" s="71">
        <v>178290.0</v>
      </c>
      <c r="F171" s="72" t="s">
        <v>27</v>
      </c>
      <c r="G171" s="46" t="s">
        <v>16</v>
      </c>
    </row>
    <row r="172">
      <c r="A172" s="47" t="s">
        <v>65</v>
      </c>
      <c r="B172" s="47" t="s">
        <v>12</v>
      </c>
      <c r="C172" s="47">
        <v>3.0</v>
      </c>
      <c r="D172" s="46" t="s">
        <v>8</v>
      </c>
      <c r="E172" s="71">
        <v>176744.3</v>
      </c>
      <c r="F172" s="72" t="s">
        <v>8</v>
      </c>
      <c r="G172" s="46" t="s">
        <v>16</v>
      </c>
    </row>
    <row r="173">
      <c r="A173" s="47" t="s">
        <v>65</v>
      </c>
      <c r="B173" s="47" t="s">
        <v>12</v>
      </c>
      <c r="C173" s="47">
        <v>4.0</v>
      </c>
      <c r="D173" s="46" t="s">
        <v>8</v>
      </c>
      <c r="E173" s="71">
        <v>197897.14</v>
      </c>
      <c r="F173" s="72" t="s">
        <v>8</v>
      </c>
      <c r="G173" s="46" t="s">
        <v>16</v>
      </c>
    </row>
    <row r="174">
      <c r="A174" s="47" t="s">
        <v>65</v>
      </c>
      <c r="B174" s="47" t="s">
        <v>12</v>
      </c>
      <c r="C174" s="47">
        <v>5.0</v>
      </c>
      <c r="D174" s="46" t="s">
        <v>8</v>
      </c>
      <c r="E174" s="71">
        <v>197288.94</v>
      </c>
      <c r="F174" s="72" t="s">
        <v>8</v>
      </c>
      <c r="G174" s="46" t="s">
        <v>16</v>
      </c>
    </row>
    <row r="175">
      <c r="A175" s="47" t="s">
        <v>65</v>
      </c>
      <c r="B175" s="47" t="s">
        <v>12</v>
      </c>
      <c r="C175" s="47">
        <v>6.0</v>
      </c>
      <c r="D175" s="46" t="s">
        <v>46</v>
      </c>
      <c r="E175" s="71">
        <v>176765.52</v>
      </c>
      <c r="F175" s="72" t="s">
        <v>45</v>
      </c>
      <c r="G175" s="46" t="s">
        <v>16</v>
      </c>
    </row>
    <row r="176">
      <c r="A176" s="47" t="s">
        <v>65</v>
      </c>
      <c r="B176" s="47" t="s">
        <v>12</v>
      </c>
      <c r="C176" s="47">
        <v>7.0</v>
      </c>
      <c r="D176" s="46" t="s">
        <v>46</v>
      </c>
      <c r="E176" s="71">
        <v>199000.0</v>
      </c>
      <c r="F176" s="72" t="s">
        <v>45</v>
      </c>
      <c r="G176" s="46" t="s">
        <v>16</v>
      </c>
    </row>
    <row r="177">
      <c r="A177" s="47" t="s">
        <v>65</v>
      </c>
      <c r="B177" s="47" t="s">
        <v>12</v>
      </c>
      <c r="C177" s="47">
        <v>8.0</v>
      </c>
      <c r="D177" s="46" t="s">
        <v>602</v>
      </c>
      <c r="E177" s="71">
        <v>199000.0</v>
      </c>
      <c r="F177" s="72" t="s">
        <v>92</v>
      </c>
      <c r="G177" s="46" t="s">
        <v>16</v>
      </c>
    </row>
    <row r="178">
      <c r="A178" s="47" t="s">
        <v>65</v>
      </c>
      <c r="B178" s="47" t="s">
        <v>12</v>
      </c>
      <c r="C178" s="47">
        <v>9.0</v>
      </c>
      <c r="D178" s="46" t="s">
        <v>602</v>
      </c>
      <c r="E178" s="71">
        <v>168588.53</v>
      </c>
      <c r="F178" s="72" t="s">
        <v>92</v>
      </c>
      <c r="G178" s="46" t="s">
        <v>16</v>
      </c>
    </row>
    <row r="179">
      <c r="A179" s="47" t="s">
        <v>65</v>
      </c>
      <c r="B179" s="47" t="s">
        <v>12</v>
      </c>
      <c r="C179" s="47">
        <v>10.0</v>
      </c>
      <c r="D179" s="46" t="s">
        <v>30</v>
      </c>
      <c r="E179" s="71">
        <v>178550.0</v>
      </c>
      <c r="F179" s="72" t="s">
        <v>30</v>
      </c>
      <c r="G179" s="46" t="s">
        <v>16</v>
      </c>
    </row>
    <row r="180">
      <c r="A180" s="47" t="s">
        <v>68</v>
      </c>
      <c r="B180" s="47" t="s">
        <v>12</v>
      </c>
      <c r="C180" s="47">
        <v>1.0</v>
      </c>
      <c r="D180" s="46" t="s">
        <v>46</v>
      </c>
      <c r="E180" s="71">
        <v>197332.88</v>
      </c>
      <c r="F180" s="72" t="s">
        <v>45</v>
      </c>
      <c r="G180" s="46" t="s">
        <v>16</v>
      </c>
    </row>
    <row r="181">
      <c r="A181" s="47" t="s">
        <v>68</v>
      </c>
      <c r="B181" s="47" t="s">
        <v>12</v>
      </c>
      <c r="C181" s="47">
        <v>2.0</v>
      </c>
      <c r="D181" s="99" t="s">
        <v>108</v>
      </c>
      <c r="E181" s="71">
        <v>197598.34</v>
      </c>
      <c r="F181" s="72" t="s">
        <v>107</v>
      </c>
      <c r="G181" s="46" t="s">
        <v>16</v>
      </c>
    </row>
    <row r="182">
      <c r="A182" s="47" t="s">
        <v>68</v>
      </c>
      <c r="B182" s="47" t="s">
        <v>12</v>
      </c>
      <c r="C182" s="47">
        <v>3.0</v>
      </c>
      <c r="D182" s="46" t="s">
        <v>626</v>
      </c>
      <c r="E182" s="71">
        <v>200000.0</v>
      </c>
      <c r="F182" s="72" t="s">
        <v>113</v>
      </c>
      <c r="G182" s="46" t="s">
        <v>16</v>
      </c>
    </row>
    <row r="183">
      <c r="A183" s="47" t="s">
        <v>68</v>
      </c>
      <c r="B183" s="47" t="s">
        <v>12</v>
      </c>
      <c r="C183" s="47">
        <v>4.0</v>
      </c>
      <c r="D183" s="46" t="s">
        <v>602</v>
      </c>
      <c r="E183" s="71">
        <v>189932.27</v>
      </c>
      <c r="F183" s="72" t="s">
        <v>92</v>
      </c>
      <c r="G183" s="46" t="s">
        <v>16</v>
      </c>
    </row>
    <row r="184">
      <c r="A184" s="47" t="s">
        <v>68</v>
      </c>
      <c r="B184" s="47" t="s">
        <v>12</v>
      </c>
      <c r="C184" s="47">
        <v>5.0</v>
      </c>
      <c r="D184" s="99" t="s">
        <v>40</v>
      </c>
      <c r="E184" s="71">
        <v>200000.0</v>
      </c>
      <c r="F184" s="72" t="s">
        <v>39</v>
      </c>
      <c r="G184" s="46" t="s">
        <v>16</v>
      </c>
    </row>
    <row r="185">
      <c r="A185" s="47" t="s">
        <v>68</v>
      </c>
      <c r="B185" s="47" t="s">
        <v>12</v>
      </c>
      <c r="C185" s="47">
        <v>6.0</v>
      </c>
      <c r="D185" s="99" t="s">
        <v>101</v>
      </c>
      <c r="E185" s="71">
        <v>188481.42</v>
      </c>
      <c r="F185" s="72" t="s">
        <v>101</v>
      </c>
      <c r="G185" s="46" t="s">
        <v>16</v>
      </c>
    </row>
    <row r="186">
      <c r="A186" s="47" t="s">
        <v>68</v>
      </c>
      <c r="B186" s="47" t="s">
        <v>12</v>
      </c>
      <c r="C186" s="47">
        <v>7.0</v>
      </c>
      <c r="D186" s="46" t="s">
        <v>30</v>
      </c>
      <c r="E186" s="71">
        <v>100000.0</v>
      </c>
      <c r="F186" s="72" t="s">
        <v>30</v>
      </c>
      <c r="G186" s="46" t="s">
        <v>16</v>
      </c>
    </row>
    <row r="187">
      <c r="A187" s="47" t="s">
        <v>68</v>
      </c>
      <c r="B187" s="47" t="s">
        <v>12</v>
      </c>
      <c r="C187" s="47">
        <v>8.0</v>
      </c>
      <c r="D187" s="46" t="s">
        <v>602</v>
      </c>
      <c r="E187" s="71">
        <v>185997.01</v>
      </c>
      <c r="F187" s="72" t="s">
        <v>92</v>
      </c>
      <c r="G187" s="46" t="s">
        <v>16</v>
      </c>
    </row>
    <row r="188">
      <c r="A188" s="47" t="s">
        <v>68</v>
      </c>
      <c r="B188" s="47" t="s">
        <v>12</v>
      </c>
      <c r="C188" s="47">
        <v>9.0</v>
      </c>
      <c r="D188" s="46" t="s">
        <v>8</v>
      </c>
      <c r="E188" s="71">
        <v>189581.6</v>
      </c>
      <c r="F188" s="72" t="s">
        <v>8</v>
      </c>
      <c r="G188" s="46" t="s">
        <v>16</v>
      </c>
    </row>
    <row r="189">
      <c r="A189" s="47" t="s">
        <v>68</v>
      </c>
      <c r="B189" s="47" t="s">
        <v>12</v>
      </c>
      <c r="C189" s="47">
        <v>10.0</v>
      </c>
      <c r="D189" s="46" t="s">
        <v>46</v>
      </c>
      <c r="E189" s="71">
        <v>197925.32</v>
      </c>
      <c r="F189" s="72" t="s">
        <v>45</v>
      </c>
      <c r="G189" s="46" t="s">
        <v>16</v>
      </c>
    </row>
    <row r="190">
      <c r="A190" s="47" t="s">
        <v>71</v>
      </c>
      <c r="B190" s="47" t="s">
        <v>12</v>
      </c>
      <c r="C190" s="47">
        <v>1.0</v>
      </c>
      <c r="D190" s="46" t="s">
        <v>8</v>
      </c>
      <c r="E190" s="71">
        <v>169603.1</v>
      </c>
      <c r="F190" s="72" t="s">
        <v>8</v>
      </c>
      <c r="G190" s="46" t="s">
        <v>16</v>
      </c>
    </row>
    <row r="191">
      <c r="A191" s="47" t="s">
        <v>71</v>
      </c>
      <c r="B191" s="47" t="s">
        <v>12</v>
      </c>
      <c r="C191" s="47">
        <v>2.0</v>
      </c>
      <c r="D191" s="46" t="s">
        <v>8</v>
      </c>
      <c r="E191" s="71">
        <v>169603.1</v>
      </c>
      <c r="F191" s="72" t="s">
        <v>8</v>
      </c>
      <c r="G191" s="46" t="s">
        <v>16</v>
      </c>
    </row>
    <row r="192">
      <c r="A192" s="47" t="s">
        <v>71</v>
      </c>
      <c r="B192" s="47" t="s">
        <v>12</v>
      </c>
      <c r="C192" s="47">
        <v>3.0</v>
      </c>
      <c r="D192" s="46" t="s">
        <v>46</v>
      </c>
      <c r="E192" s="71">
        <v>160679.7</v>
      </c>
      <c r="F192" s="72" t="s">
        <v>45</v>
      </c>
      <c r="G192" s="46" t="s">
        <v>16</v>
      </c>
    </row>
    <row r="193">
      <c r="A193" s="47" t="s">
        <v>71</v>
      </c>
      <c r="B193" s="47" t="s">
        <v>12</v>
      </c>
      <c r="C193" s="47">
        <v>4.0</v>
      </c>
      <c r="D193" s="46" t="s">
        <v>602</v>
      </c>
      <c r="E193" s="71">
        <v>178495.0</v>
      </c>
      <c r="F193" s="72" t="s">
        <v>92</v>
      </c>
      <c r="G193" s="46" t="s">
        <v>16</v>
      </c>
    </row>
    <row r="194">
      <c r="A194" s="47" t="s">
        <v>71</v>
      </c>
      <c r="B194" s="47" t="s">
        <v>12</v>
      </c>
      <c r="C194" s="47">
        <v>5.0</v>
      </c>
      <c r="D194" s="46" t="s">
        <v>604</v>
      </c>
      <c r="E194" s="71">
        <v>160906.72</v>
      </c>
      <c r="F194" s="72" t="s">
        <v>27</v>
      </c>
      <c r="G194" s="46" t="s">
        <v>16</v>
      </c>
    </row>
    <row r="195">
      <c r="A195" s="47" t="s">
        <v>71</v>
      </c>
      <c r="B195" s="47" t="s">
        <v>12</v>
      </c>
      <c r="C195" s="47">
        <v>6.0</v>
      </c>
      <c r="D195" s="46" t="s">
        <v>602</v>
      </c>
      <c r="E195" s="71">
        <v>160466.4</v>
      </c>
      <c r="F195" s="72" t="s">
        <v>92</v>
      </c>
      <c r="G195" s="46" t="s">
        <v>16</v>
      </c>
    </row>
    <row r="196">
      <c r="A196" s="47" t="s">
        <v>71</v>
      </c>
      <c r="B196" s="47" t="s">
        <v>12</v>
      </c>
      <c r="C196" s="47">
        <v>7.0</v>
      </c>
      <c r="D196" s="46" t="s">
        <v>46</v>
      </c>
      <c r="E196" s="71">
        <v>199000.0</v>
      </c>
      <c r="F196" s="72" t="s">
        <v>45</v>
      </c>
      <c r="G196" s="46" t="s">
        <v>16</v>
      </c>
    </row>
    <row r="197">
      <c r="A197" s="96" t="s">
        <v>71</v>
      </c>
      <c r="B197" s="96" t="s">
        <v>12</v>
      </c>
      <c r="C197" s="96">
        <v>8.0</v>
      </c>
      <c r="D197" s="60" t="s">
        <v>627</v>
      </c>
      <c r="E197" s="100">
        <v>178548.0</v>
      </c>
      <c r="F197" s="98" t="s">
        <v>48</v>
      </c>
      <c r="G197" s="46" t="s">
        <v>16</v>
      </c>
    </row>
    <row r="198">
      <c r="A198" s="47" t="s">
        <v>38</v>
      </c>
      <c r="B198" s="47" t="s">
        <v>18</v>
      </c>
      <c r="C198" s="47">
        <v>1.0</v>
      </c>
      <c r="D198" s="46" t="s">
        <v>46</v>
      </c>
      <c r="E198" s="71">
        <v>199702.72</v>
      </c>
      <c r="F198" s="72" t="s">
        <v>45</v>
      </c>
      <c r="G198" s="46" t="s">
        <v>16</v>
      </c>
    </row>
    <row r="199">
      <c r="A199" s="47" t="s">
        <v>38</v>
      </c>
      <c r="B199" s="47" t="s">
        <v>18</v>
      </c>
      <c r="C199" s="47">
        <v>2.0</v>
      </c>
      <c r="D199" s="46" t="s">
        <v>46</v>
      </c>
      <c r="E199" s="71">
        <v>199820.32</v>
      </c>
      <c r="F199" s="72" t="s">
        <v>45</v>
      </c>
      <c r="G199" s="46" t="s">
        <v>16</v>
      </c>
    </row>
    <row r="200">
      <c r="A200" s="47" t="s">
        <v>38</v>
      </c>
      <c r="B200" s="47" t="s">
        <v>18</v>
      </c>
      <c r="C200" s="47">
        <v>3.0</v>
      </c>
      <c r="D200" s="46" t="s">
        <v>55</v>
      </c>
      <c r="E200" s="71">
        <v>199893.79</v>
      </c>
      <c r="F200" s="72" t="s">
        <v>54</v>
      </c>
      <c r="G200" s="46" t="s">
        <v>16</v>
      </c>
    </row>
    <row r="201">
      <c r="A201" s="47" t="s">
        <v>38</v>
      </c>
      <c r="B201" s="47" t="s">
        <v>18</v>
      </c>
      <c r="C201" s="47">
        <v>4.0</v>
      </c>
      <c r="D201" s="46" t="s">
        <v>55</v>
      </c>
      <c r="E201" s="71">
        <v>192231.0</v>
      </c>
      <c r="F201" s="72" t="s">
        <v>54</v>
      </c>
      <c r="G201" s="46" t="s">
        <v>16</v>
      </c>
    </row>
    <row r="202">
      <c r="A202" s="47" t="s">
        <v>38</v>
      </c>
      <c r="B202" s="47" t="s">
        <v>18</v>
      </c>
      <c r="C202" s="47">
        <v>5.0</v>
      </c>
      <c r="D202" s="46" t="s">
        <v>87</v>
      </c>
      <c r="E202" s="71">
        <v>199987.2</v>
      </c>
      <c r="F202" s="72" t="s">
        <v>86</v>
      </c>
      <c r="G202" s="46" t="s">
        <v>16</v>
      </c>
    </row>
    <row r="203">
      <c r="A203" s="47" t="s">
        <v>38</v>
      </c>
      <c r="B203" s="47" t="s">
        <v>18</v>
      </c>
      <c r="C203" s="47">
        <v>6.0</v>
      </c>
      <c r="D203" s="46" t="s">
        <v>607</v>
      </c>
      <c r="E203" s="71">
        <v>200000.0</v>
      </c>
      <c r="F203" s="72" t="s">
        <v>30</v>
      </c>
      <c r="G203" s="46" t="s">
        <v>10</v>
      </c>
      <c r="H203" s="46" t="s">
        <v>628</v>
      </c>
      <c r="I203" s="46" t="s">
        <v>629</v>
      </c>
    </row>
    <row r="204">
      <c r="A204" s="47" t="s">
        <v>38</v>
      </c>
      <c r="B204" s="47" t="s">
        <v>18</v>
      </c>
      <c r="C204" s="47">
        <v>7.0</v>
      </c>
      <c r="D204" s="46" t="s">
        <v>607</v>
      </c>
      <c r="E204" s="71">
        <v>200000.0</v>
      </c>
      <c r="F204" s="72" t="s">
        <v>30</v>
      </c>
      <c r="G204" s="46" t="s">
        <v>10</v>
      </c>
      <c r="H204" s="46" t="s">
        <v>628</v>
      </c>
      <c r="I204" s="46" t="s">
        <v>629</v>
      </c>
    </row>
    <row r="205">
      <c r="A205" s="47" t="s">
        <v>41</v>
      </c>
      <c r="B205" s="47" t="s">
        <v>18</v>
      </c>
      <c r="C205" s="47">
        <v>1.0</v>
      </c>
      <c r="D205" s="82" t="s">
        <v>34</v>
      </c>
      <c r="E205" s="71">
        <v>200000.0</v>
      </c>
      <c r="F205" s="72" t="s">
        <v>33</v>
      </c>
      <c r="G205" s="46" t="s">
        <v>16</v>
      </c>
    </row>
    <row r="206">
      <c r="A206" s="47" t="s">
        <v>41</v>
      </c>
      <c r="B206" s="47" t="s">
        <v>18</v>
      </c>
      <c r="C206" s="47">
        <v>2.0</v>
      </c>
      <c r="D206" s="46" t="s">
        <v>46</v>
      </c>
      <c r="E206" s="71">
        <v>197652.0</v>
      </c>
      <c r="F206" s="72" t="s">
        <v>45</v>
      </c>
      <c r="G206" s="46" t="s">
        <v>16</v>
      </c>
    </row>
    <row r="207">
      <c r="A207" s="47" t="s">
        <v>41</v>
      </c>
      <c r="B207" s="47" t="s">
        <v>18</v>
      </c>
      <c r="C207" s="47">
        <v>3.0</v>
      </c>
      <c r="D207" s="81" t="s">
        <v>90</v>
      </c>
      <c r="E207" s="71">
        <v>199697.12</v>
      </c>
      <c r="F207" s="72" t="s">
        <v>89</v>
      </c>
      <c r="G207" s="46" t="s">
        <v>16</v>
      </c>
    </row>
    <row r="208">
      <c r="A208" s="47" t="s">
        <v>41</v>
      </c>
      <c r="B208" s="47" t="s">
        <v>18</v>
      </c>
      <c r="C208" s="47">
        <v>4.0</v>
      </c>
      <c r="D208" s="82" t="s">
        <v>630</v>
      </c>
      <c r="E208" s="71">
        <v>189420.0</v>
      </c>
      <c r="F208" s="72" t="s">
        <v>75</v>
      </c>
      <c r="G208" s="46" t="s">
        <v>16</v>
      </c>
    </row>
    <row r="209">
      <c r="A209" s="47" t="s">
        <v>41</v>
      </c>
      <c r="B209" s="47" t="s">
        <v>18</v>
      </c>
      <c r="C209" s="47">
        <v>5.0</v>
      </c>
      <c r="D209" s="46" t="s">
        <v>602</v>
      </c>
      <c r="E209" s="71">
        <v>199893.79</v>
      </c>
      <c r="F209" s="72" t="s">
        <v>92</v>
      </c>
      <c r="G209" s="46" t="s">
        <v>16</v>
      </c>
    </row>
    <row r="210">
      <c r="A210" s="47" t="s">
        <v>41</v>
      </c>
      <c r="B210" s="47" t="s">
        <v>18</v>
      </c>
      <c r="C210" s="47">
        <v>6.0</v>
      </c>
      <c r="D210" s="46" t="s">
        <v>46</v>
      </c>
      <c r="E210" s="71">
        <v>197696.0</v>
      </c>
      <c r="F210" s="72" t="s">
        <v>45</v>
      </c>
      <c r="G210" s="46" t="s">
        <v>16</v>
      </c>
    </row>
    <row r="211">
      <c r="A211" s="47" t="s">
        <v>41</v>
      </c>
      <c r="B211" s="47" t="s">
        <v>18</v>
      </c>
      <c r="C211" s="47">
        <v>7.0</v>
      </c>
      <c r="D211" s="82" t="s">
        <v>630</v>
      </c>
      <c r="E211" s="71">
        <v>197350.0</v>
      </c>
      <c r="F211" s="72" t="s">
        <v>75</v>
      </c>
      <c r="G211" s="46" t="s">
        <v>16</v>
      </c>
    </row>
    <row r="212">
      <c r="A212" s="47" t="s">
        <v>41</v>
      </c>
      <c r="B212" s="47" t="s">
        <v>18</v>
      </c>
      <c r="C212" s="47">
        <v>8.0</v>
      </c>
      <c r="D212" s="46" t="s">
        <v>8</v>
      </c>
      <c r="E212" s="71">
        <v>100000.0</v>
      </c>
      <c r="F212" s="72" t="s">
        <v>8</v>
      </c>
      <c r="G212" s="46" t="s">
        <v>16</v>
      </c>
    </row>
    <row r="213">
      <c r="A213" s="47" t="s">
        <v>41</v>
      </c>
      <c r="B213" s="47" t="s">
        <v>18</v>
      </c>
      <c r="C213" s="47">
        <v>9.0</v>
      </c>
      <c r="D213" s="46" t="s">
        <v>8</v>
      </c>
      <c r="E213" s="71">
        <v>200000.0</v>
      </c>
      <c r="F213" s="72" t="s">
        <v>8</v>
      </c>
      <c r="G213" s="46" t="s">
        <v>16</v>
      </c>
    </row>
    <row r="214">
      <c r="A214" s="47" t="s">
        <v>41</v>
      </c>
      <c r="B214" s="47" t="s">
        <v>18</v>
      </c>
      <c r="C214" s="47">
        <v>10.0</v>
      </c>
      <c r="D214" s="99" t="s">
        <v>81</v>
      </c>
      <c r="E214" s="71">
        <v>164287.0</v>
      </c>
      <c r="F214" s="72" t="s">
        <v>80</v>
      </c>
      <c r="G214" s="46" t="s">
        <v>16</v>
      </c>
    </row>
    <row r="215">
      <c r="A215" s="47" t="s">
        <v>41</v>
      </c>
      <c r="B215" s="47" t="s">
        <v>18</v>
      </c>
      <c r="C215" s="47">
        <v>11.0</v>
      </c>
      <c r="D215" s="51" t="s">
        <v>631</v>
      </c>
      <c r="E215" s="71">
        <v>100000.0</v>
      </c>
      <c r="F215" s="72" t="s">
        <v>122</v>
      </c>
      <c r="G215" s="46" t="s">
        <v>16</v>
      </c>
    </row>
    <row r="216">
      <c r="A216" s="47" t="s">
        <v>44</v>
      </c>
      <c r="B216" s="47" t="s">
        <v>18</v>
      </c>
      <c r="C216" s="47">
        <v>1.0</v>
      </c>
      <c r="D216" s="82" t="s">
        <v>43</v>
      </c>
      <c r="E216" s="71">
        <v>122975.0</v>
      </c>
      <c r="F216" s="72" t="s">
        <v>42</v>
      </c>
      <c r="G216" s="46" t="s">
        <v>16</v>
      </c>
    </row>
    <row r="217">
      <c r="A217" s="47" t="s">
        <v>44</v>
      </c>
      <c r="B217" s="47" t="s">
        <v>18</v>
      </c>
      <c r="C217" s="47">
        <v>2.0</v>
      </c>
      <c r="D217" s="46" t="s">
        <v>602</v>
      </c>
      <c r="E217" s="71">
        <v>147108.0</v>
      </c>
      <c r="F217" s="72" t="s">
        <v>92</v>
      </c>
      <c r="G217" s="46" t="s">
        <v>16</v>
      </c>
    </row>
    <row r="218">
      <c r="A218" s="47" t="s">
        <v>44</v>
      </c>
      <c r="B218" s="47" t="s">
        <v>18</v>
      </c>
      <c r="C218" s="47">
        <v>3.0</v>
      </c>
      <c r="D218" s="82" t="s">
        <v>37</v>
      </c>
      <c r="E218" s="71">
        <v>122990.0</v>
      </c>
      <c r="F218" s="72" t="s">
        <v>36</v>
      </c>
      <c r="G218" s="46" t="s">
        <v>16</v>
      </c>
    </row>
    <row r="219">
      <c r="A219" s="47" t="s">
        <v>44</v>
      </c>
      <c r="B219" s="47" t="s">
        <v>18</v>
      </c>
      <c r="C219" s="47">
        <v>4.0</v>
      </c>
      <c r="D219" s="82" t="s">
        <v>608</v>
      </c>
      <c r="E219" s="71">
        <v>200000.0</v>
      </c>
      <c r="F219" s="72" t="s">
        <v>113</v>
      </c>
      <c r="G219" s="46" t="s">
        <v>16</v>
      </c>
    </row>
    <row r="220">
      <c r="A220" s="47" t="s">
        <v>44</v>
      </c>
      <c r="B220" s="47" t="s">
        <v>18</v>
      </c>
      <c r="C220" s="47">
        <v>5.0</v>
      </c>
      <c r="D220" s="82" t="s">
        <v>608</v>
      </c>
      <c r="E220" s="71">
        <v>200000.0</v>
      </c>
      <c r="F220" s="72" t="s">
        <v>113</v>
      </c>
      <c r="G220" s="46" t="s">
        <v>16</v>
      </c>
    </row>
    <row r="221">
      <c r="A221" s="47" t="s">
        <v>44</v>
      </c>
      <c r="B221" s="47" t="s">
        <v>18</v>
      </c>
      <c r="C221" s="47">
        <v>6.0</v>
      </c>
      <c r="D221" s="82" t="s">
        <v>40</v>
      </c>
      <c r="E221" s="71">
        <v>200000.0</v>
      </c>
      <c r="F221" s="72" t="s">
        <v>39</v>
      </c>
      <c r="G221" s="46" t="s">
        <v>16</v>
      </c>
    </row>
    <row r="222">
      <c r="A222" s="47" t="s">
        <v>44</v>
      </c>
      <c r="B222" s="47" t="s">
        <v>18</v>
      </c>
      <c r="C222" s="47">
        <v>7.0</v>
      </c>
      <c r="D222" s="82" t="s">
        <v>40</v>
      </c>
      <c r="E222" s="71">
        <v>200000.0</v>
      </c>
      <c r="F222" s="72" t="s">
        <v>39</v>
      </c>
      <c r="G222" s="46" t="s">
        <v>16</v>
      </c>
    </row>
    <row r="223">
      <c r="A223" s="47" t="s">
        <v>44</v>
      </c>
      <c r="B223" s="47" t="s">
        <v>18</v>
      </c>
      <c r="C223" s="47">
        <v>8.0</v>
      </c>
      <c r="D223" s="51" t="s">
        <v>631</v>
      </c>
      <c r="E223" s="71">
        <v>100000.0</v>
      </c>
      <c r="F223" s="72" t="s">
        <v>122</v>
      </c>
      <c r="G223" s="46" t="s">
        <v>16</v>
      </c>
    </row>
    <row r="224">
      <c r="A224" s="47" t="s">
        <v>44</v>
      </c>
      <c r="B224" s="47" t="s">
        <v>18</v>
      </c>
      <c r="C224" s="47">
        <v>9.0</v>
      </c>
      <c r="D224" s="46" t="s">
        <v>30</v>
      </c>
      <c r="E224" s="71">
        <v>200000.0</v>
      </c>
      <c r="F224" s="72" t="s">
        <v>30</v>
      </c>
      <c r="G224" s="46" t="s">
        <v>16</v>
      </c>
    </row>
    <row r="225">
      <c r="A225" s="47" t="s">
        <v>44</v>
      </c>
      <c r="B225" s="47" t="s">
        <v>18</v>
      </c>
      <c r="C225" s="47">
        <v>10.0</v>
      </c>
      <c r="D225" s="82" t="s">
        <v>608</v>
      </c>
      <c r="E225" s="71">
        <v>100000.0</v>
      </c>
      <c r="F225" s="72" t="s">
        <v>113</v>
      </c>
      <c r="G225" s="46" t="s">
        <v>16</v>
      </c>
    </row>
    <row r="226">
      <c r="A226" s="47" t="s">
        <v>44</v>
      </c>
      <c r="B226" s="47" t="s">
        <v>18</v>
      </c>
      <c r="C226" s="47">
        <v>11.0</v>
      </c>
      <c r="D226" s="46" t="s">
        <v>607</v>
      </c>
      <c r="E226" s="71">
        <v>200000.0</v>
      </c>
      <c r="F226" s="72" t="s">
        <v>30</v>
      </c>
      <c r="G226" s="46" t="s">
        <v>16</v>
      </c>
    </row>
    <row r="227">
      <c r="A227" s="47" t="s">
        <v>47</v>
      </c>
      <c r="B227" s="47" t="s">
        <v>18</v>
      </c>
      <c r="C227" s="47">
        <v>1.0</v>
      </c>
      <c r="D227" s="46" t="s">
        <v>55</v>
      </c>
      <c r="E227" s="71">
        <v>200000.0</v>
      </c>
      <c r="F227" s="72" t="s">
        <v>54</v>
      </c>
      <c r="G227" s="46" t="s">
        <v>16</v>
      </c>
    </row>
    <row r="228">
      <c r="A228" s="47" t="s">
        <v>47</v>
      </c>
      <c r="B228" s="47" t="s">
        <v>18</v>
      </c>
      <c r="C228" s="47">
        <v>2.0</v>
      </c>
      <c r="D228" s="46" t="s">
        <v>621</v>
      </c>
      <c r="E228" s="71">
        <v>199995.04</v>
      </c>
      <c r="F228" s="72" t="s">
        <v>27</v>
      </c>
      <c r="G228" s="46" t="s">
        <v>16</v>
      </c>
    </row>
    <row r="229">
      <c r="A229" s="47" t="s">
        <v>47</v>
      </c>
      <c r="B229" s="47" t="s">
        <v>18</v>
      </c>
      <c r="C229" s="47">
        <v>3.0</v>
      </c>
      <c r="D229" s="81" t="s">
        <v>96</v>
      </c>
      <c r="E229" s="71">
        <v>200000.0</v>
      </c>
      <c r="F229" s="72" t="s">
        <v>95</v>
      </c>
      <c r="G229" s="46" t="s">
        <v>16</v>
      </c>
    </row>
    <row r="230">
      <c r="A230" s="47" t="s">
        <v>47</v>
      </c>
      <c r="B230" s="47" t="s">
        <v>18</v>
      </c>
      <c r="C230" s="47">
        <v>4.0</v>
      </c>
      <c r="D230" s="81" t="s">
        <v>602</v>
      </c>
      <c r="E230" s="71">
        <v>99993.6</v>
      </c>
      <c r="F230" s="72" t="s">
        <v>92</v>
      </c>
      <c r="G230" s="46" t="s">
        <v>16</v>
      </c>
    </row>
    <row r="231">
      <c r="A231" s="47" t="s">
        <v>47</v>
      </c>
      <c r="B231" s="47" t="s">
        <v>18</v>
      </c>
      <c r="C231" s="47">
        <v>5.0</v>
      </c>
      <c r="D231" s="81" t="s">
        <v>96</v>
      </c>
      <c r="E231" s="71">
        <v>199903.76</v>
      </c>
      <c r="F231" s="72" t="s">
        <v>95</v>
      </c>
      <c r="G231" s="46" t="s">
        <v>16</v>
      </c>
    </row>
    <row r="232">
      <c r="A232" s="47" t="s">
        <v>47</v>
      </c>
      <c r="B232" s="47" t="s">
        <v>18</v>
      </c>
      <c r="C232" s="47">
        <v>6.0</v>
      </c>
      <c r="D232" s="99" t="s">
        <v>632</v>
      </c>
      <c r="E232" s="71">
        <v>199979.36</v>
      </c>
      <c r="F232" s="72" t="s">
        <v>80</v>
      </c>
      <c r="G232" s="46" t="s">
        <v>16</v>
      </c>
    </row>
    <row r="233">
      <c r="A233" s="47" t="s">
        <v>47</v>
      </c>
      <c r="B233" s="47" t="s">
        <v>18</v>
      </c>
      <c r="C233" s="47">
        <v>7.0</v>
      </c>
      <c r="D233" s="46" t="s">
        <v>46</v>
      </c>
      <c r="E233" s="71">
        <v>199914.4</v>
      </c>
      <c r="F233" s="72" t="s">
        <v>45</v>
      </c>
      <c r="G233" s="46" t="s">
        <v>16</v>
      </c>
    </row>
    <row r="234">
      <c r="A234" s="47" t="s">
        <v>47</v>
      </c>
      <c r="B234" s="47" t="s">
        <v>18</v>
      </c>
      <c r="C234" s="47">
        <v>8.0</v>
      </c>
      <c r="D234" s="46" t="s">
        <v>602</v>
      </c>
      <c r="E234" s="71">
        <v>99923.15</v>
      </c>
      <c r="F234" s="72" t="s">
        <v>92</v>
      </c>
      <c r="G234" s="46" t="s">
        <v>16</v>
      </c>
    </row>
    <row r="235">
      <c r="A235" s="47" t="s">
        <v>47</v>
      </c>
      <c r="B235" s="47" t="s">
        <v>18</v>
      </c>
      <c r="C235" s="47">
        <v>9.0</v>
      </c>
      <c r="D235" s="46" t="s">
        <v>602</v>
      </c>
      <c r="E235" s="71">
        <v>99923.15</v>
      </c>
      <c r="F235" s="72" t="s">
        <v>92</v>
      </c>
      <c r="G235" s="46" t="s">
        <v>16</v>
      </c>
    </row>
    <row r="236">
      <c r="A236" s="47" t="s">
        <v>50</v>
      </c>
      <c r="B236" s="47" t="s">
        <v>18</v>
      </c>
      <c r="C236" s="47">
        <v>1.0</v>
      </c>
      <c r="D236" s="46" t="s">
        <v>602</v>
      </c>
      <c r="E236" s="71">
        <v>199961.66</v>
      </c>
      <c r="F236" s="72" t="s">
        <v>92</v>
      </c>
      <c r="G236" s="46" t="s">
        <v>16</v>
      </c>
    </row>
    <row r="237">
      <c r="A237" s="47" t="s">
        <v>50</v>
      </c>
      <c r="B237" s="47" t="s">
        <v>18</v>
      </c>
      <c r="C237" s="47">
        <v>2.0</v>
      </c>
      <c r="D237" s="46" t="s">
        <v>630</v>
      </c>
      <c r="E237" s="71">
        <v>199779.78</v>
      </c>
      <c r="F237" s="72" t="s">
        <v>75</v>
      </c>
      <c r="G237" s="46" t="s">
        <v>16</v>
      </c>
    </row>
    <row r="238">
      <c r="A238" s="47" t="s">
        <v>50</v>
      </c>
      <c r="B238" s="47" t="s">
        <v>18</v>
      </c>
      <c r="C238" s="47">
        <v>3.0</v>
      </c>
      <c r="D238" s="81" t="s">
        <v>90</v>
      </c>
      <c r="E238" s="71">
        <v>199828.6</v>
      </c>
      <c r="F238" s="72" t="s">
        <v>89</v>
      </c>
      <c r="G238" s="46" t="s">
        <v>16</v>
      </c>
    </row>
    <row r="239">
      <c r="A239" s="47" t="s">
        <v>50</v>
      </c>
      <c r="B239" s="47" t="s">
        <v>18</v>
      </c>
      <c r="C239" s="47">
        <v>4.0</v>
      </c>
      <c r="D239" s="46" t="s">
        <v>46</v>
      </c>
      <c r="E239" s="71">
        <v>199809.12</v>
      </c>
      <c r="F239" s="72" t="s">
        <v>45</v>
      </c>
      <c r="G239" s="46" t="s">
        <v>16</v>
      </c>
    </row>
    <row r="240">
      <c r="A240" s="47" t="s">
        <v>50</v>
      </c>
      <c r="B240" s="47" t="s">
        <v>18</v>
      </c>
      <c r="C240" s="47">
        <v>5.0</v>
      </c>
      <c r="D240" s="46" t="s">
        <v>46</v>
      </c>
      <c r="E240" s="71">
        <v>199809.12</v>
      </c>
      <c r="F240" s="72" t="s">
        <v>45</v>
      </c>
      <c r="G240" s="46" t="s">
        <v>16</v>
      </c>
    </row>
    <row r="241">
      <c r="A241" s="47" t="s">
        <v>50</v>
      </c>
      <c r="B241" s="47" t="s">
        <v>18</v>
      </c>
      <c r="C241" s="47">
        <v>6.0</v>
      </c>
      <c r="D241" s="82" t="s">
        <v>37</v>
      </c>
      <c r="E241" s="71">
        <v>199940.16</v>
      </c>
      <c r="F241" s="72" t="s">
        <v>36</v>
      </c>
      <c r="G241" s="46" t="s">
        <v>16</v>
      </c>
    </row>
    <row r="242">
      <c r="A242" s="47" t="s">
        <v>50</v>
      </c>
      <c r="B242" s="47" t="s">
        <v>18</v>
      </c>
      <c r="C242" s="47">
        <v>7.0</v>
      </c>
      <c r="D242" s="46" t="s">
        <v>64</v>
      </c>
      <c r="E242" s="71">
        <v>199940.16</v>
      </c>
      <c r="F242" s="72" t="s">
        <v>63</v>
      </c>
      <c r="G242" s="46" t="s">
        <v>16</v>
      </c>
    </row>
    <row r="243">
      <c r="A243" s="47" t="s">
        <v>50</v>
      </c>
      <c r="B243" s="47" t="s">
        <v>18</v>
      </c>
      <c r="C243" s="47">
        <v>8.0</v>
      </c>
      <c r="D243" s="46" t="s">
        <v>64</v>
      </c>
      <c r="E243" s="71">
        <v>199831.52</v>
      </c>
      <c r="F243" s="72" t="s">
        <v>63</v>
      </c>
      <c r="G243" s="46" t="s">
        <v>16</v>
      </c>
    </row>
    <row r="244">
      <c r="A244" s="47" t="s">
        <v>53</v>
      </c>
      <c r="B244" s="47" t="s">
        <v>18</v>
      </c>
      <c r="C244" s="47">
        <v>1.0</v>
      </c>
      <c r="D244" s="99" t="s">
        <v>81</v>
      </c>
      <c r="E244" s="71">
        <v>199901.0</v>
      </c>
      <c r="F244" s="72" t="s">
        <v>80</v>
      </c>
      <c r="G244" s="46" t="s">
        <v>16</v>
      </c>
    </row>
    <row r="245">
      <c r="A245" s="47" t="s">
        <v>53</v>
      </c>
      <c r="B245" s="47" t="s">
        <v>18</v>
      </c>
      <c r="C245" s="47">
        <v>2.0</v>
      </c>
      <c r="D245" s="99" t="s">
        <v>108</v>
      </c>
      <c r="E245" s="71">
        <v>200000.0</v>
      </c>
      <c r="F245" s="72" t="s">
        <v>107</v>
      </c>
      <c r="G245" s="46" t="s">
        <v>16</v>
      </c>
    </row>
    <row r="246">
      <c r="A246" s="47" t="s">
        <v>53</v>
      </c>
      <c r="B246" s="47" t="s">
        <v>18</v>
      </c>
      <c r="C246" s="47">
        <v>3.0</v>
      </c>
      <c r="D246" s="46" t="s">
        <v>46</v>
      </c>
      <c r="E246" s="71">
        <v>177813.22</v>
      </c>
      <c r="F246" s="72" t="s">
        <v>45</v>
      </c>
      <c r="G246" s="46" t="s">
        <v>16</v>
      </c>
    </row>
    <row r="247">
      <c r="A247" s="47" t="s">
        <v>53</v>
      </c>
      <c r="B247" s="47" t="s">
        <v>18</v>
      </c>
      <c r="C247" s="47">
        <v>4.0</v>
      </c>
      <c r="D247" s="99" t="s">
        <v>40</v>
      </c>
      <c r="E247" s="71">
        <v>199901.0</v>
      </c>
      <c r="F247" s="72" t="s">
        <v>39</v>
      </c>
      <c r="G247" s="46" t="s">
        <v>16</v>
      </c>
    </row>
    <row r="248">
      <c r="A248" s="47" t="s">
        <v>53</v>
      </c>
      <c r="B248" s="47" t="s">
        <v>18</v>
      </c>
      <c r="C248" s="47">
        <v>5.0</v>
      </c>
      <c r="D248" s="46" t="s">
        <v>46</v>
      </c>
      <c r="E248" s="71">
        <v>149848.26</v>
      </c>
      <c r="F248" s="72" t="s">
        <v>45</v>
      </c>
      <c r="G248" s="46" t="s">
        <v>16</v>
      </c>
    </row>
    <row r="249">
      <c r="A249" s="47" t="s">
        <v>53</v>
      </c>
      <c r="B249" s="47" t="s">
        <v>18</v>
      </c>
      <c r="C249" s="47">
        <v>6.0</v>
      </c>
      <c r="D249" s="46" t="s">
        <v>607</v>
      </c>
      <c r="E249" s="71">
        <v>178550.0</v>
      </c>
      <c r="F249" s="72" t="s">
        <v>30</v>
      </c>
      <c r="G249" s="46" t="s">
        <v>16</v>
      </c>
    </row>
    <row r="250">
      <c r="A250" s="47" t="s">
        <v>53</v>
      </c>
      <c r="B250" s="47" t="s">
        <v>18</v>
      </c>
      <c r="C250" s="47">
        <v>7.0</v>
      </c>
      <c r="D250" s="99" t="s">
        <v>37</v>
      </c>
      <c r="E250" s="71">
        <v>159776.57</v>
      </c>
      <c r="F250" s="72" t="s">
        <v>36</v>
      </c>
      <c r="G250" s="46" t="s">
        <v>16</v>
      </c>
    </row>
    <row r="251">
      <c r="A251" s="47" t="s">
        <v>53</v>
      </c>
      <c r="B251" s="47" t="s">
        <v>18</v>
      </c>
      <c r="C251" s="47">
        <v>8.0</v>
      </c>
      <c r="D251" s="46" t="s">
        <v>602</v>
      </c>
      <c r="E251" s="71">
        <v>174875.45</v>
      </c>
      <c r="F251" s="72" t="s">
        <v>92</v>
      </c>
      <c r="G251" s="46" t="s">
        <v>16</v>
      </c>
    </row>
    <row r="252">
      <c r="A252" s="47" t="s">
        <v>56</v>
      </c>
      <c r="B252" s="47" t="s">
        <v>18</v>
      </c>
      <c r="C252" s="47">
        <v>1.0</v>
      </c>
      <c r="D252" s="99" t="s">
        <v>81</v>
      </c>
      <c r="E252" s="71">
        <v>172359.0</v>
      </c>
      <c r="F252" s="72" t="s">
        <v>80</v>
      </c>
      <c r="G252" s="46" t="s">
        <v>16</v>
      </c>
    </row>
    <row r="253">
      <c r="A253" s="47" t="s">
        <v>56</v>
      </c>
      <c r="B253" s="47" t="s">
        <v>18</v>
      </c>
      <c r="C253" s="47">
        <v>2.0</v>
      </c>
      <c r="D253" s="46" t="s">
        <v>630</v>
      </c>
      <c r="E253" s="71">
        <v>169803.0</v>
      </c>
      <c r="F253" s="72" t="s">
        <v>75</v>
      </c>
      <c r="G253" s="46" t="s">
        <v>16</v>
      </c>
    </row>
    <row r="254">
      <c r="A254" s="47" t="s">
        <v>56</v>
      </c>
      <c r="B254" s="47" t="s">
        <v>18</v>
      </c>
      <c r="C254" s="47">
        <v>3.0</v>
      </c>
      <c r="D254" s="46" t="s">
        <v>630</v>
      </c>
      <c r="E254" s="71">
        <v>199779.78</v>
      </c>
      <c r="F254" s="72" t="s">
        <v>75</v>
      </c>
      <c r="G254" s="46" t="s">
        <v>16</v>
      </c>
    </row>
    <row r="255">
      <c r="A255" s="47" t="s">
        <v>56</v>
      </c>
      <c r="B255" s="47" t="s">
        <v>18</v>
      </c>
      <c r="C255" s="47">
        <v>4.0</v>
      </c>
      <c r="D255" s="81" t="s">
        <v>96</v>
      </c>
      <c r="E255" s="71">
        <v>199903.76</v>
      </c>
      <c r="F255" s="72" t="s">
        <v>95</v>
      </c>
      <c r="G255" s="46" t="s">
        <v>16</v>
      </c>
    </row>
    <row r="256">
      <c r="A256" s="47" t="s">
        <v>56</v>
      </c>
      <c r="B256" s="47" t="s">
        <v>18</v>
      </c>
      <c r="C256" s="47">
        <v>5.0</v>
      </c>
      <c r="D256" s="46" t="s">
        <v>630</v>
      </c>
      <c r="E256" s="71">
        <v>199841.6</v>
      </c>
      <c r="F256" s="72" t="s">
        <v>75</v>
      </c>
      <c r="G256" s="46" t="s">
        <v>16</v>
      </c>
    </row>
    <row r="257">
      <c r="A257" s="47" t="s">
        <v>56</v>
      </c>
      <c r="B257" s="47" t="s">
        <v>18</v>
      </c>
      <c r="C257" s="47">
        <v>6.0</v>
      </c>
      <c r="D257" s="99" t="s">
        <v>633</v>
      </c>
      <c r="E257" s="71">
        <v>199951.36</v>
      </c>
      <c r="F257" s="72" t="s">
        <v>36</v>
      </c>
      <c r="G257" s="46" t="s">
        <v>16</v>
      </c>
    </row>
    <row r="258">
      <c r="A258" s="47" t="s">
        <v>56</v>
      </c>
      <c r="B258" s="47" t="s">
        <v>18</v>
      </c>
      <c r="C258" s="47">
        <v>7.0</v>
      </c>
      <c r="D258" s="99" t="s">
        <v>634</v>
      </c>
      <c r="E258" s="71">
        <v>199924.48</v>
      </c>
      <c r="F258" s="72" t="s">
        <v>104</v>
      </c>
      <c r="G258" s="46" t="s">
        <v>16</v>
      </c>
    </row>
    <row r="259">
      <c r="A259" s="47" t="s">
        <v>56</v>
      </c>
      <c r="B259" s="47" t="s">
        <v>18</v>
      </c>
      <c r="C259" s="47">
        <v>8.0</v>
      </c>
      <c r="D259" s="99" t="s">
        <v>634</v>
      </c>
      <c r="E259" s="71">
        <v>199903.76</v>
      </c>
      <c r="F259" s="72" t="s">
        <v>104</v>
      </c>
      <c r="G259" s="46" t="s">
        <v>16</v>
      </c>
    </row>
    <row r="260">
      <c r="A260" s="47" t="s">
        <v>56</v>
      </c>
      <c r="B260" s="47" t="s">
        <v>18</v>
      </c>
      <c r="C260" s="47">
        <v>9.0</v>
      </c>
      <c r="D260" s="99" t="s">
        <v>84</v>
      </c>
      <c r="E260" s="71">
        <v>199841.6</v>
      </c>
      <c r="F260" s="72" t="s">
        <v>83</v>
      </c>
      <c r="G260" s="46" t="s">
        <v>16</v>
      </c>
    </row>
    <row r="261">
      <c r="A261" s="47" t="s">
        <v>59</v>
      </c>
      <c r="B261" s="47" t="s">
        <v>18</v>
      </c>
      <c r="C261" s="47">
        <v>1.0</v>
      </c>
      <c r="D261" s="46" t="s">
        <v>64</v>
      </c>
      <c r="E261" s="71">
        <v>199977.68</v>
      </c>
      <c r="F261" s="72" t="s">
        <v>63</v>
      </c>
      <c r="G261" s="46" t="s">
        <v>16</v>
      </c>
    </row>
    <row r="262">
      <c r="A262" s="47" t="s">
        <v>59</v>
      </c>
      <c r="B262" s="47" t="s">
        <v>18</v>
      </c>
      <c r="C262" s="47">
        <v>2.0</v>
      </c>
      <c r="D262" s="46" t="s">
        <v>602</v>
      </c>
      <c r="E262" s="71">
        <v>76849.32</v>
      </c>
      <c r="F262" s="72" t="s">
        <v>92</v>
      </c>
      <c r="G262" s="46" t="s">
        <v>16</v>
      </c>
    </row>
    <row r="263">
      <c r="A263" s="47" t="s">
        <v>59</v>
      </c>
      <c r="B263" s="47" t="s">
        <v>18</v>
      </c>
      <c r="C263" s="47">
        <v>3.0</v>
      </c>
      <c r="D263" s="99" t="s">
        <v>70</v>
      </c>
      <c r="E263" s="71">
        <v>199607.52</v>
      </c>
      <c r="F263" s="72" t="s">
        <v>69</v>
      </c>
      <c r="G263" s="46" t="s">
        <v>16</v>
      </c>
    </row>
    <row r="264">
      <c r="A264" s="47" t="s">
        <v>59</v>
      </c>
      <c r="B264" s="47" t="s">
        <v>18</v>
      </c>
      <c r="C264" s="47">
        <v>4.0</v>
      </c>
      <c r="D264" s="46" t="s">
        <v>64</v>
      </c>
      <c r="E264" s="71">
        <v>199809.12</v>
      </c>
      <c r="F264" s="72" t="s">
        <v>63</v>
      </c>
      <c r="G264" s="46" t="s">
        <v>16</v>
      </c>
    </row>
    <row r="265">
      <c r="A265" s="47" t="s">
        <v>59</v>
      </c>
      <c r="B265" s="47" t="s">
        <v>18</v>
      </c>
      <c r="C265" s="47">
        <v>5.0</v>
      </c>
      <c r="D265" s="46" t="s">
        <v>46</v>
      </c>
      <c r="E265" s="71">
        <v>151713.0</v>
      </c>
      <c r="F265" s="72" t="s">
        <v>45</v>
      </c>
      <c r="G265" s="46" t="s">
        <v>16</v>
      </c>
    </row>
    <row r="266">
      <c r="A266" s="47" t="s">
        <v>59</v>
      </c>
      <c r="B266" s="47" t="s">
        <v>18</v>
      </c>
      <c r="C266" s="47">
        <v>6.0</v>
      </c>
      <c r="D266" s="46" t="s">
        <v>635</v>
      </c>
      <c r="E266" s="71">
        <v>171630.0</v>
      </c>
      <c r="F266" s="72" t="s">
        <v>36</v>
      </c>
      <c r="G266" s="46" t="s">
        <v>16</v>
      </c>
    </row>
    <row r="267">
      <c r="A267" s="47" t="s">
        <v>59</v>
      </c>
      <c r="B267" s="47" t="s">
        <v>18</v>
      </c>
      <c r="C267" s="47">
        <v>7.0</v>
      </c>
      <c r="D267" s="46" t="s">
        <v>64</v>
      </c>
      <c r="E267" s="71">
        <v>199977.68</v>
      </c>
      <c r="F267" s="72" t="s">
        <v>63</v>
      </c>
      <c r="G267" s="46" t="s">
        <v>16</v>
      </c>
    </row>
    <row r="268">
      <c r="A268" s="47" t="s">
        <v>59</v>
      </c>
      <c r="B268" s="47" t="s">
        <v>18</v>
      </c>
      <c r="C268" s="47">
        <v>8.0</v>
      </c>
      <c r="D268" s="46" t="s">
        <v>46</v>
      </c>
      <c r="E268" s="71">
        <v>149305.0</v>
      </c>
      <c r="F268" s="72" t="s">
        <v>45</v>
      </c>
      <c r="G268" s="46" t="s">
        <v>16</v>
      </c>
    </row>
    <row r="269">
      <c r="A269" s="47" t="s">
        <v>59</v>
      </c>
      <c r="B269" s="47" t="s">
        <v>18</v>
      </c>
      <c r="C269" s="47">
        <v>9.0</v>
      </c>
      <c r="D269" s="99" t="s">
        <v>636</v>
      </c>
      <c r="E269" s="71">
        <v>199977.68</v>
      </c>
      <c r="F269" s="72" t="s">
        <v>83</v>
      </c>
      <c r="G269" s="46" t="s">
        <v>16</v>
      </c>
    </row>
    <row r="270">
      <c r="A270" s="47" t="s">
        <v>59</v>
      </c>
      <c r="B270" s="47" t="s">
        <v>18</v>
      </c>
      <c r="C270" s="47">
        <v>10.0</v>
      </c>
      <c r="D270" s="99" t="s">
        <v>637</v>
      </c>
      <c r="E270" s="71">
        <v>199885.84</v>
      </c>
      <c r="F270" s="72" t="s">
        <v>83</v>
      </c>
      <c r="G270" s="46" t="s">
        <v>16</v>
      </c>
    </row>
    <row r="271">
      <c r="A271" s="47" t="s">
        <v>62</v>
      </c>
      <c r="B271" s="47" t="s">
        <v>18</v>
      </c>
      <c r="C271" s="47">
        <v>1.0</v>
      </c>
      <c r="D271" s="46" t="s">
        <v>602</v>
      </c>
      <c r="E271" s="71">
        <v>173655.0</v>
      </c>
      <c r="F271" s="72" t="s">
        <v>92</v>
      </c>
      <c r="G271" s="46" t="s">
        <v>16</v>
      </c>
    </row>
    <row r="272">
      <c r="A272" s="47" t="s">
        <v>62</v>
      </c>
      <c r="B272" s="47" t="s">
        <v>18</v>
      </c>
      <c r="C272" s="47">
        <v>2.0</v>
      </c>
      <c r="D272" s="46" t="s">
        <v>46</v>
      </c>
      <c r="E272" s="71">
        <v>171610.0</v>
      </c>
      <c r="F272" s="72" t="s">
        <v>45</v>
      </c>
      <c r="G272" s="46" t="s">
        <v>16</v>
      </c>
    </row>
    <row r="273">
      <c r="A273" s="47" t="s">
        <v>62</v>
      </c>
      <c r="B273" s="47" t="s">
        <v>18</v>
      </c>
      <c r="C273" s="47">
        <v>3.0</v>
      </c>
      <c r="D273" s="46" t="s">
        <v>101</v>
      </c>
      <c r="E273" s="71">
        <v>161914.0</v>
      </c>
      <c r="F273" s="72" t="s">
        <v>101</v>
      </c>
      <c r="G273" s="46" t="s">
        <v>16</v>
      </c>
    </row>
    <row r="274">
      <c r="A274" s="47" t="s">
        <v>62</v>
      </c>
      <c r="B274" s="47" t="s">
        <v>18</v>
      </c>
      <c r="C274" s="47">
        <v>4.0</v>
      </c>
      <c r="D274" s="46" t="s">
        <v>46</v>
      </c>
      <c r="E274" s="71">
        <v>128464.56</v>
      </c>
      <c r="F274" s="72" t="s">
        <v>45</v>
      </c>
      <c r="G274" s="46" t="s">
        <v>16</v>
      </c>
    </row>
    <row r="275">
      <c r="A275" s="47" t="s">
        <v>62</v>
      </c>
      <c r="B275" s="47" t="s">
        <v>18</v>
      </c>
      <c r="C275" s="47">
        <v>5.0</v>
      </c>
      <c r="D275" s="46" t="s">
        <v>621</v>
      </c>
      <c r="E275" s="71">
        <v>161883.0</v>
      </c>
      <c r="F275" s="72" t="s">
        <v>27</v>
      </c>
      <c r="G275" s="46" t="s">
        <v>16</v>
      </c>
    </row>
    <row r="276">
      <c r="A276" s="47" t="s">
        <v>62</v>
      </c>
      <c r="B276" s="47" t="s">
        <v>18</v>
      </c>
      <c r="C276" s="47">
        <v>6.0</v>
      </c>
      <c r="D276" s="46" t="s">
        <v>638</v>
      </c>
      <c r="E276" s="71">
        <v>161861.0</v>
      </c>
      <c r="F276" s="72" t="s">
        <v>80</v>
      </c>
      <c r="G276" s="46" t="s">
        <v>16</v>
      </c>
    </row>
    <row r="277">
      <c r="A277" s="47" t="s">
        <v>62</v>
      </c>
      <c r="B277" s="47" t="s">
        <v>18</v>
      </c>
      <c r="C277" s="47">
        <v>7.0</v>
      </c>
      <c r="D277" s="46" t="s">
        <v>627</v>
      </c>
      <c r="E277" s="71">
        <v>200000.0</v>
      </c>
      <c r="F277" s="72" t="s">
        <v>48</v>
      </c>
      <c r="G277" s="46" t="s">
        <v>16</v>
      </c>
    </row>
    <row r="278">
      <c r="A278" s="47" t="s">
        <v>62</v>
      </c>
      <c r="B278" s="47" t="s">
        <v>18</v>
      </c>
      <c r="C278" s="47">
        <v>8.0</v>
      </c>
      <c r="D278" s="46" t="s">
        <v>627</v>
      </c>
      <c r="E278" s="71">
        <v>157932.0</v>
      </c>
      <c r="F278" s="72" t="s">
        <v>48</v>
      </c>
      <c r="G278" s="46" t="s">
        <v>16</v>
      </c>
    </row>
    <row r="279">
      <c r="A279" s="47" t="s">
        <v>65</v>
      </c>
      <c r="B279" s="47" t="s">
        <v>18</v>
      </c>
      <c r="C279" s="47">
        <v>1.0</v>
      </c>
      <c r="D279" s="99" t="s">
        <v>73</v>
      </c>
      <c r="E279" s="71">
        <v>132115.251</v>
      </c>
      <c r="F279" s="72" t="s">
        <v>72</v>
      </c>
      <c r="G279" s="46" t="s">
        <v>16</v>
      </c>
    </row>
    <row r="280">
      <c r="A280" s="47" t="s">
        <v>65</v>
      </c>
      <c r="B280" s="47" t="s">
        <v>18</v>
      </c>
      <c r="C280" s="47">
        <v>2.0</v>
      </c>
      <c r="D280" s="46" t="s">
        <v>602</v>
      </c>
      <c r="E280" s="71">
        <v>155322.247</v>
      </c>
      <c r="F280" s="72" t="s">
        <v>92</v>
      </c>
      <c r="G280" s="46" t="s">
        <v>16</v>
      </c>
    </row>
    <row r="281">
      <c r="A281" s="47" t="s">
        <v>65</v>
      </c>
      <c r="B281" s="47" t="s">
        <v>18</v>
      </c>
      <c r="C281" s="47">
        <v>3.0</v>
      </c>
      <c r="D281" s="46" t="s">
        <v>604</v>
      </c>
      <c r="E281" s="71">
        <v>154208.0</v>
      </c>
      <c r="F281" s="72" t="s">
        <v>27</v>
      </c>
      <c r="G281" s="46" t="s">
        <v>16</v>
      </c>
    </row>
    <row r="282">
      <c r="A282" s="47" t="s">
        <v>65</v>
      </c>
      <c r="B282" s="47" t="s">
        <v>18</v>
      </c>
      <c r="C282" s="47">
        <v>4.0</v>
      </c>
      <c r="D282" s="46" t="s">
        <v>602</v>
      </c>
      <c r="E282" s="71">
        <v>155346.784</v>
      </c>
      <c r="F282" s="72" t="s">
        <v>92</v>
      </c>
      <c r="G282" s="46" t="s">
        <v>16</v>
      </c>
    </row>
    <row r="283">
      <c r="A283" s="47" t="s">
        <v>65</v>
      </c>
      <c r="B283" s="47" t="s">
        <v>18</v>
      </c>
      <c r="C283" s="47">
        <v>5.0</v>
      </c>
      <c r="D283" s="46" t="s">
        <v>37</v>
      </c>
      <c r="E283" s="71">
        <v>139658.0</v>
      </c>
      <c r="F283" s="72" t="s">
        <v>36</v>
      </c>
      <c r="G283" s="46" t="s">
        <v>16</v>
      </c>
    </row>
    <row r="284">
      <c r="A284" s="47" t="s">
        <v>65</v>
      </c>
      <c r="B284" s="47" t="s">
        <v>18</v>
      </c>
      <c r="C284" s="47">
        <v>6.0</v>
      </c>
      <c r="D284" s="46" t="s">
        <v>46</v>
      </c>
      <c r="E284" s="71">
        <v>148940.0</v>
      </c>
      <c r="F284" s="72" t="s">
        <v>45</v>
      </c>
      <c r="G284" s="46" t="s">
        <v>16</v>
      </c>
    </row>
    <row r="285">
      <c r="A285" s="47" t="s">
        <v>65</v>
      </c>
      <c r="B285" s="47" t="s">
        <v>18</v>
      </c>
      <c r="C285" s="47">
        <v>7.0</v>
      </c>
      <c r="D285" s="99" t="s">
        <v>108</v>
      </c>
      <c r="E285" s="71">
        <v>149516.0</v>
      </c>
      <c r="F285" s="72" t="s">
        <v>107</v>
      </c>
      <c r="G285" s="46" t="s">
        <v>16</v>
      </c>
    </row>
    <row r="286">
      <c r="A286" s="47" t="s">
        <v>65</v>
      </c>
      <c r="B286" s="47" t="s">
        <v>18</v>
      </c>
      <c r="C286" s="47">
        <v>8.0</v>
      </c>
      <c r="D286" s="46" t="s">
        <v>604</v>
      </c>
      <c r="E286" s="71">
        <v>149721.0</v>
      </c>
      <c r="F286" s="72" t="s">
        <v>27</v>
      </c>
      <c r="G286" s="46" t="s">
        <v>16</v>
      </c>
    </row>
    <row r="287">
      <c r="A287" s="47" t="s">
        <v>65</v>
      </c>
      <c r="B287" s="47" t="s">
        <v>18</v>
      </c>
      <c r="C287" s="47">
        <v>9.0</v>
      </c>
      <c r="D287" s="46" t="s">
        <v>30</v>
      </c>
      <c r="E287" s="71">
        <v>200000.0</v>
      </c>
      <c r="F287" s="72" t="s">
        <v>30</v>
      </c>
      <c r="G287" s="46" t="s">
        <v>16</v>
      </c>
    </row>
    <row r="288">
      <c r="A288" s="47" t="s">
        <v>65</v>
      </c>
      <c r="B288" s="47" t="s">
        <v>18</v>
      </c>
      <c r="C288" s="47">
        <v>10.0</v>
      </c>
      <c r="D288" s="46" t="s">
        <v>602</v>
      </c>
      <c r="E288" s="71">
        <v>174516.64</v>
      </c>
      <c r="F288" s="72" t="s">
        <v>92</v>
      </c>
      <c r="G288" s="46" t="s">
        <v>16</v>
      </c>
    </row>
    <row r="289">
      <c r="A289" s="47" t="s">
        <v>68</v>
      </c>
      <c r="B289" s="47" t="s">
        <v>18</v>
      </c>
      <c r="C289" s="47">
        <v>1.0</v>
      </c>
      <c r="D289" s="46" t="s">
        <v>8</v>
      </c>
      <c r="E289" s="71">
        <v>200000.0</v>
      </c>
      <c r="F289" s="72" t="s">
        <v>8</v>
      </c>
      <c r="G289" s="46" t="s">
        <v>16</v>
      </c>
    </row>
    <row r="290">
      <c r="A290" s="47" t="s">
        <v>68</v>
      </c>
      <c r="B290" s="47" t="s">
        <v>18</v>
      </c>
      <c r="C290" s="47">
        <v>2.0</v>
      </c>
      <c r="D290" s="46" t="s">
        <v>87</v>
      </c>
      <c r="E290" s="71">
        <v>197940.0</v>
      </c>
      <c r="F290" s="72" t="s">
        <v>86</v>
      </c>
      <c r="G290" s="46" t="s">
        <v>16</v>
      </c>
    </row>
    <row r="291">
      <c r="A291" s="47" t="s">
        <v>68</v>
      </c>
      <c r="B291" s="47" t="s">
        <v>18</v>
      </c>
      <c r="C291" s="47">
        <v>3.0</v>
      </c>
      <c r="D291" s="46" t="s">
        <v>87</v>
      </c>
      <c r="E291" s="71">
        <v>179546.0</v>
      </c>
      <c r="F291" s="72" t="s">
        <v>86</v>
      </c>
      <c r="G291" s="46" t="s">
        <v>16</v>
      </c>
    </row>
    <row r="292">
      <c r="A292" s="47" t="s">
        <v>68</v>
      </c>
      <c r="B292" s="47" t="s">
        <v>18</v>
      </c>
      <c r="C292" s="47">
        <v>4.0</v>
      </c>
      <c r="D292" s="46" t="s">
        <v>8</v>
      </c>
      <c r="E292" s="71">
        <v>163058.39</v>
      </c>
      <c r="F292" s="72" t="s">
        <v>8</v>
      </c>
      <c r="G292" s="46" t="s">
        <v>16</v>
      </c>
    </row>
    <row r="293">
      <c r="A293" s="47" t="s">
        <v>68</v>
      </c>
      <c r="B293" s="47" t="s">
        <v>18</v>
      </c>
      <c r="C293" s="47">
        <v>5.0</v>
      </c>
      <c r="D293" s="46" t="s">
        <v>30</v>
      </c>
      <c r="E293" s="71">
        <v>200000.0</v>
      </c>
      <c r="F293" s="72" t="s">
        <v>30</v>
      </c>
      <c r="G293" s="46" t="s">
        <v>16</v>
      </c>
    </row>
    <row r="294">
      <c r="A294" s="47" t="s">
        <v>68</v>
      </c>
      <c r="B294" s="47" t="s">
        <v>18</v>
      </c>
      <c r="C294" s="47">
        <v>6.0</v>
      </c>
      <c r="D294" s="46" t="s">
        <v>639</v>
      </c>
      <c r="E294" s="71">
        <v>178347.0</v>
      </c>
      <c r="F294" s="72" t="s">
        <v>92</v>
      </c>
      <c r="G294" s="46" t="s">
        <v>16</v>
      </c>
    </row>
    <row r="295">
      <c r="A295" s="47" t="s">
        <v>68</v>
      </c>
      <c r="B295" s="47" t="s">
        <v>18</v>
      </c>
      <c r="C295" s="47">
        <v>7.0</v>
      </c>
      <c r="D295" s="46" t="s">
        <v>640</v>
      </c>
      <c r="E295" s="71">
        <v>200000.0</v>
      </c>
      <c r="F295" s="72" t="s">
        <v>92</v>
      </c>
      <c r="G295" s="46" t="s">
        <v>16</v>
      </c>
    </row>
    <row r="296">
      <c r="A296" s="47" t="s">
        <v>68</v>
      </c>
      <c r="B296" s="47" t="s">
        <v>18</v>
      </c>
      <c r="C296" s="47">
        <v>8.0</v>
      </c>
      <c r="D296" s="99" t="s">
        <v>40</v>
      </c>
      <c r="E296" s="71">
        <v>200000.0</v>
      </c>
      <c r="F296" s="72" t="s">
        <v>39</v>
      </c>
      <c r="G296" s="46" t="s">
        <v>16</v>
      </c>
    </row>
    <row r="297">
      <c r="A297" s="47" t="s">
        <v>68</v>
      </c>
      <c r="B297" s="47" t="s">
        <v>18</v>
      </c>
      <c r="C297" s="47">
        <v>9.0</v>
      </c>
      <c r="D297" s="46" t="s">
        <v>641</v>
      </c>
      <c r="E297" s="71">
        <v>200000.0</v>
      </c>
      <c r="F297" s="72" t="s">
        <v>113</v>
      </c>
      <c r="G297" s="46" t="s">
        <v>16</v>
      </c>
    </row>
    <row r="298">
      <c r="A298" s="47" t="s">
        <v>71</v>
      </c>
      <c r="B298" s="47" t="s">
        <v>18</v>
      </c>
      <c r="C298" s="47">
        <v>1.0</v>
      </c>
      <c r="D298" s="46" t="s">
        <v>602</v>
      </c>
      <c r="E298" s="71">
        <v>200000.0</v>
      </c>
      <c r="F298" s="72" t="s">
        <v>92</v>
      </c>
      <c r="G298" s="46" t="s">
        <v>16</v>
      </c>
    </row>
    <row r="299">
      <c r="A299" s="47" t="s">
        <v>71</v>
      </c>
      <c r="B299" s="47" t="s">
        <v>18</v>
      </c>
      <c r="C299" s="47">
        <v>2.0</v>
      </c>
      <c r="D299" s="46" t="s">
        <v>602</v>
      </c>
      <c r="E299" s="71">
        <v>155322.247</v>
      </c>
      <c r="F299" s="72" t="s">
        <v>92</v>
      </c>
      <c r="G299" s="46" t="s">
        <v>16</v>
      </c>
    </row>
    <row r="300">
      <c r="A300" s="47" t="s">
        <v>71</v>
      </c>
      <c r="B300" s="47" t="s">
        <v>18</v>
      </c>
      <c r="C300" s="47">
        <v>3.0</v>
      </c>
      <c r="D300" s="46" t="s">
        <v>46</v>
      </c>
      <c r="E300" s="71">
        <v>138993.935</v>
      </c>
      <c r="F300" s="72" t="s">
        <v>45</v>
      </c>
      <c r="G300" s="46" t="s">
        <v>16</v>
      </c>
    </row>
    <row r="301">
      <c r="A301" s="47" t="s">
        <v>71</v>
      </c>
      <c r="B301" s="47" t="s">
        <v>18</v>
      </c>
      <c r="C301" s="47">
        <v>4.0</v>
      </c>
      <c r="D301" s="46" t="s">
        <v>630</v>
      </c>
      <c r="E301" s="71">
        <v>155987.835</v>
      </c>
      <c r="F301" s="72" t="s">
        <v>75</v>
      </c>
      <c r="G301" s="46" t="s">
        <v>16</v>
      </c>
    </row>
    <row r="302">
      <c r="A302" s="47" t="s">
        <v>71</v>
      </c>
      <c r="B302" s="47" t="s">
        <v>18</v>
      </c>
      <c r="C302" s="47">
        <v>5.0</v>
      </c>
      <c r="D302" s="99" t="s">
        <v>81</v>
      </c>
      <c r="E302" s="71">
        <v>154932.858</v>
      </c>
      <c r="F302" s="72" t="s">
        <v>80</v>
      </c>
      <c r="G302" s="46" t="s">
        <v>16</v>
      </c>
    </row>
    <row r="303">
      <c r="A303" s="47" t="s">
        <v>71</v>
      </c>
      <c r="B303" s="47" t="s">
        <v>18</v>
      </c>
      <c r="C303" s="47">
        <v>6.0</v>
      </c>
      <c r="D303" s="46" t="s">
        <v>640</v>
      </c>
      <c r="E303" s="71">
        <v>163872.0</v>
      </c>
      <c r="F303" s="72" t="s">
        <v>92</v>
      </c>
      <c r="G303" s="46" t="s">
        <v>16</v>
      </c>
    </row>
    <row r="304">
      <c r="A304" s="47" t="s">
        <v>71</v>
      </c>
      <c r="B304" s="47" t="s">
        <v>18</v>
      </c>
      <c r="C304" s="47">
        <v>7.0</v>
      </c>
      <c r="D304" s="46" t="s">
        <v>640</v>
      </c>
      <c r="E304" s="71">
        <v>158406.0</v>
      </c>
      <c r="F304" s="72" t="s">
        <v>92</v>
      </c>
      <c r="G304" s="46" t="s">
        <v>16</v>
      </c>
    </row>
    <row r="305">
      <c r="A305" s="47" t="s">
        <v>71</v>
      </c>
      <c r="B305" s="47" t="s">
        <v>18</v>
      </c>
      <c r="C305" s="47">
        <v>8.0</v>
      </c>
      <c r="D305" s="46" t="s">
        <v>46</v>
      </c>
      <c r="E305" s="71">
        <v>148938.0</v>
      </c>
      <c r="F305" s="72" t="s">
        <v>45</v>
      </c>
      <c r="G305" s="46" t="s">
        <v>16</v>
      </c>
    </row>
    <row r="306">
      <c r="A306" s="47" t="s">
        <v>71</v>
      </c>
      <c r="B306" s="47" t="s">
        <v>18</v>
      </c>
      <c r="C306" s="47">
        <v>9.0</v>
      </c>
      <c r="D306" s="46" t="s">
        <v>604</v>
      </c>
      <c r="E306" s="71">
        <v>149721.0</v>
      </c>
      <c r="F306" s="72" t="s">
        <v>27</v>
      </c>
      <c r="G306" s="46" t="s">
        <v>16</v>
      </c>
    </row>
    <row r="307">
      <c r="A307" s="47" t="s">
        <v>71</v>
      </c>
      <c r="B307" s="47" t="s">
        <v>18</v>
      </c>
      <c r="C307" s="47">
        <v>10.0</v>
      </c>
      <c r="D307" s="99" t="s">
        <v>642</v>
      </c>
      <c r="E307" s="71">
        <v>148732.0</v>
      </c>
      <c r="F307" s="72" t="s">
        <v>107</v>
      </c>
      <c r="G307" s="46" t="s">
        <v>16</v>
      </c>
    </row>
    <row r="308">
      <c r="A308" s="96" t="s">
        <v>71</v>
      </c>
      <c r="B308" s="96" t="s">
        <v>18</v>
      </c>
      <c r="C308" s="96">
        <v>11.0</v>
      </c>
      <c r="D308" s="60" t="s">
        <v>30</v>
      </c>
      <c r="E308" s="100">
        <v>200000.0</v>
      </c>
      <c r="F308" s="98" t="s">
        <v>30</v>
      </c>
      <c r="G308" s="46" t="s">
        <v>16</v>
      </c>
    </row>
    <row r="309">
      <c r="A309" s="47" t="s">
        <v>38</v>
      </c>
      <c r="B309" s="47" t="s">
        <v>23</v>
      </c>
      <c r="C309" s="47">
        <v>1.0</v>
      </c>
      <c r="D309" s="99" t="s">
        <v>40</v>
      </c>
      <c r="E309" s="71">
        <v>200000.0</v>
      </c>
      <c r="F309" s="72" t="s">
        <v>39</v>
      </c>
      <c r="G309" s="46" t="s">
        <v>16</v>
      </c>
    </row>
    <row r="310">
      <c r="A310" s="47" t="s">
        <v>38</v>
      </c>
      <c r="B310" s="47" t="s">
        <v>23</v>
      </c>
      <c r="C310" s="47">
        <v>2.0</v>
      </c>
      <c r="D310" s="99" t="s">
        <v>643</v>
      </c>
      <c r="E310" s="71">
        <v>199971.0</v>
      </c>
      <c r="F310" s="72" t="s">
        <v>27</v>
      </c>
      <c r="G310" s="46" t="s">
        <v>16</v>
      </c>
    </row>
    <row r="311">
      <c r="A311" s="47" t="s">
        <v>38</v>
      </c>
      <c r="B311" s="47" t="s">
        <v>23</v>
      </c>
      <c r="C311" s="47">
        <v>3.0</v>
      </c>
      <c r="D311" s="46" t="s">
        <v>604</v>
      </c>
      <c r="E311" s="71">
        <v>197692.0</v>
      </c>
      <c r="F311" s="72" t="s">
        <v>27</v>
      </c>
      <c r="G311" s="46" t="s">
        <v>16</v>
      </c>
    </row>
    <row r="312">
      <c r="A312" s="47" t="s">
        <v>38</v>
      </c>
      <c r="B312" s="47" t="s">
        <v>23</v>
      </c>
      <c r="C312" s="47">
        <v>4.0</v>
      </c>
      <c r="D312" s="46" t="s">
        <v>46</v>
      </c>
      <c r="E312" s="71">
        <v>187824.0</v>
      </c>
      <c r="F312" s="72" t="s">
        <v>45</v>
      </c>
      <c r="G312" s="46" t="s">
        <v>16</v>
      </c>
    </row>
    <row r="313">
      <c r="A313" s="47" t="s">
        <v>38</v>
      </c>
      <c r="B313" s="47" t="s">
        <v>23</v>
      </c>
      <c r="C313" s="47">
        <v>5.0</v>
      </c>
      <c r="D313" s="46" t="s">
        <v>46</v>
      </c>
      <c r="E313" s="71">
        <v>156799.0</v>
      </c>
      <c r="F313" s="72" t="s">
        <v>45</v>
      </c>
      <c r="G313" s="46" t="s">
        <v>16</v>
      </c>
    </row>
    <row r="314">
      <c r="A314" s="47" t="s">
        <v>38</v>
      </c>
      <c r="B314" s="47" t="s">
        <v>23</v>
      </c>
      <c r="C314" s="47">
        <v>6.0</v>
      </c>
      <c r="D314" s="46" t="s">
        <v>644</v>
      </c>
      <c r="E314" s="71">
        <v>178395.0</v>
      </c>
      <c r="F314" s="72" t="s">
        <v>101</v>
      </c>
      <c r="G314" s="46" t="s">
        <v>16</v>
      </c>
    </row>
    <row r="315">
      <c r="A315" s="47" t="s">
        <v>38</v>
      </c>
      <c r="B315" s="47" t="s">
        <v>23</v>
      </c>
      <c r="C315" s="47">
        <v>7.0</v>
      </c>
      <c r="D315" s="46" t="s">
        <v>602</v>
      </c>
      <c r="E315" s="71">
        <v>199567.0</v>
      </c>
      <c r="F315" s="72" t="s">
        <v>92</v>
      </c>
      <c r="G315" s="46" t="s">
        <v>16</v>
      </c>
    </row>
    <row r="316">
      <c r="A316" s="47" t="s">
        <v>38</v>
      </c>
      <c r="B316" s="47" t="s">
        <v>23</v>
      </c>
      <c r="C316" s="47">
        <v>8.0</v>
      </c>
      <c r="D316" s="51" t="s">
        <v>645</v>
      </c>
      <c r="E316" s="71">
        <v>195000.0</v>
      </c>
      <c r="F316" s="72" t="s">
        <v>122</v>
      </c>
      <c r="G316" s="46" t="s">
        <v>16</v>
      </c>
    </row>
    <row r="317">
      <c r="A317" s="47" t="s">
        <v>38</v>
      </c>
      <c r="B317" s="47" t="s">
        <v>23</v>
      </c>
      <c r="C317" s="47">
        <v>9.0</v>
      </c>
      <c r="D317" s="99" t="s">
        <v>55</v>
      </c>
      <c r="E317" s="71">
        <v>200000.0</v>
      </c>
      <c r="F317" s="72" t="s">
        <v>54</v>
      </c>
      <c r="G317" s="46" t="s">
        <v>16</v>
      </c>
    </row>
    <row r="318">
      <c r="A318" s="47" t="s">
        <v>38</v>
      </c>
      <c r="B318" s="47" t="s">
        <v>23</v>
      </c>
      <c r="C318" s="47">
        <v>10.0</v>
      </c>
      <c r="D318" s="46" t="s">
        <v>46</v>
      </c>
      <c r="E318" s="71">
        <v>197622.0</v>
      </c>
      <c r="F318" s="72" t="s">
        <v>45</v>
      </c>
      <c r="G318" s="46" t="s">
        <v>16</v>
      </c>
    </row>
    <row r="319">
      <c r="A319" s="47" t="s">
        <v>41</v>
      </c>
      <c r="B319" s="47" t="s">
        <v>23</v>
      </c>
      <c r="C319" s="47">
        <v>1.0</v>
      </c>
      <c r="D319" s="51" t="s">
        <v>645</v>
      </c>
      <c r="E319" s="71">
        <v>200000.0</v>
      </c>
      <c r="F319" s="72" t="s">
        <v>122</v>
      </c>
      <c r="G319" s="46" t="s">
        <v>16</v>
      </c>
    </row>
    <row r="320">
      <c r="A320" s="47" t="s">
        <v>41</v>
      </c>
      <c r="B320" s="47" t="s">
        <v>23</v>
      </c>
      <c r="C320" s="47">
        <v>2.0</v>
      </c>
      <c r="D320" s="46" t="s">
        <v>621</v>
      </c>
      <c r="E320" s="71">
        <v>141627.0</v>
      </c>
      <c r="F320" s="72" t="s">
        <v>27</v>
      </c>
      <c r="G320" s="46" t="s">
        <v>16</v>
      </c>
    </row>
    <row r="321">
      <c r="A321" s="47" t="s">
        <v>41</v>
      </c>
      <c r="B321" s="47" t="s">
        <v>23</v>
      </c>
      <c r="C321" s="47">
        <v>3.0</v>
      </c>
      <c r="D321" s="46" t="s">
        <v>602</v>
      </c>
      <c r="E321" s="71">
        <v>161706.0</v>
      </c>
      <c r="F321" s="72" t="s">
        <v>92</v>
      </c>
      <c r="G321" s="46" t="s">
        <v>16</v>
      </c>
    </row>
    <row r="322">
      <c r="A322" s="47" t="s">
        <v>41</v>
      </c>
      <c r="B322" s="47" t="s">
        <v>23</v>
      </c>
      <c r="C322" s="47">
        <v>4.0</v>
      </c>
      <c r="D322" s="101" t="s">
        <v>90</v>
      </c>
      <c r="E322" s="71">
        <v>161540.0</v>
      </c>
      <c r="F322" s="72" t="s">
        <v>89</v>
      </c>
      <c r="G322" s="46" t="s">
        <v>16</v>
      </c>
    </row>
    <row r="323">
      <c r="A323" s="47" t="s">
        <v>41</v>
      </c>
      <c r="B323" s="47" t="s">
        <v>23</v>
      </c>
      <c r="C323" s="47">
        <v>5.0</v>
      </c>
      <c r="D323" s="46" t="s">
        <v>602</v>
      </c>
      <c r="E323" s="71">
        <v>161500.0</v>
      </c>
      <c r="F323" s="72" t="s">
        <v>92</v>
      </c>
      <c r="G323" s="46" t="s">
        <v>16</v>
      </c>
    </row>
    <row r="324">
      <c r="A324" s="47" t="s">
        <v>41</v>
      </c>
      <c r="B324" s="47" t="s">
        <v>23</v>
      </c>
      <c r="C324" s="47">
        <v>6.0</v>
      </c>
      <c r="D324" s="46" t="s">
        <v>46</v>
      </c>
      <c r="E324" s="71">
        <v>197825.0</v>
      </c>
      <c r="F324" s="72" t="s">
        <v>45</v>
      </c>
      <c r="G324" s="46" t="s">
        <v>16</v>
      </c>
    </row>
    <row r="325">
      <c r="A325" s="47" t="s">
        <v>41</v>
      </c>
      <c r="B325" s="47" t="s">
        <v>23</v>
      </c>
      <c r="C325" s="47">
        <v>7.0</v>
      </c>
      <c r="D325" s="46" t="s">
        <v>630</v>
      </c>
      <c r="E325" s="71">
        <v>155370.0</v>
      </c>
      <c r="F325" s="72" t="s">
        <v>75</v>
      </c>
      <c r="G325" s="46" t="s">
        <v>16</v>
      </c>
    </row>
    <row r="326">
      <c r="A326" s="47" t="s">
        <v>41</v>
      </c>
      <c r="B326" s="47" t="s">
        <v>23</v>
      </c>
      <c r="C326" s="47">
        <v>8.0</v>
      </c>
      <c r="D326" s="46" t="s">
        <v>46</v>
      </c>
      <c r="E326" s="71">
        <v>160090.0</v>
      </c>
      <c r="F326" s="72" t="s">
        <v>45</v>
      </c>
      <c r="G326" s="46" t="s">
        <v>16</v>
      </c>
    </row>
    <row r="327">
      <c r="A327" s="47" t="s">
        <v>44</v>
      </c>
      <c r="B327" s="47" t="s">
        <v>23</v>
      </c>
      <c r="C327" s="47">
        <v>1.0</v>
      </c>
      <c r="D327" s="99" t="s">
        <v>605</v>
      </c>
      <c r="E327" s="71">
        <v>200000.0</v>
      </c>
      <c r="F327" s="72" t="s">
        <v>110</v>
      </c>
      <c r="G327" s="46" t="s">
        <v>16</v>
      </c>
    </row>
    <row r="328">
      <c r="A328" s="47" t="s">
        <v>44</v>
      </c>
      <c r="B328" s="47" t="s">
        <v>23</v>
      </c>
      <c r="C328" s="47">
        <v>2.0</v>
      </c>
      <c r="D328" s="99" t="s">
        <v>605</v>
      </c>
      <c r="E328" s="71">
        <v>199735.74</v>
      </c>
      <c r="F328" s="72" t="s">
        <v>110</v>
      </c>
      <c r="G328" s="46" t="s">
        <v>16</v>
      </c>
    </row>
    <row r="329">
      <c r="A329" s="47" t="s">
        <v>44</v>
      </c>
      <c r="B329" s="47" t="s">
        <v>23</v>
      </c>
      <c r="C329" s="47">
        <v>3.0</v>
      </c>
      <c r="D329" s="82" t="s">
        <v>646</v>
      </c>
      <c r="E329" s="71">
        <v>200000.0</v>
      </c>
      <c r="F329" s="72" t="s">
        <v>122</v>
      </c>
      <c r="G329" s="46" t="s">
        <v>16</v>
      </c>
    </row>
    <row r="330">
      <c r="A330" s="47" t="s">
        <v>44</v>
      </c>
      <c r="B330" s="47" t="s">
        <v>23</v>
      </c>
      <c r="C330" s="47">
        <v>4.0</v>
      </c>
      <c r="D330" s="46" t="s">
        <v>647</v>
      </c>
      <c r="E330" s="71">
        <v>199910.0</v>
      </c>
      <c r="F330" s="72" t="s">
        <v>63</v>
      </c>
      <c r="G330" s="46" t="s">
        <v>16</v>
      </c>
    </row>
    <row r="331">
      <c r="A331" s="47" t="s">
        <v>44</v>
      </c>
      <c r="B331" s="47" t="s">
        <v>23</v>
      </c>
      <c r="C331" s="47">
        <v>5.0</v>
      </c>
      <c r="D331" s="46" t="s">
        <v>648</v>
      </c>
      <c r="E331" s="71">
        <v>199860.0</v>
      </c>
      <c r="F331" s="72" t="s">
        <v>75</v>
      </c>
      <c r="G331" s="46" t="s">
        <v>16</v>
      </c>
    </row>
    <row r="332">
      <c r="A332" s="47" t="s">
        <v>44</v>
      </c>
      <c r="B332" s="47" t="s">
        <v>23</v>
      </c>
      <c r="C332" s="47">
        <v>6.0</v>
      </c>
      <c r="D332" s="82" t="s">
        <v>649</v>
      </c>
      <c r="E332" s="71">
        <v>199938.0</v>
      </c>
      <c r="F332" s="72" t="s">
        <v>122</v>
      </c>
      <c r="G332" s="46" t="s">
        <v>16</v>
      </c>
    </row>
    <row r="333">
      <c r="A333" s="47" t="s">
        <v>44</v>
      </c>
      <c r="B333" s="47" t="s">
        <v>23</v>
      </c>
      <c r="C333" s="47">
        <v>7.0</v>
      </c>
      <c r="D333" s="46" t="s">
        <v>602</v>
      </c>
      <c r="E333" s="71">
        <v>199892.0</v>
      </c>
      <c r="F333" s="72" t="s">
        <v>92</v>
      </c>
      <c r="G333" s="46" t="s">
        <v>16</v>
      </c>
    </row>
    <row r="334">
      <c r="A334" s="47" t="s">
        <v>44</v>
      </c>
      <c r="B334" s="47" t="s">
        <v>23</v>
      </c>
      <c r="C334" s="47">
        <v>8.0</v>
      </c>
      <c r="D334" s="46" t="s">
        <v>602</v>
      </c>
      <c r="E334" s="71">
        <v>199399.0</v>
      </c>
      <c r="F334" s="72" t="s">
        <v>92</v>
      </c>
      <c r="G334" s="46" t="s">
        <v>16</v>
      </c>
    </row>
    <row r="335">
      <c r="A335" s="47" t="s">
        <v>44</v>
      </c>
      <c r="B335" s="47" t="s">
        <v>23</v>
      </c>
      <c r="C335" s="47">
        <v>9.0</v>
      </c>
      <c r="D335" s="99" t="s">
        <v>650</v>
      </c>
      <c r="E335" s="71">
        <v>200000.0</v>
      </c>
      <c r="F335" s="72" t="s">
        <v>113</v>
      </c>
      <c r="G335" s="46" t="s">
        <v>16</v>
      </c>
    </row>
    <row r="336">
      <c r="A336" s="47" t="s">
        <v>44</v>
      </c>
      <c r="B336" s="47" t="s">
        <v>23</v>
      </c>
      <c r="C336" s="47">
        <v>10.0</v>
      </c>
      <c r="D336" s="99" t="s">
        <v>40</v>
      </c>
      <c r="E336" s="71">
        <v>200000.0</v>
      </c>
      <c r="F336" s="72" t="s">
        <v>39</v>
      </c>
      <c r="G336" s="46" t="s">
        <v>16</v>
      </c>
    </row>
    <row r="337">
      <c r="A337" s="47" t="s">
        <v>47</v>
      </c>
      <c r="B337" s="47" t="s">
        <v>23</v>
      </c>
      <c r="C337" s="47">
        <v>1.0</v>
      </c>
      <c r="D337" s="99" t="s">
        <v>61</v>
      </c>
      <c r="E337" s="71">
        <v>105000.0</v>
      </c>
      <c r="F337" s="72" t="s">
        <v>60</v>
      </c>
      <c r="G337" s="46" t="s">
        <v>16</v>
      </c>
    </row>
    <row r="338">
      <c r="A338" s="47" t="s">
        <v>47</v>
      </c>
      <c r="B338" s="47" t="s">
        <v>23</v>
      </c>
      <c r="C338" s="47">
        <v>2.0</v>
      </c>
      <c r="D338" s="101" t="s">
        <v>96</v>
      </c>
      <c r="E338" s="71">
        <v>149788.0</v>
      </c>
      <c r="F338" s="72" t="s">
        <v>95</v>
      </c>
      <c r="G338" s="46" t="s">
        <v>16</v>
      </c>
    </row>
    <row r="339">
      <c r="A339" s="47" t="s">
        <v>47</v>
      </c>
      <c r="B339" s="47" t="s">
        <v>23</v>
      </c>
      <c r="C339" s="47">
        <v>3.0</v>
      </c>
      <c r="D339" s="46" t="s">
        <v>46</v>
      </c>
      <c r="E339" s="71">
        <v>127811.0</v>
      </c>
      <c r="F339" s="72" t="s">
        <v>45</v>
      </c>
      <c r="G339" s="46" t="s">
        <v>16</v>
      </c>
    </row>
    <row r="340">
      <c r="A340" s="47" t="s">
        <v>47</v>
      </c>
      <c r="B340" s="47" t="s">
        <v>23</v>
      </c>
      <c r="C340" s="47">
        <v>4.0</v>
      </c>
      <c r="D340" s="46" t="s">
        <v>644</v>
      </c>
      <c r="E340" s="71">
        <v>122453.0</v>
      </c>
      <c r="F340" s="72" t="s">
        <v>101</v>
      </c>
      <c r="G340" s="46" t="s">
        <v>16</v>
      </c>
    </row>
    <row r="341">
      <c r="A341" s="47" t="s">
        <v>47</v>
      </c>
      <c r="B341" s="47" t="s">
        <v>23</v>
      </c>
      <c r="C341" s="47">
        <v>5.0</v>
      </c>
      <c r="D341" s="46" t="s">
        <v>651</v>
      </c>
      <c r="E341" s="71">
        <v>134010.0</v>
      </c>
      <c r="F341" s="72" t="s">
        <v>27</v>
      </c>
      <c r="G341" s="46" t="s">
        <v>16</v>
      </c>
    </row>
    <row r="342">
      <c r="A342" s="47" t="s">
        <v>47</v>
      </c>
      <c r="B342" s="47" t="s">
        <v>23</v>
      </c>
      <c r="C342" s="47">
        <v>6.0</v>
      </c>
      <c r="D342" s="46" t="s">
        <v>644</v>
      </c>
      <c r="E342" s="71">
        <v>122267.0</v>
      </c>
      <c r="F342" s="72" t="s">
        <v>101</v>
      </c>
      <c r="G342" s="46" t="s">
        <v>16</v>
      </c>
    </row>
    <row r="343">
      <c r="A343" s="47" t="s">
        <v>47</v>
      </c>
      <c r="B343" s="47" t="s">
        <v>23</v>
      </c>
      <c r="C343" s="47">
        <v>7.0</v>
      </c>
      <c r="D343" s="46" t="s">
        <v>46</v>
      </c>
      <c r="E343" s="71">
        <v>110055.0</v>
      </c>
      <c r="F343" s="72" t="s">
        <v>45</v>
      </c>
      <c r="G343" s="46" t="s">
        <v>16</v>
      </c>
    </row>
    <row r="344">
      <c r="A344" s="47" t="s">
        <v>47</v>
      </c>
      <c r="B344" s="47" t="s">
        <v>23</v>
      </c>
      <c r="C344" s="47">
        <v>8.0</v>
      </c>
      <c r="D344" s="46" t="s">
        <v>605</v>
      </c>
      <c r="E344" s="71">
        <v>99117.0</v>
      </c>
      <c r="F344" s="72" t="s">
        <v>110</v>
      </c>
      <c r="G344" s="46" t="s">
        <v>16</v>
      </c>
    </row>
    <row r="345">
      <c r="A345" s="47" t="s">
        <v>47</v>
      </c>
      <c r="B345" s="47" t="s">
        <v>23</v>
      </c>
      <c r="C345" s="47">
        <v>9.0</v>
      </c>
      <c r="D345" s="46" t="s">
        <v>602</v>
      </c>
      <c r="E345" s="71">
        <v>77221.0</v>
      </c>
      <c r="F345" s="72" t="s">
        <v>92</v>
      </c>
      <c r="G345" s="46" t="s">
        <v>16</v>
      </c>
    </row>
    <row r="346">
      <c r="A346" s="47" t="s">
        <v>47</v>
      </c>
      <c r="B346" s="47" t="s">
        <v>23</v>
      </c>
      <c r="C346" s="47">
        <v>10.0</v>
      </c>
      <c r="D346" s="51" t="s">
        <v>645</v>
      </c>
      <c r="E346" s="71">
        <v>200000.0</v>
      </c>
      <c r="F346" s="72" t="s">
        <v>122</v>
      </c>
      <c r="G346" s="46" t="s">
        <v>16</v>
      </c>
    </row>
    <row r="347">
      <c r="A347" s="47" t="s">
        <v>50</v>
      </c>
      <c r="B347" s="47" t="s">
        <v>23</v>
      </c>
      <c r="C347" s="47">
        <v>1.0</v>
      </c>
      <c r="D347" s="99" t="s">
        <v>37</v>
      </c>
      <c r="E347" s="71">
        <v>142585.0</v>
      </c>
      <c r="F347" s="72" t="s">
        <v>36</v>
      </c>
      <c r="G347" s="46" t="s">
        <v>16</v>
      </c>
    </row>
    <row r="348">
      <c r="A348" s="47" t="s">
        <v>50</v>
      </c>
      <c r="B348" s="47" t="s">
        <v>23</v>
      </c>
      <c r="C348" s="47">
        <v>2.0</v>
      </c>
      <c r="D348" s="46" t="s">
        <v>46</v>
      </c>
      <c r="E348" s="71">
        <v>123628.0</v>
      </c>
      <c r="F348" s="72" t="s">
        <v>45</v>
      </c>
      <c r="G348" s="46" t="s">
        <v>16</v>
      </c>
    </row>
    <row r="349">
      <c r="A349" s="47" t="s">
        <v>50</v>
      </c>
      <c r="B349" s="47" t="s">
        <v>23</v>
      </c>
      <c r="C349" s="47">
        <v>3.0</v>
      </c>
      <c r="D349" s="46" t="s">
        <v>644</v>
      </c>
      <c r="E349" s="71">
        <v>122414.0</v>
      </c>
      <c r="F349" s="72" t="s">
        <v>101</v>
      </c>
      <c r="G349" s="46" t="s">
        <v>16</v>
      </c>
    </row>
    <row r="350">
      <c r="A350" s="47" t="s">
        <v>50</v>
      </c>
      <c r="B350" s="47" t="s">
        <v>23</v>
      </c>
      <c r="C350" s="47">
        <v>4.0</v>
      </c>
      <c r="D350" s="46" t="s">
        <v>621</v>
      </c>
      <c r="E350" s="71">
        <v>131972.0</v>
      </c>
      <c r="F350" s="72" t="s">
        <v>27</v>
      </c>
      <c r="G350" s="46" t="s">
        <v>16</v>
      </c>
    </row>
    <row r="351">
      <c r="A351" s="47" t="s">
        <v>50</v>
      </c>
      <c r="B351" s="47" t="s">
        <v>23</v>
      </c>
      <c r="C351" s="47">
        <v>5.0</v>
      </c>
      <c r="D351" s="46" t="s">
        <v>46</v>
      </c>
      <c r="E351" s="71">
        <v>122628.0</v>
      </c>
      <c r="F351" s="72" t="s">
        <v>45</v>
      </c>
      <c r="G351" s="46" t="s">
        <v>16</v>
      </c>
    </row>
    <row r="352">
      <c r="A352" s="47" t="s">
        <v>50</v>
      </c>
      <c r="B352" s="47" t="s">
        <v>23</v>
      </c>
      <c r="C352" s="47">
        <v>6.0</v>
      </c>
      <c r="D352" s="46" t="s">
        <v>64</v>
      </c>
      <c r="E352" s="71">
        <v>155760.0</v>
      </c>
      <c r="F352" s="72" t="s">
        <v>63</v>
      </c>
      <c r="G352" s="46" t="s">
        <v>16</v>
      </c>
    </row>
    <row r="353">
      <c r="A353" s="47" t="s">
        <v>50</v>
      </c>
      <c r="B353" s="47" t="s">
        <v>23</v>
      </c>
      <c r="C353" s="47">
        <v>7.0</v>
      </c>
      <c r="D353" s="46" t="s">
        <v>630</v>
      </c>
      <c r="E353" s="71">
        <v>155808.0</v>
      </c>
      <c r="F353" s="72" t="s">
        <v>75</v>
      </c>
      <c r="G353" s="46" t="s">
        <v>16</v>
      </c>
    </row>
    <row r="354">
      <c r="A354" s="47" t="s">
        <v>50</v>
      </c>
      <c r="B354" s="47" t="s">
        <v>23</v>
      </c>
      <c r="C354" s="47">
        <v>8.0</v>
      </c>
      <c r="D354" s="46" t="s">
        <v>602</v>
      </c>
      <c r="E354" s="71">
        <v>155716.0</v>
      </c>
      <c r="F354" s="72" t="s">
        <v>92</v>
      </c>
      <c r="G354" s="46" t="s">
        <v>16</v>
      </c>
    </row>
    <row r="355">
      <c r="A355" s="47" t="s">
        <v>50</v>
      </c>
      <c r="B355" s="47" t="s">
        <v>23</v>
      </c>
      <c r="C355" s="47">
        <v>9.0</v>
      </c>
      <c r="D355" s="51" t="s">
        <v>645</v>
      </c>
      <c r="E355" s="71">
        <v>200000.0</v>
      </c>
      <c r="F355" s="72" t="s">
        <v>122</v>
      </c>
      <c r="G355" s="46" t="s">
        <v>16</v>
      </c>
    </row>
    <row r="356">
      <c r="A356" s="47" t="s">
        <v>53</v>
      </c>
      <c r="B356" s="47" t="s">
        <v>23</v>
      </c>
      <c r="C356" s="47">
        <v>1.0</v>
      </c>
      <c r="D356" s="46" t="s">
        <v>46</v>
      </c>
      <c r="E356" s="71">
        <v>133272.0</v>
      </c>
      <c r="F356" s="72" t="s">
        <v>45</v>
      </c>
      <c r="G356" s="46" t="s">
        <v>16</v>
      </c>
    </row>
    <row r="357">
      <c r="A357" s="47" t="s">
        <v>53</v>
      </c>
      <c r="B357" s="47" t="s">
        <v>23</v>
      </c>
      <c r="C357" s="47">
        <v>2.0</v>
      </c>
      <c r="D357" s="46" t="s">
        <v>602</v>
      </c>
      <c r="E357" s="71">
        <v>173718.0</v>
      </c>
      <c r="F357" s="72" t="s">
        <v>92</v>
      </c>
      <c r="G357" s="46" t="s">
        <v>16</v>
      </c>
    </row>
    <row r="358">
      <c r="A358" s="47" t="s">
        <v>53</v>
      </c>
      <c r="B358" s="47" t="s">
        <v>23</v>
      </c>
      <c r="C358" s="47">
        <v>3.0</v>
      </c>
      <c r="D358" s="46" t="s">
        <v>46</v>
      </c>
      <c r="E358" s="71">
        <v>133909.0</v>
      </c>
      <c r="F358" s="72" t="s">
        <v>45</v>
      </c>
      <c r="G358" s="46" t="s">
        <v>16</v>
      </c>
    </row>
    <row r="359">
      <c r="A359" s="47" t="s">
        <v>53</v>
      </c>
      <c r="B359" s="47" t="s">
        <v>23</v>
      </c>
      <c r="C359" s="47">
        <v>4.0</v>
      </c>
      <c r="D359" s="46" t="s">
        <v>602</v>
      </c>
      <c r="E359" s="71">
        <v>134064.0</v>
      </c>
      <c r="F359" s="72" t="s">
        <v>92</v>
      </c>
      <c r="G359" s="46" t="s">
        <v>16</v>
      </c>
    </row>
    <row r="360">
      <c r="A360" s="47" t="s">
        <v>53</v>
      </c>
      <c r="B360" s="47" t="s">
        <v>23</v>
      </c>
      <c r="C360" s="47">
        <v>5.0</v>
      </c>
      <c r="D360" s="51" t="s">
        <v>645</v>
      </c>
      <c r="E360" s="71">
        <v>100000.0</v>
      </c>
      <c r="F360" s="72" t="s">
        <v>122</v>
      </c>
      <c r="G360" s="46" t="s">
        <v>16</v>
      </c>
    </row>
    <row r="361">
      <c r="A361" s="47" t="s">
        <v>53</v>
      </c>
      <c r="B361" s="47" t="s">
        <v>23</v>
      </c>
      <c r="C361" s="47">
        <v>6.0</v>
      </c>
      <c r="D361" s="51" t="s">
        <v>645</v>
      </c>
      <c r="E361" s="71">
        <v>200000.0</v>
      </c>
      <c r="F361" s="72" t="s">
        <v>122</v>
      </c>
      <c r="G361" s="46" t="s">
        <v>16</v>
      </c>
    </row>
    <row r="362">
      <c r="A362" s="47" t="s">
        <v>53</v>
      </c>
      <c r="B362" s="47" t="s">
        <v>23</v>
      </c>
      <c r="C362" s="47">
        <v>7.0</v>
      </c>
      <c r="D362" s="46" t="s">
        <v>607</v>
      </c>
      <c r="E362" s="71">
        <v>200000.0</v>
      </c>
      <c r="F362" s="72" t="s">
        <v>30</v>
      </c>
      <c r="G362" s="46" t="s">
        <v>16</v>
      </c>
    </row>
    <row r="363">
      <c r="A363" s="47" t="s">
        <v>53</v>
      </c>
      <c r="B363" s="47" t="s">
        <v>23</v>
      </c>
      <c r="C363" s="47">
        <v>8.0</v>
      </c>
      <c r="D363" s="46" t="s">
        <v>602</v>
      </c>
      <c r="E363" s="71">
        <v>199918.32</v>
      </c>
      <c r="F363" s="72" t="s">
        <v>92</v>
      </c>
      <c r="G363" s="46" t="s">
        <v>16</v>
      </c>
    </row>
    <row r="364">
      <c r="A364" s="47" t="s">
        <v>53</v>
      </c>
      <c r="B364" s="47" t="s">
        <v>23</v>
      </c>
      <c r="C364" s="47">
        <v>9.0</v>
      </c>
      <c r="D364" s="46" t="s">
        <v>70</v>
      </c>
      <c r="E364" s="71">
        <v>129950.0</v>
      </c>
      <c r="F364" s="72" t="s">
        <v>69</v>
      </c>
      <c r="G364" s="46" t="s">
        <v>16</v>
      </c>
    </row>
    <row r="365">
      <c r="A365" s="47" t="s">
        <v>53</v>
      </c>
      <c r="B365" s="47" t="s">
        <v>23</v>
      </c>
      <c r="C365" s="47">
        <v>10.0</v>
      </c>
      <c r="D365" s="46" t="s">
        <v>70</v>
      </c>
      <c r="E365" s="71">
        <v>128910.0</v>
      </c>
      <c r="F365" s="72" t="s">
        <v>69</v>
      </c>
      <c r="G365" s="46" t="s">
        <v>16</v>
      </c>
    </row>
    <row r="366">
      <c r="A366" s="47" t="s">
        <v>53</v>
      </c>
      <c r="B366" s="47" t="s">
        <v>23</v>
      </c>
      <c r="C366" s="47">
        <v>11.0</v>
      </c>
      <c r="D366" s="51" t="s">
        <v>645</v>
      </c>
      <c r="E366" s="71">
        <v>100000.0</v>
      </c>
      <c r="F366" s="72" t="s">
        <v>122</v>
      </c>
      <c r="G366" s="46" t="s">
        <v>16</v>
      </c>
    </row>
    <row r="367">
      <c r="A367" s="47" t="s">
        <v>56</v>
      </c>
      <c r="B367" s="47" t="s">
        <v>23</v>
      </c>
      <c r="C367" s="47">
        <v>1.0</v>
      </c>
      <c r="D367" s="99" t="s">
        <v>108</v>
      </c>
      <c r="E367" s="71">
        <v>157899.0</v>
      </c>
      <c r="F367" s="72" t="s">
        <v>107</v>
      </c>
      <c r="G367" s="46" t="s">
        <v>16</v>
      </c>
    </row>
    <row r="368">
      <c r="A368" s="47" t="s">
        <v>56</v>
      </c>
      <c r="B368" s="47" t="s">
        <v>23</v>
      </c>
      <c r="C368" s="47">
        <v>2.0</v>
      </c>
      <c r="D368" s="101" t="s">
        <v>96</v>
      </c>
      <c r="E368" s="71">
        <v>148314.0</v>
      </c>
      <c r="F368" s="72" t="s">
        <v>95</v>
      </c>
      <c r="G368" s="46" t="s">
        <v>16</v>
      </c>
    </row>
    <row r="369">
      <c r="A369" s="47" t="s">
        <v>56</v>
      </c>
      <c r="B369" s="47" t="s">
        <v>23</v>
      </c>
      <c r="C369" s="47">
        <v>3.0</v>
      </c>
      <c r="D369" s="46" t="s">
        <v>46</v>
      </c>
      <c r="E369" s="71">
        <v>120581.0</v>
      </c>
      <c r="F369" s="72" t="s">
        <v>45</v>
      </c>
      <c r="G369" s="46" t="s">
        <v>16</v>
      </c>
    </row>
    <row r="370">
      <c r="A370" s="47" t="s">
        <v>56</v>
      </c>
      <c r="B370" s="47" t="s">
        <v>23</v>
      </c>
      <c r="C370" s="47">
        <v>4.0</v>
      </c>
      <c r="D370" s="46" t="s">
        <v>621</v>
      </c>
      <c r="E370" s="71">
        <v>131919.0</v>
      </c>
      <c r="F370" s="72" t="s">
        <v>27</v>
      </c>
      <c r="G370" s="46" t="s">
        <v>16</v>
      </c>
    </row>
    <row r="371">
      <c r="A371" s="47" t="s">
        <v>56</v>
      </c>
      <c r="B371" s="47" t="s">
        <v>23</v>
      </c>
      <c r="C371" s="47">
        <v>5.0</v>
      </c>
      <c r="D371" s="46" t="s">
        <v>630</v>
      </c>
      <c r="E371" s="71">
        <v>148315.0</v>
      </c>
      <c r="F371" s="72" t="s">
        <v>75</v>
      </c>
      <c r="G371" s="46" t="s">
        <v>16</v>
      </c>
    </row>
    <row r="372">
      <c r="A372" s="47" t="s">
        <v>56</v>
      </c>
      <c r="B372" s="47" t="s">
        <v>23</v>
      </c>
      <c r="C372" s="47">
        <v>6.0</v>
      </c>
      <c r="D372" s="46" t="s">
        <v>630</v>
      </c>
      <c r="E372" s="71">
        <v>177789.0</v>
      </c>
      <c r="F372" s="72" t="s">
        <v>75</v>
      </c>
      <c r="G372" s="46" t="s">
        <v>16</v>
      </c>
    </row>
    <row r="373">
      <c r="A373" s="47" t="s">
        <v>56</v>
      </c>
      <c r="B373" s="47" t="s">
        <v>23</v>
      </c>
      <c r="C373" s="47">
        <v>7.0</v>
      </c>
      <c r="D373" s="99" t="s">
        <v>652</v>
      </c>
      <c r="E373" s="71">
        <v>145729.0</v>
      </c>
      <c r="F373" s="72" t="s">
        <v>95</v>
      </c>
      <c r="G373" s="46" t="s">
        <v>16</v>
      </c>
    </row>
    <row r="374">
      <c r="A374" s="47" t="s">
        <v>56</v>
      </c>
      <c r="B374" s="47" t="s">
        <v>23</v>
      </c>
      <c r="C374" s="47">
        <v>8.0</v>
      </c>
      <c r="D374" s="51" t="s">
        <v>645</v>
      </c>
      <c r="E374" s="71">
        <v>200000.0</v>
      </c>
      <c r="F374" s="72" t="s">
        <v>122</v>
      </c>
      <c r="G374" s="46" t="s">
        <v>16</v>
      </c>
    </row>
    <row r="375">
      <c r="A375" s="47" t="s">
        <v>56</v>
      </c>
      <c r="B375" s="47" t="s">
        <v>23</v>
      </c>
      <c r="C375" s="47">
        <v>9.0</v>
      </c>
      <c r="D375" s="99" t="s">
        <v>81</v>
      </c>
      <c r="E375" s="71">
        <v>197597.0</v>
      </c>
      <c r="F375" s="72" t="s">
        <v>80</v>
      </c>
      <c r="G375" s="46" t="s">
        <v>16</v>
      </c>
    </row>
    <row r="376">
      <c r="A376" s="47" t="s">
        <v>59</v>
      </c>
      <c r="B376" s="47" t="s">
        <v>23</v>
      </c>
      <c r="C376" s="47">
        <v>1.0</v>
      </c>
      <c r="D376" s="46" t="s">
        <v>46</v>
      </c>
      <c r="E376" s="71">
        <v>123242.0</v>
      </c>
      <c r="F376" s="72" t="s">
        <v>45</v>
      </c>
      <c r="G376" s="46" t="s">
        <v>16</v>
      </c>
    </row>
    <row r="377">
      <c r="A377" s="47" t="s">
        <v>59</v>
      </c>
      <c r="B377" s="47" t="s">
        <v>23</v>
      </c>
      <c r="C377" s="47">
        <v>2.0</v>
      </c>
      <c r="D377" s="99" t="s">
        <v>81</v>
      </c>
      <c r="E377" s="71">
        <v>200000.0</v>
      </c>
      <c r="F377" s="72" t="s">
        <v>80</v>
      </c>
      <c r="G377" s="46" t="s">
        <v>16</v>
      </c>
    </row>
    <row r="378">
      <c r="A378" s="47" t="s">
        <v>59</v>
      </c>
      <c r="B378" s="47" t="s">
        <v>23</v>
      </c>
      <c r="C378" s="47">
        <v>3.0</v>
      </c>
      <c r="D378" s="46" t="s">
        <v>653</v>
      </c>
      <c r="E378" s="71">
        <v>148241.0</v>
      </c>
      <c r="F378" s="72" t="s">
        <v>69</v>
      </c>
      <c r="G378" s="46" t="s">
        <v>16</v>
      </c>
    </row>
    <row r="379">
      <c r="A379" s="47" t="s">
        <v>59</v>
      </c>
      <c r="B379" s="47" t="s">
        <v>23</v>
      </c>
      <c r="C379" s="47">
        <v>4.0</v>
      </c>
      <c r="D379" s="51" t="s">
        <v>645</v>
      </c>
      <c r="E379" s="71">
        <v>200000.0</v>
      </c>
      <c r="F379" s="72" t="s">
        <v>122</v>
      </c>
      <c r="G379" s="46" t="s">
        <v>16</v>
      </c>
    </row>
    <row r="380">
      <c r="A380" s="47" t="s">
        <v>59</v>
      </c>
      <c r="B380" s="47" t="s">
        <v>23</v>
      </c>
      <c r="C380" s="47">
        <v>5.0</v>
      </c>
      <c r="D380" s="99" t="s">
        <v>654</v>
      </c>
      <c r="E380" s="71">
        <v>199918.0</v>
      </c>
      <c r="F380" s="72" t="s">
        <v>122</v>
      </c>
      <c r="G380" s="46" t="s">
        <v>16</v>
      </c>
    </row>
    <row r="381">
      <c r="A381" s="47" t="s">
        <v>59</v>
      </c>
      <c r="B381" s="47" t="s">
        <v>23</v>
      </c>
      <c r="C381" s="47">
        <v>6.0</v>
      </c>
      <c r="D381" s="82" t="s">
        <v>649</v>
      </c>
      <c r="E381" s="71">
        <v>199357.0</v>
      </c>
      <c r="F381" s="72" t="s">
        <v>122</v>
      </c>
      <c r="G381" s="46" t="s">
        <v>16</v>
      </c>
    </row>
    <row r="382">
      <c r="A382" s="47" t="s">
        <v>59</v>
      </c>
      <c r="B382" s="47" t="s">
        <v>23</v>
      </c>
      <c r="C382" s="47">
        <v>7.0</v>
      </c>
      <c r="D382" s="99" t="s">
        <v>81</v>
      </c>
      <c r="E382" s="71">
        <v>179230.0</v>
      </c>
      <c r="F382" s="72" t="s">
        <v>80</v>
      </c>
      <c r="G382" s="46" t="s">
        <v>16</v>
      </c>
    </row>
    <row r="383">
      <c r="A383" s="47" t="s">
        <v>59</v>
      </c>
      <c r="B383" s="47" t="s">
        <v>23</v>
      </c>
      <c r="C383" s="47">
        <v>8.0</v>
      </c>
      <c r="D383" s="46" t="s">
        <v>46</v>
      </c>
      <c r="E383" s="71">
        <v>199064.0</v>
      </c>
      <c r="F383" s="72" t="s">
        <v>45</v>
      </c>
      <c r="G383" s="46" t="s">
        <v>16</v>
      </c>
    </row>
    <row r="384">
      <c r="A384" s="47" t="s">
        <v>62</v>
      </c>
      <c r="B384" s="47" t="s">
        <v>23</v>
      </c>
      <c r="C384" s="47">
        <v>1.0</v>
      </c>
      <c r="D384" s="99" t="s">
        <v>655</v>
      </c>
      <c r="E384" s="71">
        <v>199350.0</v>
      </c>
      <c r="F384" s="72" t="s">
        <v>122</v>
      </c>
      <c r="G384" s="46" t="s">
        <v>16</v>
      </c>
    </row>
    <row r="385">
      <c r="A385" s="47" t="s">
        <v>62</v>
      </c>
      <c r="B385" s="47" t="s">
        <v>23</v>
      </c>
      <c r="C385" s="47">
        <v>2.0</v>
      </c>
      <c r="D385" s="46" t="s">
        <v>30</v>
      </c>
      <c r="E385" s="71">
        <v>198987.75</v>
      </c>
      <c r="F385" s="72" t="s">
        <v>30</v>
      </c>
      <c r="G385" s="46" t="s">
        <v>16</v>
      </c>
    </row>
    <row r="386">
      <c r="A386" s="47" t="s">
        <v>62</v>
      </c>
      <c r="B386" s="47" t="s">
        <v>23</v>
      </c>
      <c r="C386" s="47">
        <v>3.0</v>
      </c>
      <c r="D386" s="46" t="s">
        <v>108</v>
      </c>
      <c r="E386" s="71">
        <v>135605.0</v>
      </c>
      <c r="F386" s="72" t="s">
        <v>107</v>
      </c>
      <c r="G386" s="46" t="s">
        <v>16</v>
      </c>
    </row>
    <row r="387">
      <c r="A387" s="47" t="s">
        <v>62</v>
      </c>
      <c r="B387" s="47" t="s">
        <v>23</v>
      </c>
      <c r="C387" s="47">
        <v>4.0</v>
      </c>
      <c r="D387" s="101" t="s">
        <v>90</v>
      </c>
      <c r="E387" s="71">
        <v>144076.0</v>
      </c>
      <c r="F387" s="72" t="s">
        <v>89</v>
      </c>
      <c r="G387" s="46" t="s">
        <v>16</v>
      </c>
    </row>
    <row r="388">
      <c r="A388" s="47" t="s">
        <v>62</v>
      </c>
      <c r="B388" s="47" t="s">
        <v>23</v>
      </c>
      <c r="C388" s="47">
        <v>5.0</v>
      </c>
      <c r="D388" s="46" t="s">
        <v>604</v>
      </c>
      <c r="E388" s="71">
        <v>131103.0</v>
      </c>
      <c r="F388" s="72" t="s">
        <v>27</v>
      </c>
      <c r="G388" s="46" t="s">
        <v>16</v>
      </c>
    </row>
    <row r="389">
      <c r="A389" s="47" t="s">
        <v>62</v>
      </c>
      <c r="B389" s="47" t="s">
        <v>23</v>
      </c>
      <c r="C389" s="47">
        <v>6.0</v>
      </c>
      <c r="D389" s="46" t="s">
        <v>646</v>
      </c>
      <c r="E389" s="71">
        <v>195500.0</v>
      </c>
      <c r="F389" s="72" t="s">
        <v>122</v>
      </c>
      <c r="G389" s="46" t="s">
        <v>16</v>
      </c>
    </row>
    <row r="390">
      <c r="A390" s="47" t="s">
        <v>62</v>
      </c>
      <c r="B390" s="47" t="s">
        <v>23</v>
      </c>
      <c r="C390" s="47">
        <v>7.0</v>
      </c>
      <c r="D390" s="46" t="s">
        <v>608</v>
      </c>
      <c r="E390" s="71">
        <v>200000.0</v>
      </c>
      <c r="F390" s="72" t="s">
        <v>113</v>
      </c>
      <c r="G390" s="46" t="s">
        <v>16</v>
      </c>
    </row>
    <row r="391">
      <c r="A391" s="47" t="s">
        <v>62</v>
      </c>
      <c r="B391" s="47" t="s">
        <v>23</v>
      </c>
      <c r="C391" s="47">
        <v>8.0</v>
      </c>
      <c r="D391" s="46" t="s">
        <v>608</v>
      </c>
      <c r="E391" s="71">
        <v>200000.0</v>
      </c>
      <c r="F391" s="72" t="s">
        <v>113</v>
      </c>
      <c r="G391" s="46" t="s">
        <v>16</v>
      </c>
    </row>
    <row r="392">
      <c r="A392" s="47" t="s">
        <v>62</v>
      </c>
      <c r="B392" s="47" t="s">
        <v>23</v>
      </c>
      <c r="C392" s="47">
        <v>9.0</v>
      </c>
      <c r="D392" s="46" t="s">
        <v>602</v>
      </c>
      <c r="E392" s="71">
        <v>199618.0</v>
      </c>
      <c r="F392" s="72" t="s">
        <v>92</v>
      </c>
      <c r="G392" s="46" t="s">
        <v>16</v>
      </c>
    </row>
    <row r="393">
      <c r="A393" s="47" t="s">
        <v>62</v>
      </c>
      <c r="B393" s="47" t="s">
        <v>23</v>
      </c>
      <c r="C393" s="47">
        <v>10.0</v>
      </c>
      <c r="D393" s="46" t="s">
        <v>602</v>
      </c>
      <c r="E393" s="71">
        <v>199618.0</v>
      </c>
      <c r="F393" s="72" t="s">
        <v>92</v>
      </c>
      <c r="G393" s="46" t="s">
        <v>16</v>
      </c>
    </row>
    <row r="394">
      <c r="A394" s="47" t="s">
        <v>65</v>
      </c>
      <c r="B394" s="47" t="s">
        <v>23</v>
      </c>
      <c r="C394" s="47">
        <v>1.0</v>
      </c>
      <c r="D394" s="46" t="s">
        <v>656</v>
      </c>
      <c r="E394" s="71">
        <v>199316.0</v>
      </c>
      <c r="F394" s="72" t="s">
        <v>122</v>
      </c>
      <c r="G394" s="46" t="s">
        <v>16</v>
      </c>
    </row>
    <row r="395">
      <c r="A395" s="47" t="s">
        <v>65</v>
      </c>
      <c r="B395" s="47" t="s">
        <v>23</v>
      </c>
      <c r="C395" s="47">
        <v>2.0</v>
      </c>
      <c r="D395" s="46" t="s">
        <v>656</v>
      </c>
      <c r="E395" s="71">
        <v>199947.552</v>
      </c>
      <c r="F395" s="72" t="s">
        <v>122</v>
      </c>
      <c r="G395" s="46" t="s">
        <v>16</v>
      </c>
    </row>
    <row r="396">
      <c r="A396" s="47" t="s">
        <v>65</v>
      </c>
      <c r="B396" s="47" t="s">
        <v>23</v>
      </c>
      <c r="C396" s="47">
        <v>3.0</v>
      </c>
      <c r="D396" s="46" t="s">
        <v>46</v>
      </c>
      <c r="E396" s="71">
        <v>199950.0</v>
      </c>
      <c r="F396" s="72" t="s">
        <v>45</v>
      </c>
      <c r="G396" s="46" t="s">
        <v>16</v>
      </c>
    </row>
    <row r="397">
      <c r="A397" s="47" t="s">
        <v>65</v>
      </c>
      <c r="B397" s="47" t="s">
        <v>23</v>
      </c>
      <c r="C397" s="47">
        <v>4.0</v>
      </c>
      <c r="D397" s="46" t="s">
        <v>646</v>
      </c>
      <c r="E397" s="71">
        <v>195500.0</v>
      </c>
      <c r="F397" s="72" t="s">
        <v>122</v>
      </c>
      <c r="G397" s="46" t="s">
        <v>16</v>
      </c>
    </row>
    <row r="398">
      <c r="A398" s="47" t="s">
        <v>65</v>
      </c>
      <c r="B398" s="47" t="s">
        <v>23</v>
      </c>
      <c r="C398" s="47">
        <v>5.0</v>
      </c>
      <c r="D398" s="46" t="s">
        <v>657</v>
      </c>
      <c r="E398" s="71">
        <v>199600.0</v>
      </c>
      <c r="F398" s="72" t="s">
        <v>107</v>
      </c>
      <c r="G398" s="46" t="s">
        <v>16</v>
      </c>
    </row>
    <row r="399">
      <c r="A399" s="47" t="s">
        <v>65</v>
      </c>
      <c r="B399" s="47" t="s">
        <v>23</v>
      </c>
      <c r="C399" s="47">
        <v>6.0</v>
      </c>
      <c r="D399" s="46" t="s">
        <v>657</v>
      </c>
      <c r="E399" s="71">
        <v>199801.0</v>
      </c>
      <c r="F399" s="72" t="s">
        <v>107</v>
      </c>
      <c r="G399" s="46" t="s">
        <v>16</v>
      </c>
    </row>
    <row r="400">
      <c r="A400" s="47" t="s">
        <v>65</v>
      </c>
      <c r="B400" s="47" t="s">
        <v>23</v>
      </c>
      <c r="C400" s="47">
        <v>7.0</v>
      </c>
      <c r="D400" s="46" t="s">
        <v>658</v>
      </c>
      <c r="E400" s="71">
        <v>199793.0</v>
      </c>
      <c r="F400" s="72" t="s">
        <v>45</v>
      </c>
      <c r="G400" s="46" t="s">
        <v>16</v>
      </c>
    </row>
    <row r="401">
      <c r="A401" s="47" t="s">
        <v>65</v>
      </c>
      <c r="B401" s="47" t="s">
        <v>23</v>
      </c>
      <c r="C401" s="47">
        <v>8.0</v>
      </c>
      <c r="D401" s="46" t="s">
        <v>46</v>
      </c>
      <c r="E401" s="71">
        <v>199786.0</v>
      </c>
      <c r="F401" s="72" t="s">
        <v>45</v>
      </c>
      <c r="G401" s="46" t="s">
        <v>16</v>
      </c>
    </row>
    <row r="402">
      <c r="A402" s="47" t="s">
        <v>65</v>
      </c>
      <c r="B402" s="47" t="s">
        <v>23</v>
      </c>
      <c r="C402" s="47">
        <v>9.0</v>
      </c>
      <c r="D402" s="46" t="s">
        <v>657</v>
      </c>
      <c r="E402" s="71">
        <v>199785.3</v>
      </c>
      <c r="F402" s="72" t="s">
        <v>107</v>
      </c>
      <c r="G402" s="46" t="s">
        <v>16</v>
      </c>
    </row>
    <row r="403">
      <c r="A403" s="47" t="s">
        <v>65</v>
      </c>
      <c r="B403" s="47" t="s">
        <v>23</v>
      </c>
      <c r="C403" s="47">
        <v>10.0</v>
      </c>
      <c r="D403" s="99" t="s">
        <v>84</v>
      </c>
      <c r="E403" s="71">
        <v>199949.0</v>
      </c>
      <c r="F403" s="72" t="s">
        <v>83</v>
      </c>
      <c r="G403" s="46" t="s">
        <v>16</v>
      </c>
    </row>
    <row r="404">
      <c r="A404" s="47" t="s">
        <v>68</v>
      </c>
      <c r="B404" s="47" t="s">
        <v>23</v>
      </c>
      <c r="C404" s="47">
        <v>1.0</v>
      </c>
      <c r="D404" s="46" t="s">
        <v>659</v>
      </c>
      <c r="E404" s="71">
        <v>200000.0</v>
      </c>
      <c r="F404" s="72" t="s">
        <v>122</v>
      </c>
      <c r="G404" s="46" t="s">
        <v>16</v>
      </c>
    </row>
    <row r="405">
      <c r="A405" s="47" t="s">
        <v>68</v>
      </c>
      <c r="B405" s="47" t="s">
        <v>23</v>
      </c>
      <c r="C405" s="47">
        <v>2.0</v>
      </c>
      <c r="D405" s="46" t="s">
        <v>659</v>
      </c>
      <c r="E405" s="71">
        <v>195500.0</v>
      </c>
      <c r="F405" s="72" t="s">
        <v>122</v>
      </c>
      <c r="G405" s="46" t="s">
        <v>16</v>
      </c>
    </row>
    <row r="406">
      <c r="A406" s="47" t="s">
        <v>68</v>
      </c>
      <c r="B406" s="47" t="s">
        <v>23</v>
      </c>
      <c r="C406" s="47">
        <v>3.0</v>
      </c>
      <c r="D406" s="46" t="s">
        <v>30</v>
      </c>
      <c r="E406" s="71">
        <v>198646.34</v>
      </c>
      <c r="F406" s="72" t="s">
        <v>30</v>
      </c>
      <c r="G406" s="46" t="s">
        <v>16</v>
      </c>
    </row>
    <row r="407">
      <c r="A407" s="47" t="s">
        <v>68</v>
      </c>
      <c r="B407" s="47" t="s">
        <v>23</v>
      </c>
      <c r="C407" s="47">
        <v>4.0</v>
      </c>
      <c r="D407" s="46" t="s">
        <v>660</v>
      </c>
      <c r="E407" s="71">
        <v>199305.0</v>
      </c>
      <c r="F407" s="72" t="s">
        <v>122</v>
      </c>
      <c r="G407" s="46" t="s">
        <v>16</v>
      </c>
    </row>
    <row r="408">
      <c r="A408" s="47" t="s">
        <v>68</v>
      </c>
      <c r="B408" s="47" t="s">
        <v>23</v>
      </c>
      <c r="C408" s="47">
        <v>5.0</v>
      </c>
      <c r="D408" s="99" t="s">
        <v>40</v>
      </c>
      <c r="E408" s="71">
        <v>200000.0</v>
      </c>
      <c r="F408" s="72" t="s">
        <v>39</v>
      </c>
      <c r="G408" s="46" t="s">
        <v>16</v>
      </c>
    </row>
    <row r="409">
      <c r="A409" s="47" t="s">
        <v>68</v>
      </c>
      <c r="B409" s="47" t="s">
        <v>23</v>
      </c>
      <c r="C409" s="47">
        <v>6.0</v>
      </c>
      <c r="D409" s="46" t="s">
        <v>608</v>
      </c>
      <c r="E409" s="71">
        <v>200000.0</v>
      </c>
      <c r="F409" s="72" t="s">
        <v>113</v>
      </c>
      <c r="G409" s="46" t="s">
        <v>16</v>
      </c>
    </row>
    <row r="410">
      <c r="A410" s="47" t="s">
        <v>68</v>
      </c>
      <c r="B410" s="47" t="s">
        <v>23</v>
      </c>
      <c r="C410" s="47">
        <v>7.0</v>
      </c>
      <c r="D410" s="46" t="s">
        <v>661</v>
      </c>
      <c r="E410" s="71">
        <v>200000.0</v>
      </c>
      <c r="F410" s="72" t="s">
        <v>122</v>
      </c>
      <c r="G410" s="46" t="s">
        <v>16</v>
      </c>
    </row>
    <row r="411">
      <c r="A411" s="47" t="s">
        <v>68</v>
      </c>
      <c r="B411" s="47" t="s">
        <v>23</v>
      </c>
      <c r="C411" s="47">
        <v>8.0</v>
      </c>
      <c r="D411" s="46" t="s">
        <v>662</v>
      </c>
      <c r="E411" s="71">
        <v>195326.61</v>
      </c>
      <c r="F411" s="72" t="s">
        <v>86</v>
      </c>
      <c r="G411" s="46" t="s">
        <v>16</v>
      </c>
    </row>
    <row r="412">
      <c r="A412" s="47" t="s">
        <v>68</v>
      </c>
      <c r="B412" s="47" t="s">
        <v>23</v>
      </c>
      <c r="C412" s="47">
        <v>9.0</v>
      </c>
      <c r="D412" s="46" t="s">
        <v>608</v>
      </c>
      <c r="E412" s="71">
        <v>200000.0</v>
      </c>
      <c r="F412" s="72" t="s">
        <v>113</v>
      </c>
      <c r="G412" s="46" t="s">
        <v>16</v>
      </c>
    </row>
    <row r="413">
      <c r="A413" s="47" t="s">
        <v>68</v>
      </c>
      <c r="B413" s="47" t="s">
        <v>23</v>
      </c>
      <c r="C413" s="47">
        <v>10.0</v>
      </c>
      <c r="D413" s="99" t="s">
        <v>52</v>
      </c>
      <c r="E413" s="71">
        <v>200000.0</v>
      </c>
      <c r="F413" s="72" t="s">
        <v>51</v>
      </c>
      <c r="G413" s="46" t="s">
        <v>16</v>
      </c>
    </row>
    <row r="414">
      <c r="A414" s="47" t="s">
        <v>71</v>
      </c>
      <c r="B414" s="47" t="s">
        <v>23</v>
      </c>
      <c r="C414" s="47">
        <v>1.0</v>
      </c>
      <c r="D414" s="46" t="s">
        <v>108</v>
      </c>
      <c r="E414" s="71">
        <v>199953.0</v>
      </c>
      <c r="F414" s="72" t="s">
        <v>107</v>
      </c>
      <c r="G414" s="46" t="s">
        <v>16</v>
      </c>
    </row>
    <row r="415">
      <c r="A415" s="47" t="s">
        <v>71</v>
      </c>
      <c r="B415" s="47" t="s">
        <v>23</v>
      </c>
      <c r="C415" s="47">
        <v>2.0</v>
      </c>
      <c r="D415" s="46" t="s">
        <v>656</v>
      </c>
      <c r="E415" s="71">
        <v>199316.0</v>
      </c>
      <c r="F415" s="72" t="s">
        <v>122</v>
      </c>
      <c r="G415" s="46" t="s">
        <v>16</v>
      </c>
    </row>
    <row r="416">
      <c r="A416" s="47" t="s">
        <v>71</v>
      </c>
      <c r="B416" s="47" t="s">
        <v>23</v>
      </c>
      <c r="C416" s="47">
        <v>3.0</v>
      </c>
      <c r="D416" s="46" t="s">
        <v>656</v>
      </c>
      <c r="E416" s="71">
        <v>199938.0</v>
      </c>
      <c r="F416" s="72" t="s">
        <v>122</v>
      </c>
      <c r="G416" s="46" t="s">
        <v>16</v>
      </c>
    </row>
    <row r="417">
      <c r="A417" s="47" t="s">
        <v>71</v>
      </c>
      <c r="B417" s="47" t="s">
        <v>23</v>
      </c>
      <c r="C417" s="47">
        <v>4.0</v>
      </c>
      <c r="D417" s="46" t="s">
        <v>659</v>
      </c>
      <c r="E417" s="71">
        <v>195500.0</v>
      </c>
      <c r="F417" s="72" t="s">
        <v>122</v>
      </c>
      <c r="G417" s="46" t="s">
        <v>16</v>
      </c>
    </row>
    <row r="418">
      <c r="A418" s="47" t="s">
        <v>71</v>
      </c>
      <c r="B418" s="47" t="s">
        <v>23</v>
      </c>
      <c r="C418" s="47">
        <v>5.0</v>
      </c>
      <c r="D418" s="46" t="s">
        <v>84</v>
      </c>
      <c r="E418" s="71">
        <v>199900.0</v>
      </c>
      <c r="F418" s="72" t="s">
        <v>83</v>
      </c>
      <c r="G418" s="46" t="s">
        <v>16</v>
      </c>
    </row>
    <row r="419">
      <c r="A419" s="47" t="s">
        <v>71</v>
      </c>
      <c r="B419" s="47" t="s">
        <v>23</v>
      </c>
      <c r="C419" s="47">
        <v>6.0</v>
      </c>
      <c r="D419" s="46" t="s">
        <v>84</v>
      </c>
      <c r="E419" s="71">
        <v>199029.0</v>
      </c>
      <c r="F419" s="72" t="s">
        <v>83</v>
      </c>
      <c r="G419" s="46" t="s">
        <v>16</v>
      </c>
    </row>
    <row r="420">
      <c r="A420" s="47" t="s">
        <v>71</v>
      </c>
      <c r="B420" s="47" t="s">
        <v>23</v>
      </c>
      <c r="C420" s="47">
        <v>7.0</v>
      </c>
      <c r="D420" s="46" t="s">
        <v>46</v>
      </c>
      <c r="E420" s="71">
        <v>199711.0</v>
      </c>
      <c r="F420" s="72" t="s">
        <v>45</v>
      </c>
      <c r="G420" s="46" t="s">
        <v>16</v>
      </c>
    </row>
    <row r="421">
      <c r="A421" s="47" t="s">
        <v>71</v>
      </c>
      <c r="B421" s="47" t="s">
        <v>23</v>
      </c>
      <c r="C421" s="47">
        <v>8.0</v>
      </c>
      <c r="D421" s="46" t="s">
        <v>46</v>
      </c>
      <c r="E421" s="71">
        <v>199826.0</v>
      </c>
      <c r="F421" s="72" t="s">
        <v>45</v>
      </c>
      <c r="G421" s="46" t="s">
        <v>16</v>
      </c>
    </row>
    <row r="422">
      <c r="A422" s="47" t="s">
        <v>71</v>
      </c>
      <c r="B422" s="47" t="s">
        <v>23</v>
      </c>
      <c r="C422" s="47">
        <v>9.0</v>
      </c>
      <c r="D422" s="46" t="s">
        <v>108</v>
      </c>
      <c r="E422" s="71">
        <v>199778.0</v>
      </c>
      <c r="F422" s="72" t="s">
        <v>107</v>
      </c>
      <c r="G422" s="46" t="s">
        <v>16</v>
      </c>
    </row>
    <row r="423">
      <c r="A423" s="47" t="s">
        <v>71</v>
      </c>
      <c r="B423" s="47" t="s">
        <v>23</v>
      </c>
      <c r="C423" s="47">
        <v>10.0</v>
      </c>
      <c r="D423" s="46" t="s">
        <v>604</v>
      </c>
      <c r="E423" s="71">
        <v>199957.0</v>
      </c>
      <c r="F423" s="72" t="s">
        <v>27</v>
      </c>
      <c r="G423" s="46" t="s">
        <v>16</v>
      </c>
    </row>
    <row r="424">
      <c r="A424" s="102"/>
      <c r="B424" s="102"/>
      <c r="C424" s="102"/>
      <c r="D424" s="103"/>
      <c r="E424" s="104"/>
      <c r="F424" s="105"/>
      <c r="G424" s="52"/>
    </row>
    <row r="425">
      <c r="A425" s="47"/>
      <c r="B425" s="47"/>
      <c r="C425" s="47"/>
      <c r="E425" s="71"/>
      <c r="F425" s="72"/>
      <c r="G425" s="52"/>
    </row>
    <row r="426">
      <c r="A426" s="47"/>
      <c r="B426" s="47"/>
      <c r="C426" s="47"/>
      <c r="E426" s="71"/>
      <c r="F426" s="72"/>
      <c r="G426" s="52"/>
    </row>
    <row r="427">
      <c r="A427" s="47"/>
      <c r="B427" s="47"/>
      <c r="C427" s="47"/>
      <c r="E427" s="71"/>
      <c r="F427" s="72"/>
      <c r="G427" s="52"/>
    </row>
    <row r="428">
      <c r="F428" s="33"/>
    </row>
    <row r="429">
      <c r="A429" s="31"/>
      <c r="B429" s="31"/>
      <c r="C429" s="31"/>
      <c r="E429" s="106"/>
      <c r="F429" s="33"/>
      <c r="G429" s="52"/>
    </row>
    <row r="430">
      <c r="A430" s="31"/>
      <c r="B430" s="31"/>
      <c r="C430" s="31"/>
      <c r="E430" s="106"/>
      <c r="F430" s="33"/>
      <c r="G430" s="52"/>
    </row>
    <row r="431">
      <c r="A431" s="31"/>
      <c r="B431" s="31"/>
      <c r="C431" s="31"/>
      <c r="E431" s="106"/>
      <c r="F431" s="33"/>
      <c r="G431" s="52"/>
    </row>
    <row r="432">
      <c r="A432" s="31"/>
      <c r="B432" s="31"/>
      <c r="C432" s="31"/>
      <c r="E432" s="106"/>
      <c r="F432" s="33"/>
      <c r="G432" s="52"/>
    </row>
    <row r="433">
      <c r="A433" s="31"/>
      <c r="B433" s="31"/>
      <c r="C433" s="31"/>
      <c r="E433" s="106"/>
      <c r="F433" s="33"/>
      <c r="G433" s="52"/>
    </row>
    <row r="434">
      <c r="A434" s="31"/>
      <c r="B434" s="31"/>
      <c r="C434" s="31"/>
      <c r="E434" s="106"/>
      <c r="F434" s="33"/>
      <c r="G434" s="52"/>
    </row>
    <row r="435">
      <c r="A435" s="31"/>
      <c r="B435" s="31"/>
      <c r="C435" s="31"/>
      <c r="E435" s="106"/>
      <c r="F435" s="33"/>
      <c r="G435" s="52"/>
    </row>
    <row r="436">
      <c r="A436" s="31"/>
      <c r="B436" s="31"/>
      <c r="C436" s="31"/>
      <c r="E436" s="106"/>
      <c r="F436" s="33"/>
      <c r="G436" s="52"/>
    </row>
    <row r="437">
      <c r="A437" s="31"/>
      <c r="B437" s="31"/>
      <c r="C437" s="31"/>
      <c r="E437" s="106"/>
      <c r="F437" s="33"/>
      <c r="G437" s="52"/>
    </row>
    <row r="438">
      <c r="A438" s="31"/>
      <c r="B438" s="31"/>
      <c r="C438" s="31"/>
      <c r="E438" s="106"/>
      <c r="F438" s="33"/>
      <c r="G438" s="52"/>
    </row>
    <row r="439">
      <c r="A439" s="31"/>
      <c r="B439" s="31"/>
      <c r="C439" s="31"/>
      <c r="E439" s="106"/>
      <c r="F439" s="33"/>
      <c r="G439" s="52"/>
    </row>
    <row r="440">
      <c r="A440" s="31"/>
      <c r="B440" s="31"/>
      <c r="C440" s="31"/>
      <c r="E440" s="106"/>
      <c r="F440" s="33"/>
      <c r="G440" s="52"/>
    </row>
    <row r="441">
      <c r="A441" s="31"/>
      <c r="B441" s="31"/>
      <c r="C441" s="31"/>
      <c r="E441" s="106"/>
      <c r="F441" s="33"/>
      <c r="G441" s="52"/>
    </row>
    <row r="442">
      <c r="A442" s="31"/>
      <c r="B442" s="31"/>
      <c r="C442" s="31"/>
      <c r="E442" s="106"/>
      <c r="F442" s="33"/>
      <c r="G442" s="52"/>
    </row>
    <row r="443">
      <c r="A443" s="31"/>
      <c r="B443" s="31"/>
      <c r="C443" s="31"/>
      <c r="E443" s="106"/>
      <c r="F443" s="33"/>
      <c r="G443" s="52"/>
    </row>
    <row r="444">
      <c r="A444" s="31"/>
      <c r="B444" s="31"/>
      <c r="C444" s="31"/>
      <c r="E444" s="106"/>
      <c r="F444" s="33"/>
      <c r="G444" s="52"/>
    </row>
    <row r="445">
      <c r="A445" s="31"/>
      <c r="B445" s="31"/>
      <c r="C445" s="31"/>
      <c r="E445" s="106"/>
      <c r="F445" s="33"/>
      <c r="G445" s="52"/>
    </row>
    <row r="446">
      <c r="A446" s="31"/>
      <c r="B446" s="31"/>
      <c r="C446" s="31"/>
      <c r="E446" s="106"/>
      <c r="F446" s="33"/>
      <c r="G446" s="52"/>
    </row>
    <row r="447">
      <c r="A447" s="31"/>
      <c r="B447" s="31"/>
      <c r="C447" s="31"/>
      <c r="E447" s="106"/>
      <c r="F447" s="33"/>
      <c r="G447" s="52"/>
    </row>
    <row r="448">
      <c r="A448" s="31"/>
      <c r="B448" s="31"/>
      <c r="C448" s="31"/>
      <c r="E448" s="106"/>
      <c r="F448" s="33"/>
      <c r="G448" s="52"/>
    </row>
    <row r="449">
      <c r="A449" s="31"/>
      <c r="B449" s="31"/>
      <c r="C449" s="31"/>
      <c r="E449" s="106"/>
      <c r="F449" s="33"/>
      <c r="G449" s="52"/>
    </row>
    <row r="450">
      <c r="A450" s="31"/>
      <c r="B450" s="31"/>
      <c r="C450" s="31"/>
      <c r="E450" s="106"/>
      <c r="F450" s="33"/>
      <c r="G450" s="52"/>
    </row>
    <row r="451">
      <c r="A451" s="31"/>
      <c r="B451" s="31"/>
      <c r="C451" s="31"/>
      <c r="E451" s="106"/>
      <c r="F451" s="33"/>
      <c r="G451" s="52"/>
    </row>
    <row r="452">
      <c r="A452" s="31"/>
      <c r="B452" s="31"/>
      <c r="C452" s="31"/>
      <c r="E452" s="106"/>
      <c r="F452" s="33"/>
      <c r="G452" s="52"/>
    </row>
    <row r="453">
      <c r="A453" s="31"/>
      <c r="B453" s="31"/>
      <c r="C453" s="31"/>
      <c r="E453" s="106"/>
      <c r="F453" s="33"/>
      <c r="G453" s="52"/>
    </row>
    <row r="454">
      <c r="A454" s="31"/>
      <c r="B454" s="31"/>
      <c r="C454" s="31"/>
      <c r="E454" s="106"/>
      <c r="F454" s="33"/>
      <c r="G454" s="52"/>
    </row>
    <row r="455">
      <c r="A455" s="31"/>
      <c r="B455" s="31"/>
      <c r="C455" s="31"/>
      <c r="E455" s="106"/>
      <c r="F455" s="33"/>
      <c r="G455" s="52"/>
    </row>
    <row r="456">
      <c r="A456" s="31"/>
      <c r="B456" s="31"/>
      <c r="C456" s="31"/>
      <c r="E456" s="106"/>
      <c r="F456" s="33"/>
      <c r="G456" s="52"/>
    </row>
    <row r="457">
      <c r="A457" s="31"/>
      <c r="B457" s="31"/>
      <c r="C457" s="31"/>
      <c r="E457" s="106"/>
      <c r="F457" s="33"/>
      <c r="G457" s="52"/>
    </row>
    <row r="458">
      <c r="A458" s="31"/>
      <c r="B458" s="31"/>
      <c r="C458" s="31"/>
      <c r="E458" s="106"/>
      <c r="F458" s="33"/>
      <c r="G458" s="52"/>
    </row>
    <row r="459">
      <c r="A459" s="31"/>
      <c r="B459" s="31"/>
      <c r="C459" s="31"/>
      <c r="E459" s="106"/>
      <c r="F459" s="33"/>
      <c r="G459" s="52"/>
    </row>
    <row r="460">
      <c r="A460" s="31"/>
      <c r="B460" s="31"/>
      <c r="C460" s="31"/>
      <c r="E460" s="106"/>
      <c r="F460" s="33"/>
      <c r="G460" s="52"/>
    </row>
    <row r="461">
      <c r="A461" s="31"/>
      <c r="B461" s="31"/>
      <c r="C461" s="31"/>
      <c r="E461" s="106"/>
      <c r="F461" s="33"/>
      <c r="G461" s="52"/>
    </row>
    <row r="462">
      <c r="A462" s="31"/>
      <c r="B462" s="31"/>
      <c r="C462" s="31"/>
      <c r="E462" s="106"/>
      <c r="F462" s="33"/>
      <c r="G462" s="52"/>
    </row>
    <row r="463">
      <c r="A463" s="31"/>
      <c r="B463" s="31"/>
      <c r="C463" s="31"/>
      <c r="E463" s="106"/>
      <c r="F463" s="33"/>
      <c r="G463" s="52"/>
    </row>
    <row r="464">
      <c r="A464" s="31"/>
      <c r="B464" s="31"/>
      <c r="C464" s="31"/>
      <c r="E464" s="106"/>
      <c r="F464" s="33"/>
      <c r="G464" s="52"/>
    </row>
    <row r="465">
      <c r="A465" s="31"/>
      <c r="B465" s="31"/>
      <c r="C465" s="31"/>
      <c r="E465" s="106"/>
      <c r="F465" s="33"/>
      <c r="G465" s="52"/>
    </row>
    <row r="466">
      <c r="A466" s="31"/>
      <c r="B466" s="31"/>
      <c r="C466" s="31"/>
      <c r="E466" s="106"/>
      <c r="F466" s="33"/>
      <c r="G466" s="52"/>
    </row>
    <row r="467">
      <c r="A467" s="31"/>
      <c r="B467" s="31"/>
      <c r="C467" s="31"/>
      <c r="E467" s="106"/>
      <c r="F467" s="33"/>
      <c r="G467" s="52"/>
    </row>
    <row r="468">
      <c r="A468" s="31"/>
      <c r="B468" s="31"/>
      <c r="C468" s="31"/>
      <c r="E468" s="106"/>
      <c r="F468" s="33"/>
      <c r="G468" s="52"/>
    </row>
    <row r="469">
      <c r="A469" s="31"/>
      <c r="B469" s="31"/>
      <c r="C469" s="31"/>
      <c r="E469" s="106"/>
      <c r="F469" s="33"/>
      <c r="G469" s="52"/>
    </row>
    <row r="470">
      <c r="A470" s="31"/>
      <c r="B470" s="31"/>
      <c r="C470" s="31"/>
      <c r="E470" s="106"/>
      <c r="F470" s="33"/>
      <c r="G470" s="52"/>
    </row>
    <row r="471">
      <c r="A471" s="31"/>
      <c r="B471" s="31"/>
      <c r="C471" s="31"/>
      <c r="E471" s="106"/>
      <c r="F471" s="33"/>
      <c r="G471" s="52"/>
    </row>
    <row r="472">
      <c r="A472" s="31"/>
      <c r="B472" s="31"/>
      <c r="C472" s="31"/>
      <c r="E472" s="106"/>
      <c r="F472" s="33"/>
      <c r="G472" s="52"/>
    </row>
    <row r="473">
      <c r="A473" s="31"/>
      <c r="B473" s="31"/>
      <c r="C473" s="31"/>
      <c r="E473" s="106"/>
      <c r="F473" s="33"/>
      <c r="G473" s="52"/>
    </row>
    <row r="474">
      <c r="A474" s="31"/>
      <c r="B474" s="31"/>
      <c r="C474" s="31"/>
      <c r="E474" s="106"/>
      <c r="F474" s="33"/>
      <c r="G474" s="52"/>
    </row>
    <row r="475">
      <c r="A475" s="31"/>
      <c r="B475" s="31"/>
      <c r="C475" s="31"/>
      <c r="E475" s="106"/>
      <c r="F475" s="33"/>
      <c r="G475" s="52"/>
    </row>
    <row r="476">
      <c r="A476" s="31"/>
      <c r="B476" s="31"/>
      <c r="C476" s="31"/>
      <c r="E476" s="106"/>
      <c r="F476" s="33"/>
      <c r="G476" s="52"/>
    </row>
    <row r="477">
      <c r="A477" s="31"/>
      <c r="B477" s="31"/>
      <c r="C477" s="31"/>
      <c r="E477" s="106"/>
      <c r="F477" s="33"/>
      <c r="G477" s="52"/>
    </row>
    <row r="478">
      <c r="A478" s="31"/>
      <c r="B478" s="31"/>
      <c r="C478" s="31"/>
      <c r="E478" s="106"/>
      <c r="F478" s="33"/>
      <c r="G478" s="52"/>
    </row>
    <row r="479">
      <c r="A479" s="31"/>
      <c r="B479" s="31"/>
      <c r="C479" s="31"/>
      <c r="E479" s="106"/>
      <c r="F479" s="33"/>
      <c r="G479" s="52"/>
    </row>
    <row r="480">
      <c r="A480" s="31"/>
      <c r="B480" s="31"/>
      <c r="C480" s="31"/>
      <c r="E480" s="106"/>
      <c r="F480" s="33"/>
      <c r="G480" s="52"/>
    </row>
    <row r="481">
      <c r="A481" s="31"/>
      <c r="B481" s="31"/>
      <c r="C481" s="31"/>
      <c r="E481" s="106"/>
      <c r="F481" s="33"/>
      <c r="G481" s="52"/>
    </row>
    <row r="482">
      <c r="A482" s="31"/>
      <c r="B482" s="31"/>
      <c r="C482" s="31"/>
      <c r="E482" s="106"/>
      <c r="F482" s="33"/>
      <c r="G482" s="52"/>
    </row>
    <row r="483">
      <c r="A483" s="31"/>
      <c r="B483" s="31"/>
      <c r="C483" s="31"/>
      <c r="E483" s="106"/>
      <c r="F483" s="33"/>
      <c r="G483" s="52"/>
    </row>
    <row r="484">
      <c r="A484" s="31"/>
      <c r="B484" s="31"/>
      <c r="C484" s="31"/>
      <c r="E484" s="106"/>
      <c r="F484" s="33"/>
      <c r="G484" s="52"/>
    </row>
    <row r="485">
      <c r="A485" s="31"/>
      <c r="B485" s="31"/>
      <c r="C485" s="31"/>
      <c r="E485" s="106"/>
      <c r="F485" s="33"/>
      <c r="G485" s="52"/>
    </row>
    <row r="486">
      <c r="A486" s="31"/>
      <c r="B486" s="31"/>
      <c r="C486" s="31"/>
      <c r="E486" s="106"/>
      <c r="F486" s="33"/>
      <c r="G486" s="52"/>
    </row>
    <row r="487">
      <c r="A487" s="31"/>
      <c r="B487" s="31"/>
      <c r="C487" s="31"/>
      <c r="E487" s="106"/>
      <c r="F487" s="33"/>
      <c r="G487" s="52"/>
    </row>
    <row r="488">
      <c r="A488" s="31"/>
      <c r="B488" s="31"/>
      <c r="C488" s="31"/>
      <c r="E488" s="106"/>
      <c r="F488" s="33"/>
      <c r="G488" s="52"/>
    </row>
    <row r="489">
      <c r="A489" s="31"/>
      <c r="B489" s="31"/>
      <c r="C489" s="31"/>
      <c r="E489" s="106"/>
      <c r="F489" s="33"/>
      <c r="G489" s="52"/>
    </row>
    <row r="490">
      <c r="A490" s="31"/>
      <c r="B490" s="31"/>
      <c r="C490" s="31"/>
      <c r="E490" s="106"/>
      <c r="F490" s="33"/>
      <c r="G490" s="52"/>
    </row>
    <row r="491">
      <c r="A491" s="31"/>
      <c r="B491" s="31"/>
      <c r="C491" s="31"/>
      <c r="E491" s="106"/>
      <c r="F491" s="33"/>
      <c r="G491" s="52"/>
    </row>
    <row r="492">
      <c r="A492" s="31"/>
      <c r="B492" s="31"/>
      <c r="C492" s="31"/>
      <c r="E492" s="106"/>
      <c r="F492" s="33"/>
      <c r="G492" s="52"/>
    </row>
    <row r="493">
      <c r="A493" s="31"/>
      <c r="B493" s="31"/>
      <c r="C493" s="31"/>
      <c r="E493" s="106"/>
      <c r="F493" s="33"/>
      <c r="G493" s="52"/>
    </row>
    <row r="494">
      <c r="A494" s="31"/>
      <c r="B494" s="31"/>
      <c r="C494" s="31"/>
      <c r="E494" s="106"/>
      <c r="F494" s="33"/>
      <c r="G494" s="52"/>
    </row>
    <row r="495">
      <c r="A495" s="31"/>
      <c r="B495" s="31"/>
      <c r="C495" s="31"/>
      <c r="E495" s="106"/>
      <c r="F495" s="33"/>
      <c r="G495" s="52"/>
    </row>
    <row r="496">
      <c r="A496" s="31"/>
      <c r="B496" s="31"/>
      <c r="C496" s="31"/>
      <c r="E496" s="106"/>
      <c r="F496" s="33"/>
      <c r="G496" s="52"/>
    </row>
    <row r="497">
      <c r="A497" s="31"/>
      <c r="B497" s="31"/>
      <c r="C497" s="31"/>
      <c r="E497" s="106"/>
      <c r="F497" s="33"/>
      <c r="G497" s="52"/>
    </row>
    <row r="498">
      <c r="A498" s="31"/>
      <c r="B498" s="31"/>
      <c r="C498" s="31"/>
      <c r="E498" s="106"/>
      <c r="F498" s="33"/>
      <c r="G498" s="52"/>
    </row>
    <row r="499">
      <c r="A499" s="31"/>
      <c r="B499" s="31"/>
      <c r="C499" s="31"/>
      <c r="E499" s="106"/>
      <c r="F499" s="33"/>
      <c r="G499" s="52"/>
    </row>
    <row r="500">
      <c r="A500" s="31"/>
      <c r="B500" s="31"/>
      <c r="C500" s="31"/>
      <c r="E500" s="106"/>
      <c r="F500" s="33"/>
      <c r="G500" s="52"/>
    </row>
    <row r="501">
      <c r="A501" s="31"/>
      <c r="B501" s="31"/>
      <c r="C501" s="31"/>
      <c r="E501" s="106"/>
      <c r="F501" s="33"/>
      <c r="G501" s="52"/>
    </row>
    <row r="502">
      <c r="A502" s="31"/>
      <c r="B502" s="31"/>
      <c r="C502" s="31"/>
      <c r="E502" s="106"/>
      <c r="F502" s="33"/>
      <c r="G502" s="52"/>
    </row>
    <row r="503">
      <c r="A503" s="31"/>
      <c r="B503" s="31"/>
      <c r="C503" s="31"/>
      <c r="E503" s="106"/>
      <c r="F503" s="33"/>
      <c r="G503" s="52"/>
    </row>
    <row r="504">
      <c r="A504" s="31"/>
      <c r="B504" s="31"/>
      <c r="C504" s="31"/>
      <c r="E504" s="106"/>
      <c r="F504" s="33"/>
      <c r="G504" s="52"/>
    </row>
    <row r="505">
      <c r="A505" s="31"/>
      <c r="B505" s="31"/>
      <c r="C505" s="31"/>
      <c r="E505" s="106"/>
      <c r="F505" s="33"/>
      <c r="G505" s="52"/>
    </row>
    <row r="506">
      <c r="A506" s="31"/>
      <c r="B506" s="31"/>
      <c r="C506" s="31"/>
      <c r="E506" s="106"/>
      <c r="F506" s="33"/>
      <c r="G506" s="52"/>
    </row>
    <row r="507">
      <c r="A507" s="31"/>
      <c r="B507" s="31"/>
      <c r="C507" s="31"/>
      <c r="E507" s="106"/>
      <c r="F507" s="33"/>
      <c r="G507" s="52"/>
    </row>
    <row r="508">
      <c r="A508" s="31"/>
      <c r="B508" s="31"/>
      <c r="C508" s="31"/>
      <c r="E508" s="106"/>
      <c r="F508" s="33"/>
      <c r="G508" s="52"/>
    </row>
    <row r="509">
      <c r="A509" s="31"/>
      <c r="B509" s="31"/>
      <c r="C509" s="31"/>
      <c r="E509" s="106"/>
      <c r="F509" s="33"/>
      <c r="G509" s="52"/>
    </row>
    <row r="510">
      <c r="A510" s="31"/>
      <c r="B510" s="31"/>
      <c r="C510" s="31"/>
      <c r="E510" s="106"/>
      <c r="F510" s="33"/>
      <c r="G510" s="52"/>
    </row>
    <row r="511">
      <c r="A511" s="31"/>
      <c r="B511" s="31"/>
      <c r="C511" s="31"/>
      <c r="E511" s="106"/>
      <c r="F511" s="33"/>
      <c r="G511" s="52"/>
    </row>
    <row r="512">
      <c r="A512" s="31"/>
      <c r="B512" s="31"/>
      <c r="C512" s="31"/>
      <c r="E512" s="106"/>
      <c r="F512" s="33"/>
      <c r="G512" s="52"/>
    </row>
    <row r="513">
      <c r="A513" s="31"/>
      <c r="B513" s="31"/>
      <c r="C513" s="31"/>
      <c r="E513" s="106"/>
      <c r="F513" s="33"/>
      <c r="G513" s="52"/>
    </row>
    <row r="514">
      <c r="A514" s="31"/>
      <c r="B514" s="31"/>
      <c r="C514" s="31"/>
      <c r="E514" s="106"/>
      <c r="F514" s="33"/>
      <c r="G514" s="52"/>
    </row>
    <row r="515">
      <c r="A515" s="31"/>
      <c r="B515" s="31"/>
      <c r="C515" s="31"/>
      <c r="E515" s="106"/>
      <c r="F515" s="33"/>
      <c r="G515" s="52"/>
    </row>
    <row r="516">
      <c r="A516" s="31"/>
      <c r="B516" s="31"/>
      <c r="C516" s="31"/>
      <c r="E516" s="106"/>
      <c r="F516" s="33"/>
      <c r="G516" s="52"/>
    </row>
    <row r="517">
      <c r="A517" s="31"/>
      <c r="B517" s="31"/>
      <c r="C517" s="31"/>
      <c r="E517" s="106"/>
      <c r="F517" s="33"/>
      <c r="G517" s="52"/>
    </row>
    <row r="518">
      <c r="A518" s="31"/>
      <c r="B518" s="31"/>
      <c r="C518" s="31"/>
      <c r="E518" s="106"/>
      <c r="F518" s="33"/>
      <c r="G518" s="52"/>
    </row>
    <row r="519">
      <c r="A519" s="31"/>
      <c r="B519" s="31"/>
      <c r="C519" s="31"/>
      <c r="E519" s="106"/>
      <c r="F519" s="33"/>
      <c r="G519" s="52"/>
    </row>
    <row r="520">
      <c r="A520" s="31"/>
      <c r="B520" s="31"/>
      <c r="C520" s="31"/>
      <c r="E520" s="106"/>
      <c r="F520" s="33"/>
      <c r="G520" s="52"/>
    </row>
    <row r="521">
      <c r="A521" s="31"/>
      <c r="B521" s="31"/>
      <c r="C521" s="31"/>
      <c r="E521" s="106"/>
      <c r="F521" s="33"/>
      <c r="G521" s="52"/>
    </row>
    <row r="522">
      <c r="A522" s="31"/>
      <c r="B522" s="31"/>
      <c r="C522" s="31"/>
      <c r="E522" s="106"/>
      <c r="F522" s="33"/>
      <c r="G522" s="52"/>
    </row>
    <row r="523">
      <c r="A523" s="31"/>
      <c r="B523" s="31"/>
      <c r="C523" s="31"/>
      <c r="E523" s="106"/>
      <c r="F523" s="33"/>
      <c r="G523" s="52"/>
    </row>
    <row r="524">
      <c r="A524" s="31"/>
      <c r="B524" s="31"/>
      <c r="C524" s="31"/>
      <c r="E524" s="106"/>
      <c r="F524" s="33"/>
      <c r="G524" s="52"/>
    </row>
    <row r="525">
      <c r="A525" s="31"/>
      <c r="B525" s="31"/>
      <c r="C525" s="31"/>
      <c r="E525" s="106"/>
      <c r="F525" s="33"/>
      <c r="G525" s="52"/>
    </row>
    <row r="526">
      <c r="A526" s="31"/>
      <c r="B526" s="31"/>
      <c r="C526" s="31"/>
      <c r="E526" s="106"/>
      <c r="F526" s="33"/>
      <c r="G526" s="52"/>
    </row>
    <row r="527">
      <c r="A527" s="31"/>
      <c r="B527" s="31"/>
      <c r="C527" s="31"/>
      <c r="E527" s="106"/>
      <c r="F527" s="33"/>
      <c r="G527" s="52"/>
    </row>
    <row r="528">
      <c r="A528" s="31"/>
      <c r="B528" s="31"/>
      <c r="C528" s="31"/>
      <c r="E528" s="106"/>
      <c r="F528" s="33"/>
      <c r="G528" s="52"/>
    </row>
    <row r="529">
      <c r="A529" s="31"/>
      <c r="B529" s="31"/>
      <c r="C529" s="31"/>
      <c r="E529" s="106"/>
      <c r="F529" s="33"/>
      <c r="G529" s="52"/>
    </row>
    <row r="530">
      <c r="A530" s="31"/>
      <c r="B530" s="31"/>
      <c r="C530" s="31"/>
      <c r="E530" s="106"/>
      <c r="F530" s="33"/>
      <c r="G530" s="52"/>
    </row>
    <row r="531">
      <c r="A531" s="31"/>
      <c r="B531" s="31"/>
      <c r="C531" s="31"/>
      <c r="E531" s="106"/>
      <c r="F531" s="33"/>
      <c r="G531" s="52"/>
    </row>
    <row r="532">
      <c r="A532" s="31"/>
      <c r="B532" s="31"/>
      <c r="C532" s="31"/>
      <c r="E532" s="106"/>
      <c r="F532" s="33"/>
      <c r="G532" s="52"/>
    </row>
    <row r="533">
      <c r="A533" s="31"/>
      <c r="B533" s="31"/>
      <c r="C533" s="31"/>
      <c r="E533" s="106"/>
      <c r="F533" s="33"/>
      <c r="G533" s="52"/>
    </row>
    <row r="534">
      <c r="A534" s="31"/>
      <c r="B534" s="31"/>
      <c r="C534" s="31"/>
      <c r="E534" s="106"/>
      <c r="F534" s="33"/>
      <c r="G534" s="52"/>
    </row>
    <row r="535">
      <c r="A535" s="31"/>
      <c r="B535" s="31"/>
      <c r="C535" s="31"/>
      <c r="E535" s="106"/>
      <c r="F535" s="33"/>
      <c r="G535" s="52"/>
    </row>
    <row r="536">
      <c r="A536" s="31"/>
      <c r="B536" s="31"/>
      <c r="C536" s="31"/>
      <c r="E536" s="106"/>
      <c r="F536" s="33"/>
      <c r="G536" s="52"/>
    </row>
    <row r="537">
      <c r="A537" s="31"/>
      <c r="B537" s="31"/>
      <c r="C537" s="31"/>
      <c r="E537" s="106"/>
      <c r="F537" s="33"/>
      <c r="G537" s="52"/>
    </row>
    <row r="538">
      <c r="A538" s="31"/>
      <c r="B538" s="31"/>
      <c r="C538" s="31"/>
      <c r="E538" s="106"/>
      <c r="F538" s="33"/>
      <c r="G538" s="52"/>
    </row>
    <row r="539">
      <c r="A539" s="31"/>
      <c r="B539" s="31"/>
      <c r="C539" s="31"/>
      <c r="E539" s="106"/>
      <c r="F539" s="33"/>
      <c r="G539" s="52"/>
    </row>
    <row r="540">
      <c r="A540" s="31"/>
      <c r="B540" s="31"/>
      <c r="C540" s="31"/>
      <c r="E540" s="106"/>
      <c r="F540" s="33"/>
      <c r="G540" s="52"/>
    </row>
    <row r="541">
      <c r="A541" s="31"/>
      <c r="B541" s="31"/>
      <c r="C541" s="31"/>
      <c r="E541" s="106"/>
      <c r="F541" s="33"/>
      <c r="G541" s="52"/>
    </row>
    <row r="542">
      <c r="A542" s="31"/>
      <c r="B542" s="31"/>
      <c r="C542" s="31"/>
      <c r="E542" s="106"/>
      <c r="F542" s="33"/>
      <c r="G542" s="52"/>
    </row>
    <row r="543">
      <c r="A543" s="31"/>
      <c r="B543" s="31"/>
      <c r="C543" s="31"/>
      <c r="E543" s="106"/>
      <c r="F543" s="33"/>
      <c r="G543" s="52"/>
    </row>
    <row r="544">
      <c r="A544" s="31"/>
      <c r="B544" s="31"/>
      <c r="C544" s="31"/>
      <c r="E544" s="106"/>
      <c r="F544" s="33"/>
      <c r="G544" s="52"/>
    </row>
    <row r="545">
      <c r="A545" s="31"/>
      <c r="B545" s="31"/>
      <c r="C545" s="31"/>
      <c r="E545" s="106"/>
      <c r="F545" s="33"/>
      <c r="G545" s="52"/>
    </row>
    <row r="546">
      <c r="A546" s="31"/>
      <c r="B546" s="31"/>
      <c r="C546" s="31"/>
      <c r="E546" s="106"/>
      <c r="F546" s="33"/>
      <c r="G546" s="52"/>
    </row>
    <row r="547">
      <c r="A547" s="31"/>
      <c r="B547" s="31"/>
      <c r="C547" s="31"/>
      <c r="E547" s="106"/>
      <c r="F547" s="33"/>
      <c r="G547" s="52"/>
    </row>
    <row r="548">
      <c r="A548" s="31"/>
      <c r="B548" s="31"/>
      <c r="C548" s="31"/>
      <c r="E548" s="106"/>
      <c r="F548" s="33"/>
      <c r="G548" s="52"/>
    </row>
    <row r="549">
      <c r="A549" s="31"/>
      <c r="B549" s="31"/>
      <c r="C549" s="31"/>
      <c r="E549" s="106"/>
      <c r="F549" s="33"/>
      <c r="G549" s="52"/>
    </row>
    <row r="550">
      <c r="A550" s="31"/>
      <c r="B550" s="31"/>
      <c r="C550" s="31"/>
      <c r="E550" s="106"/>
      <c r="F550" s="33"/>
      <c r="G550" s="52"/>
    </row>
    <row r="551">
      <c r="A551" s="31"/>
      <c r="B551" s="31"/>
      <c r="C551" s="31"/>
      <c r="E551" s="106"/>
      <c r="F551" s="33"/>
      <c r="G551" s="52"/>
    </row>
    <row r="552">
      <c r="A552" s="31"/>
      <c r="B552" s="31"/>
      <c r="C552" s="31"/>
      <c r="E552" s="106"/>
      <c r="F552" s="33"/>
      <c r="G552" s="52"/>
    </row>
    <row r="553">
      <c r="A553" s="31"/>
      <c r="B553" s="31"/>
      <c r="C553" s="31"/>
      <c r="E553" s="106"/>
      <c r="F553" s="33"/>
      <c r="G553" s="52"/>
    </row>
    <row r="554">
      <c r="A554" s="31"/>
      <c r="B554" s="31"/>
      <c r="C554" s="31"/>
      <c r="E554" s="106"/>
      <c r="F554" s="33"/>
      <c r="G554" s="52"/>
    </row>
    <row r="555">
      <c r="A555" s="31"/>
      <c r="B555" s="31"/>
      <c r="C555" s="31"/>
      <c r="E555" s="106"/>
      <c r="F555" s="33"/>
      <c r="G555" s="52"/>
    </row>
    <row r="556">
      <c r="A556" s="31"/>
      <c r="B556" s="31"/>
      <c r="C556" s="31"/>
      <c r="E556" s="106"/>
      <c r="F556" s="33"/>
      <c r="G556" s="52"/>
    </row>
    <row r="557">
      <c r="A557" s="31"/>
      <c r="B557" s="31"/>
      <c r="C557" s="31"/>
      <c r="E557" s="106"/>
      <c r="F557" s="33"/>
      <c r="G557" s="52"/>
    </row>
    <row r="558">
      <c r="A558" s="31"/>
      <c r="B558" s="31"/>
      <c r="C558" s="31"/>
      <c r="E558" s="106"/>
      <c r="F558" s="33"/>
      <c r="G558" s="52"/>
    </row>
    <row r="559">
      <c r="A559" s="31"/>
      <c r="B559" s="31"/>
      <c r="C559" s="31"/>
      <c r="E559" s="106"/>
      <c r="F559" s="33"/>
      <c r="G559" s="52"/>
    </row>
    <row r="560">
      <c r="A560" s="31"/>
      <c r="B560" s="31"/>
      <c r="C560" s="31"/>
      <c r="E560" s="106"/>
      <c r="F560" s="33"/>
      <c r="G560" s="52"/>
    </row>
    <row r="561">
      <c r="A561" s="31"/>
      <c r="B561" s="31"/>
      <c r="C561" s="31"/>
      <c r="E561" s="106"/>
      <c r="F561" s="33"/>
      <c r="G561" s="52"/>
    </row>
    <row r="562">
      <c r="A562" s="31"/>
      <c r="B562" s="31"/>
      <c r="C562" s="31"/>
      <c r="E562" s="106"/>
      <c r="F562" s="33"/>
      <c r="G562" s="52"/>
    </row>
    <row r="563">
      <c r="A563" s="31"/>
      <c r="B563" s="31"/>
      <c r="C563" s="31"/>
      <c r="E563" s="106"/>
      <c r="F563" s="33"/>
      <c r="G563" s="52"/>
    </row>
    <row r="564">
      <c r="A564" s="31"/>
      <c r="B564" s="31"/>
      <c r="C564" s="31"/>
      <c r="E564" s="106"/>
      <c r="F564" s="33"/>
      <c r="G564" s="52"/>
    </row>
    <row r="565">
      <c r="A565" s="31"/>
      <c r="B565" s="31"/>
      <c r="C565" s="31"/>
      <c r="E565" s="106"/>
      <c r="F565" s="33"/>
      <c r="G565" s="52"/>
    </row>
    <row r="566">
      <c r="A566" s="31"/>
      <c r="B566" s="31"/>
      <c r="C566" s="31"/>
      <c r="E566" s="106"/>
      <c r="F566" s="33"/>
      <c r="G566" s="52"/>
    </row>
    <row r="567">
      <c r="A567" s="31"/>
      <c r="B567" s="31"/>
      <c r="C567" s="31"/>
      <c r="E567" s="106"/>
      <c r="F567" s="33"/>
      <c r="G567" s="52"/>
    </row>
    <row r="568">
      <c r="A568" s="31"/>
      <c r="B568" s="31"/>
      <c r="C568" s="31"/>
      <c r="E568" s="106"/>
      <c r="F568" s="33"/>
      <c r="G568" s="52"/>
    </row>
    <row r="569">
      <c r="A569" s="31"/>
      <c r="B569" s="31"/>
      <c r="C569" s="31"/>
      <c r="E569" s="106"/>
      <c r="F569" s="33"/>
      <c r="G569" s="52"/>
    </row>
    <row r="570">
      <c r="A570" s="31"/>
      <c r="B570" s="31"/>
      <c r="C570" s="31"/>
      <c r="E570" s="106"/>
      <c r="F570" s="33"/>
      <c r="G570" s="52"/>
    </row>
    <row r="571">
      <c r="A571" s="31"/>
      <c r="B571" s="31"/>
      <c r="C571" s="31"/>
      <c r="E571" s="106"/>
      <c r="F571" s="33"/>
      <c r="G571" s="52"/>
    </row>
    <row r="572">
      <c r="A572" s="31"/>
      <c r="B572" s="31"/>
      <c r="C572" s="31"/>
      <c r="E572" s="106"/>
      <c r="F572" s="33"/>
      <c r="G572" s="52"/>
    </row>
    <row r="573">
      <c r="A573" s="31"/>
      <c r="B573" s="31"/>
      <c r="C573" s="31"/>
      <c r="E573" s="106"/>
      <c r="F573" s="33"/>
      <c r="G573" s="52"/>
    </row>
    <row r="574">
      <c r="A574" s="31"/>
      <c r="B574" s="31"/>
      <c r="C574" s="31"/>
      <c r="E574" s="106"/>
      <c r="F574" s="33"/>
      <c r="G574" s="52"/>
    </row>
    <row r="575">
      <c r="A575" s="31"/>
      <c r="B575" s="31"/>
      <c r="C575" s="31"/>
      <c r="E575" s="106"/>
      <c r="F575" s="33"/>
      <c r="G575" s="52"/>
    </row>
    <row r="576">
      <c r="A576" s="31"/>
      <c r="B576" s="31"/>
      <c r="C576" s="31"/>
      <c r="E576" s="106"/>
      <c r="F576" s="33"/>
      <c r="G576" s="52"/>
    </row>
    <row r="577">
      <c r="A577" s="31"/>
      <c r="B577" s="31"/>
      <c r="C577" s="31"/>
      <c r="E577" s="106"/>
      <c r="F577" s="33"/>
      <c r="G577" s="52"/>
    </row>
    <row r="578">
      <c r="A578" s="31"/>
      <c r="B578" s="31"/>
      <c r="C578" s="31"/>
      <c r="E578" s="106"/>
      <c r="F578" s="33"/>
      <c r="G578" s="52"/>
    </row>
    <row r="579">
      <c r="A579" s="31"/>
      <c r="B579" s="31"/>
      <c r="C579" s="31"/>
      <c r="E579" s="106"/>
      <c r="F579" s="33"/>
      <c r="G579" s="52"/>
    </row>
    <row r="580">
      <c r="A580" s="31"/>
      <c r="B580" s="31"/>
      <c r="C580" s="31"/>
      <c r="E580" s="106"/>
      <c r="F580" s="33"/>
      <c r="G580" s="52"/>
    </row>
    <row r="581">
      <c r="A581" s="31"/>
      <c r="B581" s="31"/>
      <c r="C581" s="31"/>
      <c r="E581" s="106"/>
      <c r="F581" s="33"/>
      <c r="G581" s="52"/>
    </row>
    <row r="582">
      <c r="A582" s="31"/>
      <c r="B582" s="31"/>
      <c r="C582" s="31"/>
      <c r="E582" s="106"/>
      <c r="F582" s="33"/>
      <c r="G582" s="52"/>
    </row>
    <row r="583">
      <c r="A583" s="31"/>
      <c r="B583" s="31"/>
      <c r="C583" s="31"/>
      <c r="E583" s="106"/>
      <c r="F583" s="33"/>
      <c r="G583" s="52"/>
    </row>
    <row r="584">
      <c r="A584" s="31"/>
      <c r="B584" s="31"/>
      <c r="C584" s="31"/>
      <c r="E584" s="106"/>
      <c r="F584" s="33"/>
      <c r="G584" s="52"/>
    </row>
    <row r="585">
      <c r="A585" s="31"/>
      <c r="B585" s="31"/>
      <c r="C585" s="31"/>
      <c r="E585" s="106"/>
      <c r="F585" s="33"/>
      <c r="G585" s="52"/>
    </row>
    <row r="586">
      <c r="A586" s="31"/>
      <c r="B586" s="31"/>
      <c r="C586" s="31"/>
      <c r="E586" s="106"/>
      <c r="F586" s="33"/>
      <c r="G586" s="52"/>
    </row>
    <row r="587">
      <c r="A587" s="31"/>
      <c r="B587" s="31"/>
      <c r="C587" s="31"/>
      <c r="E587" s="106"/>
      <c r="F587" s="33"/>
      <c r="G587" s="52"/>
    </row>
    <row r="588">
      <c r="A588" s="31"/>
      <c r="B588" s="31"/>
      <c r="C588" s="31"/>
      <c r="E588" s="106"/>
      <c r="F588" s="33"/>
      <c r="G588" s="52"/>
    </row>
    <row r="589">
      <c r="A589" s="31"/>
      <c r="B589" s="31"/>
      <c r="C589" s="31"/>
      <c r="E589" s="106"/>
      <c r="F589" s="33"/>
      <c r="G589" s="52"/>
    </row>
    <row r="590">
      <c r="A590" s="31"/>
      <c r="B590" s="31"/>
      <c r="C590" s="31"/>
      <c r="E590" s="106"/>
      <c r="F590" s="33"/>
      <c r="G590" s="52"/>
    </row>
    <row r="591">
      <c r="A591" s="31"/>
      <c r="B591" s="31"/>
      <c r="C591" s="31"/>
      <c r="E591" s="106"/>
      <c r="F591" s="33"/>
      <c r="G591" s="52"/>
    </row>
    <row r="592">
      <c r="A592" s="31"/>
      <c r="B592" s="31"/>
      <c r="C592" s="31"/>
      <c r="E592" s="106"/>
      <c r="F592" s="33"/>
      <c r="G592" s="52"/>
    </row>
    <row r="593">
      <c r="A593" s="31"/>
      <c r="B593" s="31"/>
      <c r="C593" s="31"/>
      <c r="E593" s="106"/>
      <c r="F593" s="33"/>
      <c r="G593" s="52"/>
    </row>
    <row r="594">
      <c r="A594" s="31"/>
      <c r="B594" s="31"/>
      <c r="C594" s="31"/>
      <c r="E594" s="106"/>
      <c r="F594" s="33"/>
      <c r="G594" s="52"/>
    </row>
    <row r="595">
      <c r="A595" s="31"/>
      <c r="B595" s="31"/>
      <c r="C595" s="31"/>
      <c r="E595" s="106"/>
      <c r="F595" s="33"/>
      <c r="G595" s="52"/>
    </row>
    <row r="596">
      <c r="A596" s="31"/>
      <c r="B596" s="31"/>
      <c r="C596" s="31"/>
      <c r="E596" s="106"/>
      <c r="F596" s="33"/>
      <c r="G596" s="52"/>
    </row>
    <row r="597">
      <c r="A597" s="31"/>
      <c r="B597" s="31"/>
      <c r="C597" s="31"/>
      <c r="E597" s="106"/>
      <c r="F597" s="33"/>
      <c r="G597" s="52"/>
    </row>
    <row r="598">
      <c r="A598" s="31"/>
      <c r="B598" s="31"/>
      <c r="C598" s="31"/>
      <c r="E598" s="106"/>
      <c r="F598" s="33"/>
      <c r="G598" s="52"/>
    </row>
    <row r="599">
      <c r="A599" s="31"/>
      <c r="B599" s="31"/>
      <c r="C599" s="31"/>
      <c r="E599" s="106"/>
      <c r="F599" s="33"/>
      <c r="G599" s="52"/>
    </row>
    <row r="600">
      <c r="A600" s="31"/>
      <c r="B600" s="31"/>
      <c r="C600" s="31"/>
      <c r="E600" s="106"/>
      <c r="F600" s="33"/>
      <c r="G600" s="52"/>
    </row>
    <row r="601">
      <c r="A601" s="31"/>
      <c r="B601" s="31"/>
      <c r="C601" s="31"/>
      <c r="E601" s="106"/>
      <c r="F601" s="33"/>
      <c r="G601" s="52"/>
    </row>
    <row r="602">
      <c r="A602" s="31"/>
      <c r="B602" s="31"/>
      <c r="C602" s="31"/>
      <c r="E602" s="106"/>
      <c r="F602" s="33"/>
      <c r="G602" s="52"/>
    </row>
    <row r="603">
      <c r="A603" s="31"/>
      <c r="B603" s="31"/>
      <c r="C603" s="31"/>
      <c r="E603" s="106"/>
      <c r="F603" s="33"/>
      <c r="G603" s="52"/>
    </row>
    <row r="604">
      <c r="A604" s="31"/>
      <c r="B604" s="31"/>
      <c r="C604" s="31"/>
      <c r="E604" s="106"/>
      <c r="F604" s="33"/>
      <c r="G604" s="52"/>
    </row>
    <row r="605">
      <c r="A605" s="31"/>
      <c r="B605" s="31"/>
      <c r="C605" s="31"/>
      <c r="E605" s="106"/>
      <c r="F605" s="33"/>
      <c r="G605" s="52"/>
    </row>
    <row r="606">
      <c r="A606" s="31"/>
      <c r="B606" s="31"/>
      <c r="C606" s="31"/>
      <c r="E606" s="106"/>
      <c r="F606" s="33"/>
      <c r="G606" s="52"/>
    </row>
    <row r="607">
      <c r="A607" s="31"/>
      <c r="B607" s="31"/>
      <c r="C607" s="31"/>
      <c r="E607" s="106"/>
      <c r="F607" s="33"/>
      <c r="G607" s="52"/>
    </row>
    <row r="608">
      <c r="A608" s="31"/>
      <c r="B608" s="31"/>
      <c r="C608" s="31"/>
      <c r="E608" s="106"/>
      <c r="F608" s="33"/>
      <c r="G608" s="52"/>
    </row>
    <row r="609">
      <c r="A609" s="31"/>
      <c r="B609" s="31"/>
      <c r="C609" s="31"/>
      <c r="E609" s="106"/>
      <c r="F609" s="33"/>
      <c r="G609" s="52"/>
    </row>
    <row r="610">
      <c r="A610" s="31"/>
      <c r="B610" s="31"/>
      <c r="C610" s="31"/>
      <c r="E610" s="106"/>
      <c r="F610" s="33"/>
      <c r="G610" s="52"/>
    </row>
    <row r="611">
      <c r="A611" s="31"/>
      <c r="B611" s="31"/>
      <c r="C611" s="31"/>
      <c r="E611" s="106"/>
      <c r="F611" s="33"/>
      <c r="G611" s="52"/>
    </row>
    <row r="612">
      <c r="A612" s="31"/>
      <c r="B612" s="31"/>
      <c r="C612" s="31"/>
      <c r="E612" s="106"/>
      <c r="F612" s="33"/>
      <c r="G612" s="52"/>
    </row>
    <row r="613">
      <c r="A613" s="31"/>
      <c r="B613" s="31"/>
      <c r="C613" s="31"/>
      <c r="E613" s="106"/>
      <c r="F613" s="33"/>
      <c r="G613" s="52"/>
    </row>
    <row r="614">
      <c r="A614" s="31"/>
      <c r="B614" s="31"/>
      <c r="C614" s="31"/>
      <c r="E614" s="106"/>
      <c r="F614" s="33"/>
      <c r="G614" s="52"/>
    </row>
    <row r="615">
      <c r="A615" s="31"/>
      <c r="B615" s="31"/>
      <c r="C615" s="31"/>
      <c r="E615" s="106"/>
      <c r="F615" s="33"/>
      <c r="G615" s="52"/>
    </row>
    <row r="616">
      <c r="A616" s="31"/>
      <c r="B616" s="31"/>
      <c r="C616" s="31"/>
      <c r="E616" s="106"/>
      <c r="F616" s="33"/>
      <c r="G616" s="52"/>
    </row>
    <row r="617">
      <c r="A617" s="31"/>
      <c r="B617" s="31"/>
      <c r="C617" s="31"/>
      <c r="E617" s="106"/>
      <c r="F617" s="33"/>
      <c r="G617" s="52"/>
    </row>
    <row r="618">
      <c r="A618" s="31"/>
      <c r="B618" s="31"/>
      <c r="C618" s="31"/>
      <c r="E618" s="106"/>
      <c r="F618" s="33"/>
      <c r="G618" s="52"/>
    </row>
    <row r="619">
      <c r="A619" s="31"/>
      <c r="B619" s="31"/>
      <c r="C619" s="31"/>
      <c r="E619" s="106"/>
      <c r="F619" s="33"/>
      <c r="G619" s="52"/>
    </row>
    <row r="620">
      <c r="A620" s="31"/>
      <c r="B620" s="31"/>
      <c r="C620" s="31"/>
      <c r="E620" s="106"/>
      <c r="F620" s="33"/>
      <c r="G620" s="52"/>
    </row>
    <row r="621">
      <c r="A621" s="31"/>
      <c r="B621" s="31"/>
      <c r="C621" s="31"/>
      <c r="E621" s="106"/>
      <c r="F621" s="33"/>
      <c r="G621" s="52"/>
    </row>
    <row r="622">
      <c r="A622" s="31"/>
      <c r="B622" s="31"/>
      <c r="C622" s="31"/>
      <c r="E622" s="106"/>
      <c r="F622" s="33"/>
      <c r="G622" s="52"/>
    </row>
    <row r="623">
      <c r="A623" s="31"/>
      <c r="B623" s="31"/>
      <c r="C623" s="31"/>
      <c r="E623" s="106"/>
      <c r="F623" s="33"/>
      <c r="G623" s="52"/>
    </row>
    <row r="624">
      <c r="A624" s="31"/>
      <c r="B624" s="31"/>
      <c r="C624" s="31"/>
      <c r="E624" s="106"/>
      <c r="F624" s="33"/>
      <c r="G624" s="52"/>
    </row>
    <row r="625">
      <c r="A625" s="31"/>
      <c r="B625" s="31"/>
      <c r="C625" s="31"/>
      <c r="E625" s="106"/>
      <c r="F625" s="33"/>
      <c r="G625" s="52"/>
    </row>
    <row r="626">
      <c r="A626" s="31"/>
      <c r="B626" s="31"/>
      <c r="C626" s="31"/>
      <c r="E626" s="106"/>
      <c r="F626" s="33"/>
      <c r="G626" s="52"/>
    </row>
    <row r="627">
      <c r="A627" s="31"/>
      <c r="B627" s="31"/>
      <c r="C627" s="31"/>
      <c r="E627" s="106"/>
      <c r="F627" s="33"/>
      <c r="G627" s="52"/>
    </row>
    <row r="628">
      <c r="A628" s="31"/>
      <c r="B628" s="31"/>
      <c r="C628" s="31"/>
      <c r="E628" s="106"/>
      <c r="F628" s="33"/>
      <c r="G628" s="52"/>
    </row>
    <row r="629">
      <c r="A629" s="31"/>
      <c r="B629" s="31"/>
      <c r="C629" s="31"/>
      <c r="E629" s="106"/>
      <c r="F629" s="33"/>
      <c r="G629" s="52"/>
    </row>
    <row r="630">
      <c r="A630" s="31"/>
      <c r="B630" s="31"/>
      <c r="C630" s="31"/>
      <c r="E630" s="106"/>
      <c r="F630" s="33"/>
      <c r="G630" s="52"/>
    </row>
    <row r="631">
      <c r="A631" s="31"/>
      <c r="B631" s="31"/>
      <c r="C631" s="31"/>
      <c r="E631" s="106"/>
      <c r="F631" s="33"/>
      <c r="G631" s="52"/>
    </row>
    <row r="632">
      <c r="A632" s="31"/>
      <c r="B632" s="31"/>
      <c r="C632" s="31"/>
      <c r="E632" s="106"/>
      <c r="F632" s="33"/>
      <c r="G632" s="52"/>
    </row>
    <row r="633">
      <c r="A633" s="31"/>
      <c r="B633" s="31"/>
      <c r="C633" s="31"/>
      <c r="E633" s="106"/>
      <c r="F633" s="33"/>
      <c r="G633" s="52"/>
    </row>
    <row r="634">
      <c r="A634" s="31"/>
      <c r="B634" s="31"/>
      <c r="C634" s="31"/>
      <c r="E634" s="106"/>
      <c r="F634" s="33"/>
      <c r="G634" s="52"/>
    </row>
    <row r="635">
      <c r="A635" s="31"/>
      <c r="B635" s="31"/>
      <c r="C635" s="31"/>
      <c r="E635" s="106"/>
      <c r="F635" s="33"/>
      <c r="G635" s="52"/>
    </row>
    <row r="636">
      <c r="A636" s="31"/>
      <c r="B636" s="31"/>
      <c r="C636" s="31"/>
      <c r="E636" s="106"/>
      <c r="F636" s="33"/>
      <c r="G636" s="52"/>
    </row>
    <row r="637">
      <c r="A637" s="31"/>
      <c r="B637" s="31"/>
      <c r="C637" s="31"/>
      <c r="E637" s="106"/>
      <c r="F637" s="33"/>
      <c r="G637" s="52"/>
    </row>
    <row r="638">
      <c r="A638" s="31"/>
      <c r="B638" s="31"/>
      <c r="C638" s="31"/>
      <c r="E638" s="106"/>
      <c r="F638" s="33"/>
      <c r="G638" s="52"/>
    </row>
    <row r="639">
      <c r="A639" s="31"/>
      <c r="B639" s="31"/>
      <c r="C639" s="31"/>
      <c r="E639" s="106"/>
      <c r="F639" s="33"/>
      <c r="G639" s="52"/>
    </row>
    <row r="640">
      <c r="A640" s="31"/>
      <c r="B640" s="31"/>
      <c r="C640" s="31"/>
      <c r="E640" s="106"/>
      <c r="F640" s="33"/>
      <c r="G640" s="52"/>
    </row>
    <row r="641">
      <c r="A641" s="31"/>
      <c r="B641" s="31"/>
      <c r="C641" s="31"/>
      <c r="E641" s="106"/>
      <c r="F641" s="33"/>
      <c r="G641" s="52"/>
    </row>
    <row r="642">
      <c r="A642" s="31"/>
      <c r="B642" s="31"/>
      <c r="C642" s="31"/>
      <c r="E642" s="106"/>
      <c r="F642" s="33"/>
      <c r="G642" s="52"/>
    </row>
    <row r="643">
      <c r="A643" s="31"/>
      <c r="B643" s="31"/>
      <c r="C643" s="31"/>
      <c r="E643" s="106"/>
      <c r="F643" s="33"/>
      <c r="G643" s="52"/>
    </row>
    <row r="644">
      <c r="A644" s="31"/>
      <c r="B644" s="31"/>
      <c r="C644" s="31"/>
      <c r="E644" s="106"/>
      <c r="F644" s="33"/>
      <c r="G644" s="52"/>
    </row>
    <row r="645">
      <c r="A645" s="31"/>
      <c r="B645" s="31"/>
      <c r="C645" s="31"/>
      <c r="E645" s="106"/>
      <c r="F645" s="33"/>
      <c r="G645" s="52"/>
    </row>
    <row r="646">
      <c r="A646" s="31"/>
      <c r="B646" s="31"/>
      <c r="C646" s="31"/>
      <c r="E646" s="106"/>
      <c r="F646" s="33"/>
      <c r="G646" s="52"/>
    </row>
    <row r="647">
      <c r="A647" s="31"/>
      <c r="B647" s="31"/>
      <c r="C647" s="31"/>
      <c r="E647" s="106"/>
      <c r="F647" s="33"/>
      <c r="G647" s="52"/>
    </row>
    <row r="648">
      <c r="A648" s="31"/>
      <c r="B648" s="31"/>
      <c r="C648" s="31"/>
      <c r="E648" s="106"/>
      <c r="F648" s="33"/>
      <c r="G648" s="52"/>
    </row>
    <row r="649">
      <c r="A649" s="31"/>
      <c r="B649" s="31"/>
      <c r="C649" s="31"/>
      <c r="E649" s="106"/>
      <c r="F649" s="33"/>
      <c r="G649" s="52"/>
    </row>
    <row r="650">
      <c r="A650" s="31"/>
      <c r="B650" s="31"/>
      <c r="C650" s="31"/>
      <c r="E650" s="106"/>
      <c r="F650" s="33"/>
      <c r="G650" s="52"/>
    </row>
    <row r="651">
      <c r="A651" s="31"/>
      <c r="B651" s="31"/>
      <c r="C651" s="31"/>
      <c r="E651" s="106"/>
      <c r="F651" s="33"/>
      <c r="G651" s="52"/>
    </row>
    <row r="652">
      <c r="A652" s="31"/>
      <c r="B652" s="31"/>
      <c r="C652" s="31"/>
      <c r="E652" s="106"/>
      <c r="F652" s="33"/>
      <c r="G652" s="52"/>
    </row>
    <row r="653">
      <c r="A653" s="31"/>
      <c r="B653" s="31"/>
      <c r="C653" s="31"/>
      <c r="E653" s="106"/>
      <c r="F653" s="33"/>
      <c r="G653" s="52"/>
    </row>
    <row r="654">
      <c r="A654" s="31"/>
      <c r="B654" s="31"/>
      <c r="C654" s="31"/>
      <c r="E654" s="106"/>
      <c r="F654" s="33"/>
      <c r="G654" s="52"/>
    </row>
    <row r="655">
      <c r="A655" s="31"/>
      <c r="B655" s="31"/>
      <c r="C655" s="31"/>
      <c r="E655" s="106"/>
      <c r="F655" s="33"/>
      <c r="G655" s="52"/>
    </row>
    <row r="656">
      <c r="A656" s="31"/>
      <c r="B656" s="31"/>
      <c r="C656" s="31"/>
      <c r="E656" s="106"/>
      <c r="F656" s="33"/>
      <c r="G656" s="52"/>
    </row>
    <row r="657">
      <c r="A657" s="31"/>
      <c r="B657" s="31"/>
      <c r="C657" s="31"/>
      <c r="E657" s="106"/>
      <c r="F657" s="33"/>
      <c r="G657" s="52"/>
    </row>
    <row r="658">
      <c r="A658" s="31"/>
      <c r="B658" s="31"/>
      <c r="C658" s="31"/>
      <c r="E658" s="106"/>
      <c r="F658" s="33"/>
      <c r="G658" s="52"/>
    </row>
    <row r="659">
      <c r="A659" s="31"/>
      <c r="B659" s="31"/>
      <c r="C659" s="31"/>
      <c r="E659" s="106"/>
      <c r="F659" s="33"/>
      <c r="G659" s="52"/>
    </row>
    <row r="660">
      <c r="A660" s="31"/>
      <c r="B660" s="31"/>
      <c r="C660" s="31"/>
      <c r="E660" s="106"/>
      <c r="F660" s="33"/>
      <c r="G660" s="52"/>
    </row>
    <row r="661">
      <c r="A661" s="31"/>
      <c r="B661" s="31"/>
      <c r="C661" s="31"/>
      <c r="E661" s="106"/>
      <c r="F661" s="33"/>
      <c r="G661" s="52"/>
    </row>
    <row r="662">
      <c r="A662" s="31"/>
      <c r="B662" s="31"/>
      <c r="C662" s="31"/>
      <c r="E662" s="106"/>
      <c r="F662" s="33"/>
      <c r="G662" s="52"/>
    </row>
    <row r="663">
      <c r="A663" s="31"/>
      <c r="B663" s="31"/>
      <c r="C663" s="31"/>
      <c r="E663" s="106"/>
      <c r="F663" s="33"/>
      <c r="G663" s="52"/>
    </row>
    <row r="664">
      <c r="A664" s="31"/>
      <c r="B664" s="31"/>
      <c r="C664" s="31"/>
      <c r="E664" s="106"/>
      <c r="F664" s="33"/>
      <c r="G664" s="52"/>
    </row>
    <row r="665">
      <c r="A665" s="31"/>
      <c r="B665" s="31"/>
      <c r="C665" s="31"/>
      <c r="E665" s="106"/>
      <c r="F665" s="33"/>
      <c r="G665" s="52"/>
    </row>
    <row r="666">
      <c r="A666" s="31"/>
      <c r="B666" s="31"/>
      <c r="C666" s="31"/>
      <c r="E666" s="106"/>
      <c r="F666" s="33"/>
      <c r="G666" s="52"/>
    </row>
    <row r="667">
      <c r="A667" s="31"/>
      <c r="B667" s="31"/>
      <c r="C667" s="31"/>
      <c r="E667" s="106"/>
      <c r="F667" s="33"/>
      <c r="G667" s="52"/>
    </row>
    <row r="668">
      <c r="A668" s="31"/>
      <c r="B668" s="31"/>
      <c r="C668" s="31"/>
      <c r="E668" s="106"/>
      <c r="F668" s="33"/>
      <c r="G668" s="52"/>
    </row>
    <row r="669">
      <c r="A669" s="31"/>
      <c r="B669" s="31"/>
      <c r="C669" s="31"/>
      <c r="E669" s="106"/>
      <c r="F669" s="33"/>
      <c r="G669" s="52"/>
    </row>
    <row r="670">
      <c r="A670" s="31"/>
      <c r="B670" s="31"/>
      <c r="C670" s="31"/>
      <c r="E670" s="106"/>
      <c r="F670" s="33"/>
      <c r="G670" s="52"/>
    </row>
    <row r="671">
      <c r="A671" s="31"/>
      <c r="B671" s="31"/>
      <c r="C671" s="31"/>
      <c r="E671" s="106"/>
      <c r="F671" s="33"/>
      <c r="G671" s="52"/>
    </row>
    <row r="672">
      <c r="A672" s="31"/>
      <c r="B672" s="31"/>
      <c r="C672" s="31"/>
      <c r="E672" s="106"/>
      <c r="F672" s="33"/>
      <c r="G672" s="52"/>
    </row>
    <row r="673">
      <c r="A673" s="31"/>
      <c r="B673" s="31"/>
      <c r="C673" s="31"/>
      <c r="E673" s="106"/>
      <c r="F673" s="33"/>
      <c r="G673" s="52"/>
    </row>
    <row r="674">
      <c r="A674" s="31"/>
      <c r="B674" s="31"/>
      <c r="C674" s="31"/>
      <c r="E674" s="106"/>
      <c r="F674" s="33"/>
      <c r="G674" s="52"/>
    </row>
    <row r="675">
      <c r="A675" s="31"/>
      <c r="B675" s="31"/>
      <c r="C675" s="31"/>
      <c r="E675" s="106"/>
      <c r="F675" s="33"/>
      <c r="G675" s="52"/>
    </row>
    <row r="676">
      <c r="A676" s="31"/>
      <c r="B676" s="31"/>
      <c r="C676" s="31"/>
      <c r="E676" s="106"/>
      <c r="F676" s="33"/>
      <c r="G676" s="52"/>
    </row>
    <row r="677">
      <c r="A677" s="31"/>
      <c r="B677" s="31"/>
      <c r="C677" s="31"/>
      <c r="E677" s="106"/>
      <c r="F677" s="33"/>
      <c r="G677" s="52"/>
    </row>
    <row r="678">
      <c r="A678" s="31"/>
      <c r="B678" s="31"/>
      <c r="C678" s="31"/>
      <c r="E678" s="106"/>
      <c r="F678" s="33"/>
      <c r="G678" s="52"/>
    </row>
    <row r="679">
      <c r="A679" s="31"/>
      <c r="B679" s="31"/>
      <c r="C679" s="31"/>
      <c r="E679" s="106"/>
      <c r="F679" s="33"/>
      <c r="G679" s="52"/>
    </row>
    <row r="680">
      <c r="A680" s="31"/>
      <c r="B680" s="31"/>
      <c r="C680" s="31"/>
      <c r="E680" s="106"/>
      <c r="F680" s="33"/>
      <c r="G680" s="52"/>
    </row>
    <row r="681">
      <c r="A681" s="31"/>
      <c r="B681" s="31"/>
      <c r="C681" s="31"/>
      <c r="E681" s="106"/>
      <c r="F681" s="33"/>
      <c r="G681" s="52"/>
    </row>
    <row r="682">
      <c r="A682" s="31"/>
      <c r="B682" s="31"/>
      <c r="C682" s="31"/>
      <c r="E682" s="106"/>
      <c r="F682" s="33"/>
      <c r="G682" s="52"/>
    </row>
    <row r="683">
      <c r="A683" s="31"/>
      <c r="B683" s="31"/>
      <c r="C683" s="31"/>
      <c r="E683" s="106"/>
      <c r="F683" s="33"/>
      <c r="G683" s="52"/>
    </row>
    <row r="684">
      <c r="A684" s="31"/>
      <c r="B684" s="31"/>
      <c r="C684" s="31"/>
      <c r="E684" s="106"/>
      <c r="F684" s="33"/>
      <c r="G684" s="52"/>
    </row>
    <row r="685">
      <c r="A685" s="31"/>
      <c r="B685" s="31"/>
      <c r="C685" s="31"/>
      <c r="E685" s="106"/>
      <c r="F685" s="33"/>
      <c r="G685" s="52"/>
    </row>
    <row r="686">
      <c r="A686" s="31"/>
      <c r="B686" s="31"/>
      <c r="C686" s="31"/>
      <c r="E686" s="106"/>
      <c r="F686" s="33"/>
      <c r="G686" s="52"/>
    </row>
    <row r="687">
      <c r="A687" s="31"/>
      <c r="B687" s="31"/>
      <c r="C687" s="31"/>
      <c r="E687" s="106"/>
      <c r="F687" s="33"/>
      <c r="G687" s="52"/>
    </row>
    <row r="688">
      <c r="A688" s="31"/>
      <c r="B688" s="31"/>
      <c r="C688" s="31"/>
      <c r="E688" s="106"/>
      <c r="F688" s="33"/>
      <c r="G688" s="52"/>
    </row>
    <row r="689">
      <c r="A689" s="31"/>
      <c r="B689" s="31"/>
      <c r="C689" s="31"/>
      <c r="E689" s="106"/>
      <c r="F689" s="33"/>
      <c r="G689" s="52"/>
    </row>
    <row r="690">
      <c r="A690" s="31"/>
      <c r="B690" s="31"/>
      <c r="C690" s="31"/>
      <c r="E690" s="106"/>
      <c r="F690" s="33"/>
      <c r="G690" s="52"/>
    </row>
    <row r="691">
      <c r="A691" s="31"/>
      <c r="B691" s="31"/>
      <c r="C691" s="31"/>
      <c r="E691" s="106"/>
      <c r="F691" s="33"/>
      <c r="G691" s="52"/>
    </row>
    <row r="692">
      <c r="A692" s="31"/>
      <c r="B692" s="31"/>
      <c r="C692" s="31"/>
      <c r="E692" s="106"/>
      <c r="F692" s="33"/>
      <c r="G692" s="52"/>
    </row>
    <row r="693">
      <c r="A693" s="31"/>
      <c r="B693" s="31"/>
      <c r="C693" s="31"/>
      <c r="E693" s="106"/>
      <c r="F693" s="33"/>
      <c r="G693" s="52"/>
    </row>
    <row r="694">
      <c r="A694" s="31"/>
      <c r="B694" s="31"/>
      <c r="C694" s="31"/>
      <c r="E694" s="106"/>
      <c r="F694" s="33"/>
      <c r="G694" s="52"/>
    </row>
    <row r="695">
      <c r="A695" s="31"/>
      <c r="B695" s="31"/>
      <c r="C695" s="31"/>
      <c r="E695" s="106"/>
      <c r="F695" s="33"/>
      <c r="G695" s="52"/>
    </row>
    <row r="696">
      <c r="A696" s="31"/>
      <c r="B696" s="31"/>
      <c r="C696" s="31"/>
      <c r="E696" s="106"/>
      <c r="F696" s="33"/>
      <c r="G696" s="52"/>
    </row>
    <row r="697">
      <c r="A697" s="31"/>
      <c r="B697" s="31"/>
      <c r="C697" s="31"/>
      <c r="E697" s="106"/>
      <c r="F697" s="33"/>
      <c r="G697" s="52"/>
    </row>
    <row r="698">
      <c r="A698" s="31"/>
      <c r="B698" s="31"/>
      <c r="C698" s="31"/>
      <c r="E698" s="106"/>
      <c r="F698" s="33"/>
      <c r="G698" s="52"/>
    </row>
    <row r="699">
      <c r="A699" s="31"/>
      <c r="B699" s="31"/>
      <c r="C699" s="31"/>
      <c r="E699" s="106"/>
      <c r="F699" s="33"/>
      <c r="G699" s="52"/>
    </row>
    <row r="700">
      <c r="A700" s="31"/>
      <c r="B700" s="31"/>
      <c r="C700" s="31"/>
      <c r="E700" s="106"/>
      <c r="F700" s="33"/>
      <c r="G700" s="52"/>
    </row>
    <row r="701">
      <c r="A701" s="31"/>
      <c r="B701" s="31"/>
      <c r="C701" s="31"/>
      <c r="E701" s="106"/>
      <c r="F701" s="33"/>
      <c r="G701" s="52"/>
    </row>
    <row r="702">
      <c r="A702" s="31"/>
      <c r="B702" s="31"/>
      <c r="C702" s="31"/>
      <c r="E702" s="106"/>
      <c r="F702" s="33"/>
      <c r="G702" s="52"/>
    </row>
    <row r="703">
      <c r="A703" s="31"/>
      <c r="B703" s="31"/>
      <c r="C703" s="31"/>
      <c r="E703" s="106"/>
      <c r="F703" s="33"/>
      <c r="G703" s="52"/>
    </row>
    <row r="704">
      <c r="A704" s="31"/>
      <c r="B704" s="31"/>
      <c r="C704" s="31"/>
      <c r="E704" s="106"/>
      <c r="F704" s="33"/>
      <c r="G704" s="52"/>
    </row>
    <row r="705">
      <c r="A705" s="31"/>
      <c r="B705" s="31"/>
      <c r="C705" s="31"/>
      <c r="E705" s="106"/>
      <c r="F705" s="33"/>
      <c r="G705" s="52"/>
    </row>
    <row r="706">
      <c r="A706" s="31"/>
      <c r="B706" s="31"/>
      <c r="C706" s="31"/>
      <c r="E706" s="106"/>
      <c r="F706" s="33"/>
      <c r="G706" s="52"/>
    </row>
    <row r="707">
      <c r="A707" s="31"/>
      <c r="B707" s="31"/>
      <c r="C707" s="31"/>
      <c r="E707" s="106"/>
      <c r="F707" s="33"/>
      <c r="G707" s="52"/>
    </row>
    <row r="708">
      <c r="A708" s="31"/>
      <c r="B708" s="31"/>
      <c r="C708" s="31"/>
      <c r="E708" s="106"/>
      <c r="F708" s="33"/>
      <c r="G708" s="52"/>
    </row>
    <row r="709">
      <c r="A709" s="31"/>
      <c r="B709" s="31"/>
      <c r="C709" s="31"/>
      <c r="E709" s="106"/>
      <c r="F709" s="33"/>
      <c r="G709" s="52"/>
    </row>
    <row r="710">
      <c r="A710" s="31"/>
      <c r="B710" s="31"/>
      <c r="C710" s="31"/>
      <c r="E710" s="106"/>
      <c r="F710" s="33"/>
      <c r="G710" s="52"/>
    </row>
    <row r="711">
      <c r="A711" s="31"/>
      <c r="B711" s="31"/>
      <c r="C711" s="31"/>
      <c r="E711" s="106"/>
      <c r="F711" s="33"/>
      <c r="G711" s="52"/>
    </row>
    <row r="712">
      <c r="A712" s="31"/>
      <c r="B712" s="31"/>
      <c r="C712" s="31"/>
      <c r="E712" s="106"/>
      <c r="F712" s="33"/>
      <c r="G712" s="52"/>
    </row>
    <row r="713">
      <c r="A713" s="31"/>
      <c r="B713" s="31"/>
      <c r="C713" s="31"/>
      <c r="E713" s="106"/>
      <c r="F713" s="33"/>
      <c r="G713" s="52"/>
    </row>
    <row r="714">
      <c r="A714" s="31"/>
      <c r="B714" s="31"/>
      <c r="C714" s="31"/>
      <c r="E714" s="106"/>
      <c r="F714" s="33"/>
      <c r="G714" s="52"/>
    </row>
    <row r="715">
      <c r="A715" s="31"/>
      <c r="B715" s="31"/>
      <c r="C715" s="31"/>
      <c r="E715" s="106"/>
      <c r="F715" s="33"/>
      <c r="G715" s="52"/>
    </row>
    <row r="716">
      <c r="A716" s="31"/>
      <c r="B716" s="31"/>
      <c r="C716" s="31"/>
      <c r="E716" s="106"/>
      <c r="F716" s="33"/>
      <c r="G716" s="52"/>
    </row>
    <row r="717">
      <c r="A717" s="31"/>
      <c r="B717" s="31"/>
      <c r="C717" s="31"/>
      <c r="E717" s="106"/>
      <c r="F717" s="33"/>
      <c r="G717" s="52"/>
    </row>
    <row r="718">
      <c r="A718" s="31"/>
      <c r="B718" s="31"/>
      <c r="C718" s="31"/>
      <c r="E718" s="106"/>
      <c r="F718" s="33"/>
      <c r="G718" s="52"/>
    </row>
    <row r="719">
      <c r="A719" s="31"/>
      <c r="B719" s="31"/>
      <c r="C719" s="31"/>
      <c r="E719" s="106"/>
      <c r="F719" s="33"/>
      <c r="G719" s="52"/>
    </row>
    <row r="720">
      <c r="A720" s="31"/>
      <c r="B720" s="31"/>
      <c r="C720" s="31"/>
      <c r="E720" s="106"/>
      <c r="F720" s="33"/>
      <c r="G720" s="52"/>
    </row>
    <row r="721">
      <c r="A721" s="31"/>
      <c r="B721" s="31"/>
      <c r="C721" s="31"/>
      <c r="E721" s="106"/>
      <c r="F721" s="33"/>
      <c r="G721" s="52"/>
    </row>
    <row r="722">
      <c r="A722" s="31"/>
      <c r="B722" s="31"/>
      <c r="C722" s="31"/>
      <c r="E722" s="106"/>
      <c r="F722" s="33"/>
      <c r="G722" s="52"/>
    </row>
    <row r="723">
      <c r="A723" s="31"/>
      <c r="B723" s="31"/>
      <c r="C723" s="31"/>
      <c r="E723" s="106"/>
      <c r="F723" s="33"/>
      <c r="G723" s="52"/>
    </row>
    <row r="724">
      <c r="A724" s="31"/>
      <c r="B724" s="31"/>
      <c r="C724" s="31"/>
      <c r="E724" s="106"/>
      <c r="F724" s="33"/>
      <c r="G724" s="52"/>
    </row>
    <row r="725">
      <c r="A725" s="31"/>
      <c r="B725" s="31"/>
      <c r="C725" s="31"/>
      <c r="E725" s="106"/>
      <c r="F725" s="33"/>
      <c r="G725" s="52"/>
    </row>
    <row r="726">
      <c r="A726" s="31"/>
      <c r="B726" s="31"/>
      <c r="C726" s="31"/>
      <c r="E726" s="106"/>
      <c r="F726" s="33"/>
      <c r="G726" s="52"/>
    </row>
    <row r="727">
      <c r="A727" s="31"/>
      <c r="B727" s="31"/>
      <c r="C727" s="31"/>
      <c r="E727" s="106"/>
      <c r="F727" s="33"/>
      <c r="G727" s="52"/>
    </row>
    <row r="728">
      <c r="A728" s="31"/>
      <c r="B728" s="31"/>
      <c r="C728" s="31"/>
      <c r="E728" s="106"/>
      <c r="F728" s="33"/>
      <c r="G728" s="52"/>
    </row>
    <row r="729">
      <c r="A729" s="31"/>
      <c r="B729" s="31"/>
      <c r="C729" s="31"/>
      <c r="E729" s="106"/>
      <c r="F729" s="33"/>
      <c r="G729" s="52"/>
    </row>
    <row r="730">
      <c r="A730" s="31"/>
      <c r="B730" s="31"/>
      <c r="C730" s="31"/>
      <c r="E730" s="106"/>
      <c r="F730" s="33"/>
      <c r="G730" s="52"/>
    </row>
    <row r="731">
      <c r="A731" s="31"/>
      <c r="B731" s="31"/>
      <c r="C731" s="31"/>
      <c r="E731" s="106"/>
      <c r="F731" s="33"/>
      <c r="G731" s="52"/>
    </row>
    <row r="732">
      <c r="A732" s="31"/>
      <c r="B732" s="31"/>
      <c r="C732" s="31"/>
      <c r="E732" s="106"/>
      <c r="F732" s="33"/>
      <c r="G732" s="52"/>
    </row>
    <row r="733">
      <c r="A733" s="31"/>
      <c r="B733" s="31"/>
      <c r="C733" s="31"/>
      <c r="E733" s="106"/>
      <c r="F733" s="33"/>
      <c r="G733" s="52"/>
    </row>
    <row r="734">
      <c r="A734" s="31"/>
      <c r="B734" s="31"/>
      <c r="C734" s="31"/>
      <c r="E734" s="106"/>
      <c r="F734" s="33"/>
      <c r="G734" s="52"/>
    </row>
    <row r="735">
      <c r="A735" s="31"/>
      <c r="B735" s="31"/>
      <c r="C735" s="31"/>
      <c r="E735" s="106"/>
      <c r="F735" s="33"/>
      <c r="G735" s="52"/>
    </row>
    <row r="736">
      <c r="A736" s="31"/>
      <c r="B736" s="31"/>
      <c r="C736" s="31"/>
      <c r="E736" s="106"/>
      <c r="F736" s="33"/>
      <c r="G736" s="52"/>
    </row>
    <row r="737">
      <c r="A737" s="31"/>
      <c r="B737" s="31"/>
      <c r="C737" s="31"/>
      <c r="E737" s="106"/>
      <c r="F737" s="33"/>
      <c r="G737" s="52"/>
    </row>
    <row r="738">
      <c r="A738" s="31"/>
      <c r="B738" s="31"/>
      <c r="C738" s="31"/>
      <c r="E738" s="106"/>
      <c r="F738" s="33"/>
      <c r="G738" s="52"/>
    </row>
    <row r="739">
      <c r="A739" s="31"/>
      <c r="B739" s="31"/>
      <c r="C739" s="31"/>
      <c r="E739" s="106"/>
      <c r="F739" s="33"/>
      <c r="G739" s="52"/>
    </row>
    <row r="740">
      <c r="A740" s="31"/>
      <c r="B740" s="31"/>
      <c r="C740" s="31"/>
      <c r="E740" s="106"/>
      <c r="F740" s="33"/>
      <c r="G740" s="52"/>
    </row>
    <row r="741">
      <c r="A741" s="31"/>
      <c r="B741" s="31"/>
      <c r="C741" s="31"/>
      <c r="E741" s="106"/>
      <c r="F741" s="33"/>
      <c r="G741" s="52"/>
    </row>
    <row r="742">
      <c r="A742" s="31"/>
      <c r="B742" s="31"/>
      <c r="C742" s="31"/>
      <c r="E742" s="106"/>
      <c r="F742" s="33"/>
      <c r="G742" s="52"/>
    </row>
    <row r="743">
      <c r="A743" s="31"/>
      <c r="B743" s="31"/>
      <c r="C743" s="31"/>
      <c r="E743" s="106"/>
      <c r="F743" s="33"/>
      <c r="G743" s="52"/>
    </row>
    <row r="744">
      <c r="A744" s="31"/>
      <c r="B744" s="31"/>
      <c r="C744" s="31"/>
      <c r="E744" s="106"/>
      <c r="F744" s="33"/>
      <c r="G744" s="52"/>
    </row>
    <row r="745">
      <c r="A745" s="31"/>
      <c r="B745" s="31"/>
      <c r="C745" s="31"/>
      <c r="E745" s="106"/>
      <c r="F745" s="33"/>
      <c r="G745" s="52"/>
    </row>
    <row r="746">
      <c r="A746" s="31"/>
      <c r="B746" s="31"/>
      <c r="C746" s="31"/>
      <c r="E746" s="106"/>
      <c r="F746" s="33"/>
      <c r="G746" s="52"/>
    </row>
    <row r="747">
      <c r="A747" s="31"/>
      <c r="B747" s="31"/>
      <c r="C747" s="31"/>
      <c r="E747" s="106"/>
      <c r="F747" s="33"/>
      <c r="G747" s="52"/>
    </row>
    <row r="748">
      <c r="A748" s="31"/>
      <c r="B748" s="31"/>
      <c r="C748" s="31"/>
      <c r="E748" s="106"/>
      <c r="F748" s="33"/>
      <c r="G748" s="52"/>
    </row>
    <row r="749">
      <c r="A749" s="31"/>
      <c r="B749" s="31"/>
      <c r="C749" s="31"/>
      <c r="E749" s="106"/>
      <c r="F749" s="33"/>
      <c r="G749" s="52"/>
    </row>
    <row r="750">
      <c r="A750" s="31"/>
      <c r="B750" s="31"/>
      <c r="C750" s="31"/>
      <c r="E750" s="106"/>
      <c r="F750" s="33"/>
      <c r="G750" s="52"/>
    </row>
    <row r="751">
      <c r="A751" s="31"/>
      <c r="B751" s="31"/>
      <c r="C751" s="31"/>
      <c r="E751" s="106"/>
      <c r="F751" s="33"/>
      <c r="G751" s="52"/>
    </row>
    <row r="752">
      <c r="A752" s="31"/>
      <c r="B752" s="31"/>
      <c r="C752" s="31"/>
      <c r="E752" s="106"/>
      <c r="F752" s="33"/>
      <c r="G752" s="52"/>
    </row>
    <row r="753">
      <c r="A753" s="31"/>
      <c r="B753" s="31"/>
      <c r="C753" s="31"/>
      <c r="E753" s="106"/>
      <c r="F753" s="33"/>
      <c r="G753" s="52"/>
    </row>
    <row r="754">
      <c r="A754" s="31"/>
      <c r="B754" s="31"/>
      <c r="C754" s="31"/>
      <c r="E754" s="106"/>
      <c r="F754" s="33"/>
      <c r="G754" s="52"/>
    </row>
    <row r="755">
      <c r="A755" s="31"/>
      <c r="B755" s="31"/>
      <c r="C755" s="31"/>
      <c r="E755" s="106"/>
      <c r="F755" s="33"/>
      <c r="G755" s="52"/>
    </row>
    <row r="756">
      <c r="A756" s="31"/>
      <c r="B756" s="31"/>
      <c r="C756" s="31"/>
      <c r="E756" s="106"/>
      <c r="F756" s="33"/>
      <c r="G756" s="52"/>
    </row>
    <row r="757">
      <c r="A757" s="31"/>
      <c r="B757" s="31"/>
      <c r="C757" s="31"/>
      <c r="E757" s="106"/>
      <c r="F757" s="33"/>
      <c r="G757" s="52"/>
    </row>
    <row r="758">
      <c r="A758" s="31"/>
      <c r="B758" s="31"/>
      <c r="C758" s="31"/>
      <c r="E758" s="106"/>
      <c r="F758" s="33"/>
      <c r="G758" s="52"/>
    </row>
    <row r="759">
      <c r="A759" s="31"/>
      <c r="B759" s="31"/>
      <c r="C759" s="31"/>
      <c r="E759" s="106"/>
      <c r="F759" s="33"/>
      <c r="G759" s="52"/>
    </row>
    <row r="760">
      <c r="A760" s="31"/>
      <c r="B760" s="31"/>
      <c r="C760" s="31"/>
      <c r="E760" s="106"/>
      <c r="F760" s="33"/>
      <c r="G760" s="52"/>
    </row>
    <row r="761">
      <c r="A761" s="31"/>
      <c r="B761" s="31"/>
      <c r="C761" s="31"/>
      <c r="E761" s="106"/>
      <c r="F761" s="33"/>
      <c r="G761" s="52"/>
    </row>
    <row r="762">
      <c r="A762" s="31"/>
      <c r="B762" s="31"/>
      <c r="C762" s="31"/>
      <c r="E762" s="106"/>
      <c r="F762" s="33"/>
      <c r="G762" s="52"/>
    </row>
    <row r="763">
      <c r="A763" s="31"/>
      <c r="B763" s="31"/>
      <c r="C763" s="31"/>
      <c r="E763" s="106"/>
      <c r="F763" s="33"/>
      <c r="G763" s="52"/>
    </row>
    <row r="764">
      <c r="A764" s="31"/>
      <c r="B764" s="31"/>
      <c r="C764" s="31"/>
      <c r="E764" s="106"/>
      <c r="F764" s="33"/>
      <c r="G764" s="52"/>
    </row>
    <row r="765">
      <c r="A765" s="31"/>
      <c r="B765" s="31"/>
      <c r="C765" s="31"/>
      <c r="E765" s="106"/>
      <c r="F765" s="33"/>
      <c r="G765" s="52"/>
    </row>
    <row r="766">
      <c r="A766" s="31"/>
      <c r="B766" s="31"/>
      <c r="C766" s="31"/>
      <c r="E766" s="106"/>
      <c r="F766" s="33"/>
      <c r="G766" s="52"/>
    </row>
    <row r="767">
      <c r="A767" s="31"/>
      <c r="B767" s="31"/>
      <c r="C767" s="31"/>
      <c r="E767" s="106"/>
      <c r="F767" s="33"/>
      <c r="G767" s="52"/>
    </row>
    <row r="768">
      <c r="A768" s="31"/>
      <c r="B768" s="31"/>
      <c r="C768" s="31"/>
      <c r="E768" s="106"/>
      <c r="F768" s="33"/>
      <c r="G768" s="52"/>
    </row>
    <row r="769">
      <c r="A769" s="31"/>
      <c r="B769" s="31"/>
      <c r="C769" s="31"/>
      <c r="E769" s="106"/>
      <c r="F769" s="33"/>
      <c r="G769" s="52"/>
    </row>
    <row r="770">
      <c r="A770" s="31"/>
      <c r="B770" s="31"/>
      <c r="C770" s="31"/>
      <c r="E770" s="106"/>
      <c r="F770" s="33"/>
      <c r="G770" s="52"/>
    </row>
    <row r="771">
      <c r="A771" s="31"/>
      <c r="B771" s="31"/>
      <c r="C771" s="31"/>
      <c r="E771" s="106"/>
      <c r="F771" s="33"/>
      <c r="G771" s="52"/>
    </row>
    <row r="772">
      <c r="A772" s="31"/>
      <c r="B772" s="31"/>
      <c r="C772" s="31"/>
      <c r="E772" s="106"/>
      <c r="F772" s="33"/>
      <c r="G772" s="52"/>
    </row>
    <row r="773">
      <c r="A773" s="31"/>
      <c r="B773" s="31"/>
      <c r="C773" s="31"/>
      <c r="E773" s="106"/>
      <c r="F773" s="33"/>
      <c r="G773" s="52"/>
    </row>
    <row r="774">
      <c r="A774" s="31"/>
      <c r="B774" s="31"/>
      <c r="C774" s="31"/>
      <c r="E774" s="106"/>
      <c r="F774" s="33"/>
      <c r="G774" s="52"/>
    </row>
    <row r="775">
      <c r="A775" s="31"/>
      <c r="B775" s="31"/>
      <c r="C775" s="31"/>
      <c r="E775" s="106"/>
      <c r="F775" s="33"/>
      <c r="G775" s="52"/>
    </row>
    <row r="776">
      <c r="A776" s="31"/>
      <c r="B776" s="31"/>
      <c r="C776" s="31"/>
      <c r="E776" s="106"/>
      <c r="F776" s="33"/>
      <c r="G776" s="52"/>
    </row>
    <row r="777">
      <c r="A777" s="31"/>
      <c r="B777" s="31"/>
      <c r="C777" s="31"/>
      <c r="E777" s="106"/>
      <c r="F777" s="33"/>
      <c r="G777" s="52"/>
    </row>
    <row r="778">
      <c r="A778" s="31"/>
      <c r="B778" s="31"/>
      <c r="C778" s="31"/>
      <c r="E778" s="106"/>
      <c r="F778" s="33"/>
      <c r="G778" s="52"/>
    </row>
    <row r="779">
      <c r="A779" s="31"/>
      <c r="B779" s="31"/>
      <c r="C779" s="31"/>
      <c r="E779" s="106"/>
      <c r="F779" s="33"/>
      <c r="G779" s="52"/>
    </row>
    <row r="780">
      <c r="A780" s="31"/>
      <c r="B780" s="31"/>
      <c r="C780" s="31"/>
      <c r="E780" s="106"/>
      <c r="F780" s="33"/>
      <c r="G780" s="52"/>
    </row>
    <row r="781">
      <c r="A781" s="31"/>
      <c r="B781" s="31"/>
      <c r="C781" s="31"/>
      <c r="E781" s="106"/>
      <c r="F781" s="33"/>
      <c r="G781" s="52"/>
    </row>
    <row r="782">
      <c r="A782" s="31"/>
      <c r="B782" s="31"/>
      <c r="C782" s="31"/>
      <c r="E782" s="106"/>
      <c r="F782" s="33"/>
      <c r="G782" s="52"/>
    </row>
    <row r="783">
      <c r="A783" s="31"/>
      <c r="B783" s="31"/>
      <c r="C783" s="31"/>
      <c r="E783" s="106"/>
      <c r="F783" s="33"/>
      <c r="G783" s="52"/>
    </row>
    <row r="784">
      <c r="A784" s="31"/>
      <c r="B784" s="31"/>
      <c r="C784" s="31"/>
      <c r="E784" s="106"/>
      <c r="F784" s="33"/>
      <c r="G784" s="52"/>
    </row>
    <row r="785">
      <c r="A785" s="31"/>
      <c r="B785" s="31"/>
      <c r="C785" s="31"/>
      <c r="E785" s="106"/>
      <c r="F785" s="33"/>
      <c r="G785" s="52"/>
    </row>
    <row r="786">
      <c r="A786" s="31"/>
      <c r="B786" s="31"/>
      <c r="C786" s="31"/>
      <c r="E786" s="106"/>
      <c r="F786" s="33"/>
      <c r="G786" s="52"/>
    </row>
    <row r="787">
      <c r="A787" s="31"/>
      <c r="B787" s="31"/>
      <c r="C787" s="31"/>
      <c r="E787" s="106"/>
      <c r="F787" s="33"/>
      <c r="G787" s="52"/>
    </row>
    <row r="788">
      <c r="A788" s="31"/>
      <c r="B788" s="31"/>
      <c r="C788" s="31"/>
      <c r="E788" s="106"/>
      <c r="F788" s="33"/>
      <c r="G788" s="52"/>
    </row>
    <row r="789">
      <c r="A789" s="31"/>
      <c r="B789" s="31"/>
      <c r="C789" s="31"/>
      <c r="E789" s="106"/>
      <c r="F789" s="33"/>
      <c r="G789" s="52"/>
    </row>
    <row r="790">
      <c r="A790" s="31"/>
      <c r="B790" s="31"/>
      <c r="C790" s="31"/>
      <c r="E790" s="106"/>
      <c r="F790" s="33"/>
      <c r="G790" s="52"/>
    </row>
    <row r="791">
      <c r="A791" s="31"/>
      <c r="B791" s="31"/>
      <c r="C791" s="31"/>
      <c r="E791" s="106"/>
      <c r="F791" s="33"/>
      <c r="G791" s="52"/>
    </row>
    <row r="792">
      <c r="A792" s="31"/>
      <c r="B792" s="31"/>
      <c r="C792" s="31"/>
      <c r="E792" s="106"/>
      <c r="F792" s="33"/>
      <c r="G792" s="52"/>
    </row>
    <row r="793">
      <c r="A793" s="31"/>
      <c r="B793" s="31"/>
      <c r="C793" s="31"/>
      <c r="E793" s="106"/>
      <c r="F793" s="33"/>
      <c r="G793" s="52"/>
    </row>
    <row r="794">
      <c r="A794" s="31"/>
      <c r="B794" s="31"/>
      <c r="C794" s="31"/>
      <c r="E794" s="106"/>
      <c r="F794" s="33"/>
      <c r="G794" s="52"/>
    </row>
    <row r="795">
      <c r="A795" s="31"/>
      <c r="B795" s="31"/>
      <c r="C795" s="31"/>
      <c r="E795" s="106"/>
      <c r="F795" s="33"/>
      <c r="G795" s="52"/>
    </row>
    <row r="796">
      <c r="A796" s="31"/>
      <c r="B796" s="31"/>
      <c r="C796" s="31"/>
      <c r="E796" s="106"/>
      <c r="F796" s="33"/>
      <c r="G796" s="52"/>
    </row>
    <row r="797">
      <c r="A797" s="31"/>
      <c r="B797" s="31"/>
      <c r="C797" s="31"/>
      <c r="E797" s="106"/>
      <c r="F797" s="33"/>
      <c r="G797" s="52"/>
    </row>
    <row r="798">
      <c r="A798" s="31"/>
      <c r="B798" s="31"/>
      <c r="C798" s="31"/>
      <c r="E798" s="106"/>
      <c r="F798" s="33"/>
      <c r="G798" s="52"/>
    </row>
    <row r="799">
      <c r="A799" s="31"/>
      <c r="B799" s="31"/>
      <c r="C799" s="31"/>
      <c r="E799" s="106"/>
      <c r="F799" s="33"/>
      <c r="G799" s="52"/>
    </row>
    <row r="800">
      <c r="A800" s="31"/>
      <c r="B800" s="31"/>
      <c r="C800" s="31"/>
      <c r="E800" s="106"/>
      <c r="F800" s="33"/>
      <c r="G800" s="52"/>
    </row>
    <row r="801">
      <c r="A801" s="31"/>
      <c r="B801" s="31"/>
      <c r="C801" s="31"/>
      <c r="E801" s="106"/>
      <c r="F801" s="33"/>
      <c r="G801" s="52"/>
    </row>
    <row r="802">
      <c r="A802" s="31"/>
      <c r="B802" s="31"/>
      <c r="C802" s="31"/>
      <c r="E802" s="106"/>
      <c r="F802" s="33"/>
      <c r="G802" s="52"/>
    </row>
    <row r="803">
      <c r="A803" s="31"/>
      <c r="B803" s="31"/>
      <c r="C803" s="31"/>
      <c r="E803" s="106"/>
      <c r="F803" s="33"/>
      <c r="G803" s="52"/>
    </row>
    <row r="804">
      <c r="A804" s="31"/>
      <c r="B804" s="31"/>
      <c r="C804" s="31"/>
      <c r="E804" s="106"/>
      <c r="F804" s="33"/>
      <c r="G804" s="52"/>
    </row>
    <row r="805">
      <c r="A805" s="31"/>
      <c r="B805" s="31"/>
      <c r="C805" s="31"/>
      <c r="E805" s="106"/>
      <c r="F805" s="33"/>
      <c r="G805" s="52"/>
    </row>
    <row r="806">
      <c r="A806" s="31"/>
      <c r="B806" s="31"/>
      <c r="C806" s="31"/>
      <c r="E806" s="106"/>
      <c r="F806" s="33"/>
      <c r="G806" s="52"/>
    </row>
    <row r="807">
      <c r="A807" s="31"/>
      <c r="B807" s="31"/>
      <c r="C807" s="31"/>
      <c r="E807" s="106"/>
      <c r="F807" s="33"/>
      <c r="G807" s="52"/>
    </row>
    <row r="808">
      <c r="A808" s="31"/>
      <c r="B808" s="31"/>
      <c r="C808" s="31"/>
      <c r="E808" s="106"/>
      <c r="F808" s="33"/>
      <c r="G808" s="52"/>
    </row>
    <row r="809">
      <c r="A809" s="31"/>
      <c r="B809" s="31"/>
      <c r="C809" s="31"/>
      <c r="E809" s="106"/>
      <c r="F809" s="33"/>
      <c r="G809" s="52"/>
    </row>
    <row r="810">
      <c r="A810" s="31"/>
      <c r="B810" s="31"/>
      <c r="C810" s="31"/>
      <c r="E810" s="106"/>
      <c r="F810" s="33"/>
      <c r="G810" s="52"/>
    </row>
    <row r="811">
      <c r="A811" s="31"/>
      <c r="B811" s="31"/>
      <c r="C811" s="31"/>
      <c r="E811" s="106"/>
      <c r="F811" s="33"/>
      <c r="G811" s="52"/>
    </row>
    <row r="812">
      <c r="A812" s="31"/>
      <c r="B812" s="31"/>
      <c r="C812" s="31"/>
      <c r="E812" s="106"/>
      <c r="F812" s="33"/>
      <c r="G812" s="52"/>
    </row>
    <row r="813">
      <c r="A813" s="31"/>
      <c r="B813" s="31"/>
      <c r="C813" s="31"/>
      <c r="E813" s="106"/>
      <c r="F813" s="33"/>
      <c r="G813" s="52"/>
    </row>
    <row r="814">
      <c r="A814" s="31"/>
      <c r="B814" s="31"/>
      <c r="C814" s="31"/>
      <c r="E814" s="106"/>
      <c r="F814" s="33"/>
      <c r="G814" s="52"/>
    </row>
    <row r="815">
      <c r="A815" s="31"/>
      <c r="B815" s="31"/>
      <c r="C815" s="31"/>
      <c r="E815" s="106"/>
      <c r="F815" s="33"/>
      <c r="G815" s="52"/>
    </row>
    <row r="816">
      <c r="A816" s="31"/>
      <c r="B816" s="31"/>
      <c r="C816" s="31"/>
      <c r="E816" s="106"/>
      <c r="F816" s="33"/>
      <c r="G816" s="52"/>
    </row>
    <row r="817">
      <c r="A817" s="31"/>
      <c r="B817" s="31"/>
      <c r="C817" s="31"/>
      <c r="E817" s="106"/>
      <c r="F817" s="33"/>
      <c r="G817" s="52"/>
    </row>
    <row r="818">
      <c r="A818" s="31"/>
      <c r="B818" s="31"/>
      <c r="C818" s="31"/>
      <c r="E818" s="106"/>
      <c r="F818" s="33"/>
      <c r="G818" s="52"/>
    </row>
    <row r="819">
      <c r="A819" s="31"/>
      <c r="B819" s="31"/>
      <c r="C819" s="31"/>
      <c r="E819" s="106"/>
      <c r="F819" s="33"/>
      <c r="G819" s="52"/>
    </row>
    <row r="820">
      <c r="A820" s="31"/>
      <c r="B820" s="31"/>
      <c r="C820" s="31"/>
      <c r="E820" s="106"/>
      <c r="F820" s="33"/>
      <c r="G820" s="52"/>
    </row>
    <row r="821">
      <c r="A821" s="31"/>
      <c r="B821" s="31"/>
      <c r="C821" s="31"/>
      <c r="E821" s="106"/>
      <c r="F821" s="33"/>
      <c r="G821" s="52"/>
    </row>
    <row r="822">
      <c r="A822" s="31"/>
      <c r="B822" s="31"/>
      <c r="C822" s="31"/>
      <c r="E822" s="106"/>
      <c r="F822" s="33"/>
      <c r="G822" s="52"/>
    </row>
    <row r="823">
      <c r="A823" s="31"/>
      <c r="B823" s="31"/>
      <c r="C823" s="31"/>
      <c r="E823" s="106"/>
      <c r="F823" s="33"/>
      <c r="G823" s="52"/>
    </row>
    <row r="824">
      <c r="A824" s="31"/>
      <c r="B824" s="31"/>
      <c r="C824" s="31"/>
      <c r="E824" s="106"/>
      <c r="F824" s="33"/>
      <c r="G824" s="52"/>
    </row>
    <row r="825">
      <c r="A825" s="31"/>
      <c r="B825" s="31"/>
      <c r="C825" s="31"/>
      <c r="E825" s="106"/>
      <c r="F825" s="33"/>
      <c r="G825" s="52"/>
    </row>
    <row r="826">
      <c r="A826" s="31"/>
      <c r="B826" s="31"/>
      <c r="C826" s="31"/>
      <c r="E826" s="106"/>
      <c r="F826" s="33"/>
      <c r="G826" s="52"/>
    </row>
    <row r="827">
      <c r="A827" s="31"/>
      <c r="B827" s="31"/>
      <c r="C827" s="31"/>
      <c r="E827" s="106"/>
      <c r="F827" s="33"/>
      <c r="G827" s="52"/>
    </row>
    <row r="828">
      <c r="A828" s="31"/>
      <c r="B828" s="31"/>
      <c r="C828" s="31"/>
      <c r="E828" s="106"/>
      <c r="F828" s="33"/>
      <c r="G828" s="52"/>
    </row>
    <row r="829">
      <c r="A829" s="31"/>
      <c r="B829" s="31"/>
      <c r="C829" s="31"/>
      <c r="E829" s="106"/>
      <c r="F829" s="33"/>
      <c r="G829" s="52"/>
    </row>
    <row r="830">
      <c r="A830" s="31"/>
      <c r="B830" s="31"/>
      <c r="C830" s="31"/>
      <c r="E830" s="106"/>
      <c r="F830" s="33"/>
      <c r="G830" s="52"/>
    </row>
    <row r="831">
      <c r="A831" s="31"/>
      <c r="B831" s="31"/>
      <c r="C831" s="31"/>
      <c r="E831" s="106"/>
      <c r="F831" s="33"/>
      <c r="G831" s="52"/>
    </row>
    <row r="832">
      <c r="A832" s="31"/>
      <c r="B832" s="31"/>
      <c r="C832" s="31"/>
      <c r="E832" s="106"/>
      <c r="F832" s="33"/>
      <c r="G832" s="52"/>
    </row>
    <row r="833">
      <c r="A833" s="31"/>
      <c r="B833" s="31"/>
      <c r="C833" s="31"/>
      <c r="E833" s="106"/>
      <c r="F833" s="33"/>
      <c r="G833" s="52"/>
    </row>
    <row r="834">
      <c r="A834" s="31"/>
      <c r="B834" s="31"/>
      <c r="C834" s="31"/>
      <c r="E834" s="106"/>
      <c r="F834" s="33"/>
      <c r="G834" s="52"/>
    </row>
    <row r="835">
      <c r="A835" s="31"/>
      <c r="B835" s="31"/>
      <c r="C835" s="31"/>
      <c r="E835" s="106"/>
      <c r="F835" s="33"/>
      <c r="G835" s="52"/>
    </row>
    <row r="836">
      <c r="A836" s="31"/>
      <c r="B836" s="31"/>
      <c r="C836" s="31"/>
      <c r="E836" s="106"/>
      <c r="F836" s="33"/>
      <c r="G836" s="52"/>
    </row>
    <row r="837">
      <c r="A837" s="31"/>
      <c r="B837" s="31"/>
      <c r="C837" s="31"/>
      <c r="E837" s="106"/>
      <c r="F837" s="33"/>
      <c r="G837" s="52"/>
    </row>
    <row r="838">
      <c r="A838" s="31"/>
      <c r="B838" s="31"/>
      <c r="C838" s="31"/>
      <c r="E838" s="106"/>
      <c r="F838" s="33"/>
      <c r="G838" s="52"/>
    </row>
    <row r="839">
      <c r="A839" s="31"/>
      <c r="B839" s="31"/>
      <c r="C839" s="31"/>
      <c r="E839" s="106"/>
      <c r="F839" s="33"/>
      <c r="G839" s="52"/>
    </row>
    <row r="840">
      <c r="A840" s="31"/>
      <c r="B840" s="31"/>
      <c r="C840" s="31"/>
      <c r="E840" s="106"/>
      <c r="F840" s="33"/>
      <c r="G840" s="52"/>
    </row>
    <row r="841">
      <c r="A841" s="31"/>
      <c r="B841" s="31"/>
      <c r="C841" s="31"/>
      <c r="E841" s="106"/>
      <c r="F841" s="33"/>
      <c r="G841" s="52"/>
    </row>
    <row r="842">
      <c r="A842" s="31"/>
      <c r="B842" s="31"/>
      <c r="C842" s="31"/>
      <c r="E842" s="106"/>
      <c r="F842" s="33"/>
      <c r="G842" s="52"/>
    </row>
    <row r="843">
      <c r="A843" s="31"/>
      <c r="B843" s="31"/>
      <c r="C843" s="31"/>
      <c r="E843" s="106"/>
      <c r="F843" s="33"/>
      <c r="G843" s="52"/>
    </row>
    <row r="844">
      <c r="A844" s="31"/>
      <c r="B844" s="31"/>
      <c r="C844" s="31"/>
      <c r="E844" s="106"/>
      <c r="F844" s="33"/>
      <c r="G844" s="52"/>
    </row>
    <row r="845">
      <c r="A845" s="31"/>
      <c r="B845" s="31"/>
      <c r="C845" s="31"/>
      <c r="E845" s="106"/>
      <c r="F845" s="33"/>
      <c r="G845" s="52"/>
    </row>
    <row r="846">
      <c r="A846" s="31"/>
      <c r="B846" s="31"/>
      <c r="C846" s="31"/>
      <c r="E846" s="106"/>
      <c r="F846" s="33"/>
      <c r="G846" s="52"/>
    </row>
    <row r="847">
      <c r="A847" s="31"/>
      <c r="B847" s="31"/>
      <c r="C847" s="31"/>
      <c r="E847" s="106"/>
      <c r="F847" s="33"/>
      <c r="G847" s="52"/>
    </row>
    <row r="848">
      <c r="A848" s="31"/>
      <c r="B848" s="31"/>
      <c r="C848" s="31"/>
      <c r="E848" s="106"/>
      <c r="F848" s="33"/>
      <c r="G848" s="52"/>
    </row>
    <row r="849">
      <c r="A849" s="31"/>
      <c r="B849" s="31"/>
      <c r="C849" s="31"/>
      <c r="E849" s="106"/>
      <c r="F849" s="33"/>
      <c r="G849" s="52"/>
    </row>
    <row r="850">
      <c r="A850" s="31"/>
      <c r="B850" s="31"/>
      <c r="C850" s="31"/>
      <c r="E850" s="106"/>
      <c r="F850" s="33"/>
      <c r="G850" s="52"/>
    </row>
    <row r="851">
      <c r="A851" s="31"/>
      <c r="B851" s="31"/>
      <c r="C851" s="31"/>
      <c r="E851" s="106"/>
      <c r="F851" s="33"/>
      <c r="G851" s="52"/>
    </row>
    <row r="852">
      <c r="A852" s="31"/>
      <c r="B852" s="31"/>
      <c r="C852" s="31"/>
      <c r="E852" s="106"/>
      <c r="F852" s="33"/>
      <c r="G852" s="52"/>
    </row>
    <row r="853">
      <c r="A853" s="31"/>
      <c r="B853" s="31"/>
      <c r="C853" s="31"/>
      <c r="E853" s="106"/>
      <c r="F853" s="33"/>
      <c r="G853" s="52"/>
    </row>
    <row r="854">
      <c r="A854" s="31"/>
      <c r="B854" s="31"/>
      <c r="C854" s="31"/>
      <c r="E854" s="106"/>
      <c r="F854" s="33"/>
      <c r="G854" s="52"/>
    </row>
    <row r="855">
      <c r="A855" s="31"/>
      <c r="B855" s="31"/>
      <c r="C855" s="31"/>
      <c r="E855" s="106"/>
      <c r="F855" s="33"/>
      <c r="G855" s="52"/>
    </row>
    <row r="856">
      <c r="A856" s="31"/>
      <c r="B856" s="31"/>
      <c r="C856" s="31"/>
      <c r="E856" s="106"/>
      <c r="F856" s="33"/>
      <c r="G856" s="52"/>
    </row>
    <row r="857">
      <c r="A857" s="31"/>
      <c r="B857" s="31"/>
      <c r="C857" s="31"/>
      <c r="E857" s="106"/>
      <c r="F857" s="33"/>
      <c r="G857" s="52"/>
    </row>
    <row r="858">
      <c r="A858" s="31"/>
      <c r="B858" s="31"/>
      <c r="C858" s="31"/>
      <c r="E858" s="106"/>
      <c r="F858" s="33"/>
      <c r="G858" s="52"/>
    </row>
    <row r="859">
      <c r="A859" s="31"/>
      <c r="B859" s="31"/>
      <c r="C859" s="31"/>
      <c r="E859" s="106"/>
      <c r="F859" s="33"/>
      <c r="G859" s="52"/>
    </row>
    <row r="860">
      <c r="A860" s="31"/>
      <c r="B860" s="31"/>
      <c r="C860" s="31"/>
      <c r="E860" s="106"/>
      <c r="F860" s="33"/>
      <c r="G860" s="52"/>
    </row>
    <row r="861">
      <c r="A861" s="31"/>
      <c r="B861" s="31"/>
      <c r="C861" s="31"/>
      <c r="E861" s="106"/>
      <c r="F861" s="33"/>
      <c r="G861" s="52"/>
    </row>
    <row r="862">
      <c r="A862" s="31"/>
      <c r="B862" s="31"/>
      <c r="C862" s="31"/>
      <c r="E862" s="106"/>
      <c r="F862" s="33"/>
      <c r="G862" s="52"/>
    </row>
    <row r="863">
      <c r="A863" s="31"/>
      <c r="B863" s="31"/>
      <c r="C863" s="31"/>
      <c r="E863" s="106"/>
      <c r="F863" s="33"/>
      <c r="G863" s="52"/>
    </row>
    <row r="864">
      <c r="A864" s="31"/>
      <c r="B864" s="31"/>
      <c r="C864" s="31"/>
      <c r="E864" s="106"/>
      <c r="F864" s="33"/>
      <c r="G864" s="52"/>
    </row>
    <row r="865">
      <c r="A865" s="31"/>
      <c r="B865" s="31"/>
      <c r="C865" s="31"/>
      <c r="E865" s="106"/>
      <c r="F865" s="33"/>
      <c r="G865" s="52"/>
    </row>
    <row r="866">
      <c r="A866" s="31"/>
      <c r="B866" s="31"/>
      <c r="C866" s="31"/>
      <c r="E866" s="106"/>
      <c r="F866" s="33"/>
      <c r="G866" s="52"/>
    </row>
    <row r="867">
      <c r="A867" s="31"/>
      <c r="B867" s="31"/>
      <c r="C867" s="31"/>
      <c r="E867" s="106"/>
      <c r="F867" s="33"/>
      <c r="G867" s="52"/>
    </row>
    <row r="868">
      <c r="A868" s="31"/>
      <c r="B868" s="31"/>
      <c r="C868" s="31"/>
      <c r="E868" s="106"/>
      <c r="F868" s="33"/>
      <c r="G868" s="52"/>
    </row>
    <row r="869">
      <c r="A869" s="31"/>
      <c r="B869" s="31"/>
      <c r="C869" s="31"/>
      <c r="E869" s="106"/>
      <c r="F869" s="33"/>
      <c r="G869" s="52"/>
    </row>
    <row r="870">
      <c r="A870" s="31"/>
      <c r="B870" s="31"/>
      <c r="C870" s="31"/>
      <c r="E870" s="106"/>
      <c r="F870" s="33"/>
      <c r="G870" s="52"/>
    </row>
    <row r="871">
      <c r="A871" s="31"/>
      <c r="B871" s="31"/>
      <c r="C871" s="31"/>
      <c r="E871" s="106"/>
      <c r="F871" s="33"/>
      <c r="G871" s="52"/>
    </row>
    <row r="872">
      <c r="A872" s="31"/>
      <c r="B872" s="31"/>
      <c r="C872" s="31"/>
      <c r="E872" s="106"/>
      <c r="F872" s="33"/>
      <c r="G872" s="52"/>
    </row>
    <row r="873">
      <c r="A873" s="31"/>
      <c r="B873" s="31"/>
      <c r="C873" s="31"/>
      <c r="E873" s="106"/>
      <c r="F873" s="33"/>
      <c r="G873" s="52"/>
    </row>
    <row r="874">
      <c r="A874" s="31"/>
      <c r="B874" s="31"/>
      <c r="C874" s="31"/>
      <c r="E874" s="106"/>
      <c r="F874" s="33"/>
      <c r="G874" s="52"/>
    </row>
    <row r="875">
      <c r="A875" s="31"/>
      <c r="B875" s="31"/>
      <c r="C875" s="31"/>
      <c r="E875" s="106"/>
      <c r="F875" s="33"/>
      <c r="G875" s="52"/>
    </row>
    <row r="876">
      <c r="A876" s="31"/>
      <c r="B876" s="31"/>
      <c r="C876" s="31"/>
      <c r="E876" s="106"/>
      <c r="F876" s="33"/>
      <c r="G876" s="52"/>
    </row>
    <row r="877">
      <c r="A877" s="31"/>
      <c r="B877" s="31"/>
      <c r="C877" s="31"/>
      <c r="E877" s="106"/>
      <c r="F877" s="33"/>
      <c r="G877" s="52"/>
    </row>
    <row r="878">
      <c r="A878" s="31"/>
      <c r="B878" s="31"/>
      <c r="C878" s="31"/>
      <c r="E878" s="106"/>
      <c r="F878" s="33"/>
      <c r="G878" s="52"/>
    </row>
    <row r="879">
      <c r="A879" s="31"/>
      <c r="B879" s="31"/>
      <c r="C879" s="31"/>
      <c r="E879" s="106"/>
      <c r="F879" s="33"/>
      <c r="G879" s="52"/>
    </row>
    <row r="880">
      <c r="A880" s="31"/>
      <c r="B880" s="31"/>
      <c r="C880" s="31"/>
      <c r="E880" s="106"/>
      <c r="F880" s="33"/>
      <c r="G880" s="52"/>
    </row>
    <row r="881">
      <c r="A881" s="31"/>
      <c r="B881" s="31"/>
      <c r="C881" s="31"/>
      <c r="E881" s="106"/>
      <c r="F881" s="33"/>
      <c r="G881" s="52"/>
    </row>
    <row r="882">
      <c r="A882" s="31"/>
      <c r="B882" s="31"/>
      <c r="C882" s="31"/>
      <c r="E882" s="106"/>
      <c r="F882" s="33"/>
      <c r="G882" s="52"/>
    </row>
    <row r="883">
      <c r="A883" s="31"/>
      <c r="B883" s="31"/>
      <c r="C883" s="31"/>
      <c r="E883" s="106"/>
      <c r="F883" s="33"/>
      <c r="G883" s="52"/>
    </row>
    <row r="884">
      <c r="A884" s="31"/>
      <c r="B884" s="31"/>
      <c r="C884" s="31"/>
      <c r="E884" s="106"/>
      <c r="F884" s="33"/>
      <c r="G884" s="52"/>
    </row>
    <row r="885">
      <c r="A885" s="31"/>
      <c r="B885" s="31"/>
      <c r="C885" s="31"/>
      <c r="E885" s="106"/>
      <c r="F885" s="33"/>
      <c r="G885" s="52"/>
    </row>
    <row r="886">
      <c r="A886" s="31"/>
      <c r="B886" s="31"/>
      <c r="C886" s="31"/>
      <c r="E886" s="106"/>
      <c r="F886" s="33"/>
      <c r="G886" s="52"/>
    </row>
    <row r="887">
      <c r="A887" s="31"/>
      <c r="B887" s="31"/>
      <c r="C887" s="31"/>
      <c r="E887" s="106"/>
      <c r="F887" s="33"/>
      <c r="G887" s="52"/>
    </row>
    <row r="888">
      <c r="A888" s="31"/>
      <c r="B888" s="31"/>
      <c r="C888" s="31"/>
      <c r="E888" s="106"/>
      <c r="F888" s="33"/>
      <c r="G888" s="52"/>
    </row>
    <row r="889">
      <c r="A889" s="31"/>
      <c r="B889" s="31"/>
      <c r="C889" s="31"/>
      <c r="E889" s="106"/>
      <c r="F889" s="33"/>
      <c r="G889" s="52"/>
    </row>
    <row r="890">
      <c r="A890" s="31"/>
      <c r="B890" s="31"/>
      <c r="C890" s="31"/>
      <c r="E890" s="106"/>
      <c r="F890" s="33"/>
      <c r="G890" s="52"/>
    </row>
    <row r="891">
      <c r="A891" s="31"/>
      <c r="B891" s="31"/>
      <c r="C891" s="31"/>
      <c r="E891" s="106"/>
      <c r="F891" s="33"/>
      <c r="G891" s="52"/>
    </row>
    <row r="892">
      <c r="A892" s="31"/>
      <c r="B892" s="31"/>
      <c r="C892" s="31"/>
      <c r="E892" s="106"/>
      <c r="F892" s="33"/>
      <c r="G892" s="52"/>
    </row>
    <row r="893">
      <c r="A893" s="31"/>
      <c r="B893" s="31"/>
      <c r="C893" s="31"/>
      <c r="E893" s="106"/>
      <c r="F893" s="33"/>
      <c r="G893" s="52"/>
    </row>
    <row r="894">
      <c r="A894" s="31"/>
      <c r="B894" s="31"/>
      <c r="C894" s="31"/>
      <c r="E894" s="106"/>
      <c r="F894" s="33"/>
      <c r="G894" s="52"/>
    </row>
    <row r="895">
      <c r="A895" s="31"/>
      <c r="B895" s="31"/>
      <c r="C895" s="31"/>
      <c r="E895" s="106"/>
      <c r="F895" s="33"/>
      <c r="G895" s="52"/>
    </row>
    <row r="896">
      <c r="A896" s="31"/>
      <c r="B896" s="31"/>
      <c r="C896" s="31"/>
      <c r="E896" s="106"/>
      <c r="F896" s="33"/>
      <c r="G896" s="52"/>
    </row>
    <row r="897">
      <c r="A897" s="31"/>
      <c r="B897" s="31"/>
      <c r="C897" s="31"/>
      <c r="E897" s="106"/>
      <c r="F897" s="33"/>
      <c r="G897" s="52"/>
    </row>
    <row r="898">
      <c r="A898" s="31"/>
      <c r="B898" s="31"/>
      <c r="C898" s="31"/>
      <c r="E898" s="106"/>
      <c r="F898" s="33"/>
      <c r="G898" s="52"/>
    </row>
    <row r="899">
      <c r="A899" s="31"/>
      <c r="B899" s="31"/>
      <c r="C899" s="31"/>
      <c r="E899" s="106"/>
      <c r="F899" s="33"/>
      <c r="G899" s="52"/>
    </row>
    <row r="900">
      <c r="A900" s="31"/>
      <c r="B900" s="31"/>
      <c r="C900" s="31"/>
      <c r="E900" s="106"/>
      <c r="F900" s="33"/>
      <c r="G900" s="52"/>
    </row>
    <row r="901">
      <c r="A901" s="31"/>
      <c r="B901" s="31"/>
      <c r="C901" s="31"/>
      <c r="E901" s="106"/>
      <c r="F901" s="33"/>
      <c r="G901" s="52"/>
    </row>
    <row r="902">
      <c r="A902" s="31"/>
      <c r="B902" s="31"/>
      <c r="C902" s="31"/>
      <c r="E902" s="106"/>
      <c r="F902" s="33"/>
      <c r="G902" s="52"/>
    </row>
    <row r="903">
      <c r="A903" s="31"/>
      <c r="B903" s="31"/>
      <c r="C903" s="31"/>
      <c r="E903" s="106"/>
      <c r="F903" s="33"/>
      <c r="G903" s="52"/>
    </row>
    <row r="904">
      <c r="A904" s="31"/>
      <c r="B904" s="31"/>
      <c r="C904" s="31"/>
      <c r="E904" s="106"/>
      <c r="F904" s="33"/>
      <c r="G904" s="52"/>
    </row>
    <row r="905">
      <c r="A905" s="31"/>
      <c r="B905" s="31"/>
      <c r="C905" s="31"/>
      <c r="E905" s="106"/>
      <c r="F905" s="33"/>
      <c r="G905" s="52"/>
    </row>
    <row r="906">
      <c r="A906" s="31"/>
      <c r="B906" s="31"/>
      <c r="C906" s="31"/>
      <c r="E906" s="106"/>
      <c r="F906" s="33"/>
      <c r="G906" s="52"/>
    </row>
    <row r="907">
      <c r="A907" s="31"/>
      <c r="B907" s="31"/>
      <c r="C907" s="31"/>
      <c r="E907" s="106"/>
      <c r="F907" s="33"/>
      <c r="G907" s="52"/>
    </row>
    <row r="908">
      <c r="A908" s="31"/>
      <c r="B908" s="31"/>
      <c r="C908" s="31"/>
      <c r="E908" s="106"/>
      <c r="F908" s="33"/>
      <c r="G908" s="52"/>
    </row>
    <row r="909">
      <c r="A909" s="31"/>
      <c r="B909" s="31"/>
      <c r="C909" s="31"/>
      <c r="E909" s="106"/>
      <c r="F909" s="33"/>
      <c r="G909" s="52"/>
    </row>
    <row r="910">
      <c r="A910" s="31"/>
      <c r="B910" s="31"/>
      <c r="C910" s="31"/>
      <c r="E910" s="106"/>
      <c r="F910" s="33"/>
      <c r="G910" s="52"/>
    </row>
    <row r="911">
      <c r="A911" s="31"/>
      <c r="B911" s="31"/>
      <c r="C911" s="31"/>
      <c r="E911" s="106"/>
      <c r="F911" s="33"/>
      <c r="G911" s="52"/>
    </row>
    <row r="912">
      <c r="A912" s="31"/>
      <c r="B912" s="31"/>
      <c r="C912" s="31"/>
      <c r="E912" s="106"/>
      <c r="F912" s="33"/>
      <c r="G912" s="52"/>
    </row>
    <row r="913">
      <c r="A913" s="31"/>
      <c r="B913" s="31"/>
      <c r="C913" s="31"/>
      <c r="E913" s="106"/>
      <c r="F913" s="33"/>
      <c r="G913" s="52"/>
    </row>
    <row r="914">
      <c r="A914" s="31"/>
      <c r="B914" s="31"/>
      <c r="C914" s="31"/>
      <c r="E914" s="106"/>
      <c r="F914" s="33"/>
      <c r="G914" s="52"/>
    </row>
    <row r="915">
      <c r="A915" s="31"/>
      <c r="B915" s="31"/>
      <c r="C915" s="31"/>
      <c r="E915" s="106"/>
      <c r="F915" s="33"/>
      <c r="G915" s="52"/>
    </row>
    <row r="916">
      <c r="A916" s="31"/>
      <c r="B916" s="31"/>
      <c r="C916" s="31"/>
      <c r="E916" s="106"/>
      <c r="F916" s="33"/>
      <c r="G916" s="52"/>
    </row>
    <row r="917">
      <c r="A917" s="31"/>
      <c r="B917" s="31"/>
      <c r="C917" s="31"/>
      <c r="E917" s="106"/>
      <c r="F917" s="33"/>
      <c r="G917" s="52"/>
    </row>
    <row r="918">
      <c r="A918" s="31"/>
      <c r="B918" s="31"/>
      <c r="C918" s="31"/>
      <c r="E918" s="106"/>
      <c r="F918" s="33"/>
      <c r="G918" s="52"/>
    </row>
    <row r="919">
      <c r="A919" s="31"/>
      <c r="B919" s="31"/>
      <c r="C919" s="31"/>
      <c r="E919" s="106"/>
      <c r="F919" s="33"/>
      <c r="G919" s="52"/>
    </row>
    <row r="920">
      <c r="A920" s="31"/>
      <c r="B920" s="31"/>
      <c r="C920" s="31"/>
      <c r="E920" s="106"/>
      <c r="F920" s="33"/>
      <c r="G920" s="52"/>
    </row>
    <row r="921">
      <c r="A921" s="31"/>
      <c r="B921" s="31"/>
      <c r="C921" s="31"/>
      <c r="E921" s="106"/>
      <c r="F921" s="33"/>
      <c r="G921" s="52"/>
    </row>
    <row r="922">
      <c r="A922" s="31"/>
      <c r="B922" s="31"/>
      <c r="C922" s="31"/>
      <c r="E922" s="106"/>
      <c r="F922" s="33"/>
      <c r="G922" s="52"/>
    </row>
    <row r="923">
      <c r="A923" s="31"/>
      <c r="B923" s="31"/>
      <c r="C923" s="31"/>
      <c r="E923" s="106"/>
      <c r="F923" s="33"/>
      <c r="G923" s="52"/>
    </row>
    <row r="924">
      <c r="A924" s="31"/>
      <c r="B924" s="31"/>
      <c r="C924" s="31"/>
      <c r="E924" s="106"/>
      <c r="F924" s="33"/>
      <c r="G924" s="52"/>
    </row>
    <row r="925">
      <c r="A925" s="31"/>
      <c r="B925" s="31"/>
      <c r="C925" s="31"/>
      <c r="E925" s="106"/>
      <c r="F925" s="33"/>
      <c r="G925" s="52"/>
    </row>
    <row r="926">
      <c r="A926" s="31"/>
      <c r="B926" s="31"/>
      <c r="C926" s="31"/>
      <c r="E926" s="106"/>
      <c r="F926" s="33"/>
      <c r="G926" s="52"/>
    </row>
    <row r="927">
      <c r="A927" s="31"/>
      <c r="B927" s="31"/>
      <c r="C927" s="31"/>
      <c r="E927" s="106"/>
      <c r="F927" s="33"/>
      <c r="G927" s="52"/>
    </row>
    <row r="928">
      <c r="A928" s="31"/>
      <c r="B928" s="31"/>
      <c r="C928" s="31"/>
      <c r="E928" s="106"/>
      <c r="F928" s="33"/>
      <c r="G928" s="52"/>
    </row>
    <row r="929">
      <c r="A929" s="31"/>
      <c r="B929" s="31"/>
      <c r="C929" s="31"/>
      <c r="E929" s="106"/>
      <c r="F929" s="33"/>
      <c r="G929" s="52"/>
    </row>
    <row r="930">
      <c r="A930" s="31"/>
      <c r="B930" s="31"/>
      <c r="C930" s="31"/>
      <c r="E930" s="106"/>
      <c r="F930" s="33"/>
      <c r="G930" s="52"/>
    </row>
    <row r="931">
      <c r="A931" s="31"/>
      <c r="B931" s="31"/>
      <c r="C931" s="31"/>
      <c r="E931" s="106"/>
      <c r="F931" s="33"/>
      <c r="G931" s="52"/>
    </row>
    <row r="932">
      <c r="A932" s="31"/>
      <c r="B932" s="31"/>
      <c r="C932" s="31"/>
      <c r="E932" s="106"/>
      <c r="F932" s="33"/>
      <c r="G932" s="52"/>
    </row>
    <row r="933">
      <c r="A933" s="31"/>
      <c r="B933" s="31"/>
      <c r="C933" s="31"/>
      <c r="E933" s="106"/>
      <c r="F933" s="33"/>
      <c r="G933" s="52"/>
    </row>
    <row r="934">
      <c r="A934" s="31"/>
      <c r="B934" s="31"/>
      <c r="C934" s="31"/>
      <c r="E934" s="106"/>
      <c r="F934" s="33"/>
      <c r="G934" s="52"/>
    </row>
    <row r="935">
      <c r="A935" s="31"/>
      <c r="B935" s="31"/>
      <c r="C935" s="31"/>
      <c r="E935" s="106"/>
      <c r="F935" s="33"/>
      <c r="G935" s="52"/>
    </row>
    <row r="936">
      <c r="A936" s="31"/>
      <c r="B936" s="31"/>
      <c r="C936" s="31"/>
      <c r="E936" s="106"/>
      <c r="F936" s="33"/>
      <c r="G936" s="52"/>
    </row>
    <row r="937">
      <c r="A937" s="31"/>
      <c r="B937" s="31"/>
      <c r="C937" s="31"/>
      <c r="E937" s="106"/>
      <c r="F937" s="33"/>
      <c r="G937" s="52"/>
    </row>
    <row r="938">
      <c r="A938" s="31"/>
      <c r="B938" s="31"/>
      <c r="C938" s="31"/>
      <c r="E938" s="106"/>
      <c r="F938" s="33"/>
      <c r="G938" s="52"/>
    </row>
    <row r="939">
      <c r="A939" s="31"/>
      <c r="B939" s="31"/>
      <c r="C939" s="31"/>
      <c r="E939" s="106"/>
      <c r="F939" s="33"/>
      <c r="G939" s="52"/>
    </row>
    <row r="940">
      <c r="A940" s="31"/>
      <c r="B940" s="31"/>
      <c r="C940" s="31"/>
      <c r="E940" s="106"/>
      <c r="F940" s="33"/>
      <c r="G940" s="52"/>
    </row>
    <row r="941">
      <c r="A941" s="31"/>
      <c r="B941" s="31"/>
      <c r="C941" s="31"/>
      <c r="E941" s="106"/>
      <c r="F941" s="33"/>
      <c r="G941" s="52"/>
    </row>
    <row r="942">
      <c r="A942" s="31"/>
      <c r="B942" s="31"/>
      <c r="C942" s="31"/>
      <c r="E942" s="106"/>
      <c r="F942" s="33"/>
      <c r="G942" s="52"/>
    </row>
    <row r="943">
      <c r="A943" s="31"/>
      <c r="B943" s="31"/>
      <c r="C943" s="31"/>
      <c r="E943" s="106"/>
      <c r="F943" s="33"/>
      <c r="G943" s="52"/>
    </row>
    <row r="944">
      <c r="A944" s="31"/>
      <c r="B944" s="31"/>
      <c r="C944" s="31"/>
      <c r="E944" s="106"/>
      <c r="F944" s="33"/>
      <c r="G944" s="52"/>
    </row>
    <row r="945">
      <c r="A945" s="31"/>
      <c r="B945" s="31"/>
      <c r="C945" s="31"/>
      <c r="E945" s="106"/>
      <c r="F945" s="33"/>
      <c r="G945" s="52"/>
    </row>
    <row r="946">
      <c r="A946" s="31"/>
      <c r="B946" s="31"/>
      <c r="C946" s="31"/>
      <c r="E946" s="106"/>
      <c r="F946" s="33"/>
      <c r="G946" s="52"/>
    </row>
    <row r="947">
      <c r="A947" s="31"/>
      <c r="B947" s="31"/>
      <c r="C947" s="31"/>
      <c r="E947" s="106"/>
      <c r="F947" s="33"/>
      <c r="G947" s="52"/>
    </row>
    <row r="948">
      <c r="A948" s="31"/>
      <c r="B948" s="31"/>
      <c r="C948" s="31"/>
      <c r="E948" s="106"/>
      <c r="F948" s="33"/>
      <c r="G948" s="52"/>
    </row>
    <row r="949">
      <c r="A949" s="31"/>
      <c r="B949" s="31"/>
      <c r="C949" s="31"/>
      <c r="E949" s="106"/>
      <c r="F949" s="33"/>
      <c r="G949" s="52"/>
    </row>
    <row r="950">
      <c r="A950" s="31"/>
      <c r="B950" s="31"/>
      <c r="C950" s="31"/>
      <c r="E950" s="106"/>
      <c r="F950" s="33"/>
      <c r="G950" s="52"/>
    </row>
    <row r="951">
      <c r="A951" s="31"/>
      <c r="B951" s="31"/>
      <c r="C951" s="31"/>
      <c r="E951" s="106"/>
      <c r="F951" s="33"/>
      <c r="G951" s="52"/>
    </row>
    <row r="952">
      <c r="A952" s="31"/>
      <c r="B952" s="31"/>
      <c r="C952" s="31"/>
      <c r="E952" s="106"/>
      <c r="F952" s="33"/>
      <c r="G952" s="52"/>
    </row>
    <row r="953">
      <c r="A953" s="31"/>
      <c r="B953" s="31"/>
      <c r="C953" s="31"/>
      <c r="E953" s="106"/>
      <c r="F953" s="33"/>
      <c r="G953" s="52"/>
    </row>
    <row r="954">
      <c r="A954" s="31"/>
      <c r="B954" s="31"/>
      <c r="C954" s="31"/>
      <c r="E954" s="106"/>
      <c r="F954" s="33"/>
      <c r="G954" s="52"/>
    </row>
    <row r="955">
      <c r="A955" s="31"/>
      <c r="B955" s="31"/>
      <c r="C955" s="31"/>
      <c r="E955" s="106"/>
      <c r="F955" s="33"/>
      <c r="G955" s="52"/>
    </row>
    <row r="956">
      <c r="A956" s="31"/>
      <c r="B956" s="31"/>
      <c r="C956" s="31"/>
      <c r="E956" s="106"/>
      <c r="F956" s="33"/>
      <c r="G956" s="52"/>
    </row>
    <row r="957">
      <c r="A957" s="31"/>
      <c r="B957" s="31"/>
      <c r="C957" s="31"/>
      <c r="E957" s="106"/>
      <c r="F957" s="33"/>
      <c r="G957" s="52"/>
    </row>
    <row r="958">
      <c r="A958" s="31"/>
      <c r="B958" s="31"/>
      <c r="C958" s="31"/>
      <c r="E958" s="106"/>
      <c r="F958" s="33"/>
      <c r="G958" s="52"/>
    </row>
    <row r="959">
      <c r="A959" s="31"/>
      <c r="B959" s="31"/>
      <c r="C959" s="31"/>
      <c r="E959" s="106"/>
      <c r="F959" s="33"/>
      <c r="G959" s="52"/>
    </row>
    <row r="960">
      <c r="A960" s="31"/>
      <c r="B960" s="31"/>
      <c r="C960" s="31"/>
      <c r="E960" s="106"/>
      <c r="F960" s="33"/>
      <c r="G960" s="52"/>
    </row>
    <row r="961">
      <c r="A961" s="31"/>
      <c r="B961" s="31"/>
      <c r="C961" s="31"/>
      <c r="E961" s="106"/>
      <c r="F961" s="33"/>
      <c r="G961" s="52"/>
    </row>
    <row r="962">
      <c r="A962" s="31"/>
      <c r="B962" s="31"/>
      <c r="C962" s="31"/>
      <c r="E962" s="106"/>
      <c r="F962" s="33"/>
      <c r="G962" s="52"/>
    </row>
    <row r="963">
      <c r="A963" s="31"/>
      <c r="B963" s="31"/>
      <c r="C963" s="31"/>
      <c r="E963" s="106"/>
      <c r="F963" s="33"/>
      <c r="G963" s="52"/>
    </row>
    <row r="964">
      <c r="A964" s="31"/>
      <c r="B964" s="31"/>
      <c r="C964" s="31"/>
      <c r="E964" s="106"/>
      <c r="F964" s="33"/>
      <c r="G964" s="52"/>
    </row>
    <row r="965">
      <c r="A965" s="31"/>
      <c r="B965" s="31"/>
      <c r="C965" s="31"/>
      <c r="E965" s="106"/>
      <c r="F965" s="33"/>
      <c r="G965" s="52"/>
    </row>
    <row r="966">
      <c r="A966" s="31"/>
      <c r="B966" s="31"/>
      <c r="C966" s="31"/>
      <c r="E966" s="106"/>
      <c r="F966" s="33"/>
      <c r="G966" s="52"/>
    </row>
    <row r="967">
      <c r="A967" s="31"/>
      <c r="B967" s="31"/>
      <c r="C967" s="31"/>
      <c r="E967" s="106"/>
      <c r="F967" s="33"/>
      <c r="G967" s="52"/>
    </row>
    <row r="968">
      <c r="A968" s="31"/>
      <c r="B968" s="31"/>
      <c r="C968" s="31"/>
      <c r="E968" s="106"/>
      <c r="F968" s="33"/>
      <c r="G968" s="52"/>
    </row>
    <row r="969">
      <c r="A969" s="31"/>
      <c r="B969" s="31"/>
      <c r="C969" s="31"/>
      <c r="E969" s="106"/>
      <c r="F969" s="33"/>
      <c r="G969" s="52"/>
    </row>
    <row r="970">
      <c r="A970" s="31"/>
      <c r="B970" s="31"/>
      <c r="C970" s="31"/>
      <c r="E970" s="106"/>
      <c r="F970" s="33"/>
      <c r="G970" s="52"/>
    </row>
    <row r="971">
      <c r="A971" s="31"/>
      <c r="B971" s="31"/>
      <c r="C971" s="31"/>
      <c r="E971" s="106"/>
      <c r="F971" s="33"/>
      <c r="G971" s="52"/>
    </row>
    <row r="972">
      <c r="A972" s="31"/>
      <c r="B972" s="31"/>
      <c r="C972" s="31"/>
      <c r="E972" s="106"/>
      <c r="F972" s="33"/>
      <c r="G972" s="52"/>
    </row>
    <row r="973">
      <c r="A973" s="31"/>
      <c r="B973" s="31"/>
      <c r="C973" s="31"/>
      <c r="E973" s="106"/>
      <c r="F973" s="33"/>
      <c r="G973" s="52"/>
    </row>
    <row r="974">
      <c r="A974" s="31"/>
      <c r="B974" s="31"/>
      <c r="C974" s="31"/>
      <c r="E974" s="106"/>
      <c r="F974" s="33"/>
      <c r="G974" s="52"/>
    </row>
    <row r="975">
      <c r="A975" s="31"/>
      <c r="B975" s="31"/>
      <c r="C975" s="31"/>
      <c r="E975" s="106"/>
      <c r="F975" s="33"/>
      <c r="G975" s="52"/>
    </row>
    <row r="976">
      <c r="A976" s="31"/>
      <c r="B976" s="31"/>
      <c r="C976" s="31"/>
      <c r="E976" s="106"/>
      <c r="F976" s="33"/>
      <c r="G976" s="52"/>
    </row>
    <row r="977">
      <c r="A977" s="31"/>
      <c r="B977" s="31"/>
      <c r="C977" s="31"/>
      <c r="E977" s="106"/>
      <c r="F977" s="33"/>
      <c r="G977" s="52"/>
    </row>
    <row r="978">
      <c r="A978" s="31"/>
      <c r="B978" s="31"/>
      <c r="C978" s="31"/>
      <c r="E978" s="106"/>
      <c r="F978" s="33"/>
      <c r="G978" s="52"/>
    </row>
    <row r="979">
      <c r="A979" s="31"/>
      <c r="B979" s="31"/>
      <c r="C979" s="31"/>
      <c r="E979" s="106"/>
      <c r="F979" s="33"/>
      <c r="G979" s="52"/>
    </row>
    <row r="980">
      <c r="A980" s="31"/>
      <c r="B980" s="31"/>
      <c r="C980" s="31"/>
      <c r="E980" s="106"/>
      <c r="F980" s="33"/>
      <c r="G980" s="52"/>
    </row>
    <row r="981">
      <c r="A981" s="31"/>
      <c r="B981" s="31"/>
      <c r="C981" s="31"/>
      <c r="E981" s="106"/>
      <c r="F981" s="33"/>
      <c r="G981" s="52"/>
    </row>
    <row r="982">
      <c r="A982" s="31"/>
      <c r="B982" s="31"/>
      <c r="C982" s="31"/>
      <c r="E982" s="106"/>
      <c r="F982" s="33"/>
      <c r="G982" s="52"/>
    </row>
    <row r="983">
      <c r="A983" s="31"/>
      <c r="B983" s="31"/>
      <c r="C983" s="31"/>
      <c r="E983" s="106"/>
      <c r="F983" s="33"/>
      <c r="G983" s="52"/>
    </row>
    <row r="984">
      <c r="A984" s="31"/>
      <c r="B984" s="31"/>
      <c r="C984" s="31"/>
      <c r="E984" s="106"/>
      <c r="F984" s="33"/>
      <c r="G984" s="52"/>
    </row>
    <row r="985">
      <c r="A985" s="31"/>
      <c r="B985" s="31"/>
      <c r="C985" s="31"/>
      <c r="E985" s="106"/>
      <c r="F985" s="33"/>
      <c r="G985" s="52"/>
    </row>
    <row r="986">
      <c r="A986" s="31"/>
      <c r="B986" s="31"/>
      <c r="C986" s="31"/>
      <c r="E986" s="106"/>
      <c r="F986" s="33"/>
      <c r="G986" s="52"/>
    </row>
    <row r="987">
      <c r="A987" s="31"/>
      <c r="B987" s="31"/>
      <c r="C987" s="31"/>
      <c r="E987" s="106"/>
      <c r="F987" s="33"/>
      <c r="G987" s="52"/>
    </row>
    <row r="988">
      <c r="A988" s="31"/>
      <c r="B988" s="31"/>
      <c r="C988" s="31"/>
      <c r="E988" s="106"/>
      <c r="F988" s="33"/>
      <c r="G988" s="52"/>
    </row>
    <row r="989">
      <c r="A989" s="31"/>
      <c r="B989" s="31"/>
      <c r="C989" s="31"/>
      <c r="E989" s="106"/>
      <c r="F989" s="33"/>
      <c r="G989" s="52"/>
    </row>
    <row r="990">
      <c r="A990" s="31"/>
      <c r="B990" s="31"/>
      <c r="C990" s="31"/>
      <c r="E990" s="106"/>
      <c r="F990" s="33"/>
      <c r="G990" s="52"/>
    </row>
    <row r="991">
      <c r="A991" s="31"/>
      <c r="B991" s="31"/>
      <c r="C991" s="31"/>
      <c r="E991" s="106"/>
      <c r="F991" s="33"/>
      <c r="G991" s="52"/>
    </row>
    <row r="992">
      <c r="A992" s="31"/>
      <c r="B992" s="31"/>
      <c r="C992" s="31"/>
      <c r="E992" s="106"/>
      <c r="F992" s="33"/>
      <c r="G992" s="52"/>
    </row>
    <row r="993">
      <c r="A993" s="31"/>
      <c r="B993" s="31"/>
      <c r="C993" s="31"/>
      <c r="E993" s="106"/>
      <c r="F993" s="33"/>
      <c r="G993" s="52"/>
    </row>
    <row r="994">
      <c r="A994" s="31"/>
      <c r="B994" s="31"/>
      <c r="C994" s="31"/>
      <c r="E994" s="106"/>
      <c r="F994" s="33"/>
      <c r="G994" s="52"/>
    </row>
    <row r="995">
      <c r="A995" s="31"/>
      <c r="B995" s="31"/>
      <c r="C995" s="31"/>
      <c r="E995" s="106"/>
      <c r="F995" s="33"/>
      <c r="G995" s="52"/>
    </row>
    <row r="996">
      <c r="A996" s="31"/>
      <c r="B996" s="31"/>
      <c r="C996" s="31"/>
      <c r="E996" s="106"/>
      <c r="F996" s="33"/>
      <c r="G996" s="52"/>
    </row>
    <row r="997">
      <c r="A997" s="31"/>
      <c r="B997" s="31"/>
      <c r="C997" s="31"/>
      <c r="E997" s="106"/>
      <c r="F997" s="33"/>
      <c r="G997" s="52"/>
    </row>
    <row r="998">
      <c r="A998" s="31"/>
      <c r="B998" s="31"/>
      <c r="C998" s="31"/>
      <c r="E998" s="106"/>
      <c r="F998" s="33"/>
      <c r="G998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427 B429:B998">
      <formula1>Codes!$E$2:$E$6</formula1>
    </dataValidation>
    <dataValidation type="list" allowBlank="1" sqref="G4:G427 G429:G998">
      <formula1>Codes!$A$2:$A$6</formula1>
    </dataValidation>
    <dataValidation type="list" allowBlank="1" sqref="F4:F998">
      <formula1>Codes!$G$2:$G$51</formula1>
    </dataValidation>
    <dataValidation type="list" allowBlank="1" sqref="A4:A427 A429:A998">
      <formula1>Codes!$C$2:$C$171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663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6</v>
      </c>
      <c r="B4" s="47" t="s">
        <v>7</v>
      </c>
      <c r="C4" s="47">
        <v>1.0</v>
      </c>
      <c r="D4" s="46" t="s">
        <v>8</v>
      </c>
      <c r="E4" s="107">
        <v>157590.36</v>
      </c>
      <c r="F4" s="72" t="s">
        <v>8</v>
      </c>
      <c r="G4" s="52"/>
    </row>
    <row r="5">
      <c r="A5" s="47" t="s">
        <v>6</v>
      </c>
      <c r="B5" s="47" t="s">
        <v>7</v>
      </c>
      <c r="C5" s="47">
        <v>2.0</v>
      </c>
      <c r="D5" s="46" t="s">
        <v>664</v>
      </c>
      <c r="E5" s="107">
        <v>200000.0</v>
      </c>
      <c r="F5" s="72" t="s">
        <v>30</v>
      </c>
      <c r="G5" s="52"/>
    </row>
    <row r="6">
      <c r="A6" s="47" t="s">
        <v>6</v>
      </c>
      <c r="B6" s="47" t="s">
        <v>7</v>
      </c>
      <c r="C6" s="47">
        <v>3.0</v>
      </c>
      <c r="D6" s="46" t="s">
        <v>664</v>
      </c>
      <c r="E6" s="107">
        <v>200000.0</v>
      </c>
      <c r="F6" s="72" t="s">
        <v>30</v>
      </c>
      <c r="G6" s="52"/>
    </row>
    <row r="7">
      <c r="A7" s="47" t="s">
        <v>6</v>
      </c>
      <c r="B7" s="47" t="s">
        <v>7</v>
      </c>
      <c r="C7" s="47">
        <v>4.0</v>
      </c>
      <c r="D7" s="46" t="s">
        <v>86</v>
      </c>
      <c r="E7" s="107">
        <v>126726.99</v>
      </c>
      <c r="F7" s="72" t="s">
        <v>86</v>
      </c>
      <c r="G7" s="52"/>
    </row>
    <row r="8">
      <c r="A8" s="47" t="s">
        <v>6</v>
      </c>
      <c r="B8" s="47" t="s">
        <v>7</v>
      </c>
      <c r="C8" s="47">
        <v>5.0</v>
      </c>
      <c r="D8" s="46" t="s">
        <v>665</v>
      </c>
      <c r="E8" s="107">
        <v>144474.34</v>
      </c>
      <c r="F8" s="72" t="s">
        <v>42</v>
      </c>
      <c r="G8" s="52"/>
    </row>
    <row r="9">
      <c r="A9" s="47" t="s">
        <v>6</v>
      </c>
      <c r="B9" s="47" t="s">
        <v>7</v>
      </c>
      <c r="C9" s="47">
        <v>6.0</v>
      </c>
      <c r="D9" s="46" t="s">
        <v>666</v>
      </c>
      <c r="E9" s="107">
        <v>158499.07</v>
      </c>
      <c r="F9" s="72" t="s">
        <v>107</v>
      </c>
      <c r="G9" s="52"/>
    </row>
    <row r="10">
      <c r="A10" s="47" t="s">
        <v>6</v>
      </c>
      <c r="B10" s="47" t="s">
        <v>7</v>
      </c>
      <c r="C10" s="47">
        <v>7.0</v>
      </c>
      <c r="D10" s="46" t="s">
        <v>665</v>
      </c>
      <c r="E10" s="107">
        <v>129136.38</v>
      </c>
      <c r="F10" s="72" t="s">
        <v>42</v>
      </c>
      <c r="G10" s="52"/>
    </row>
    <row r="11">
      <c r="A11" s="47" t="s">
        <v>11</v>
      </c>
      <c r="B11" s="47" t="s">
        <v>7</v>
      </c>
      <c r="C11" s="47">
        <v>1.0</v>
      </c>
      <c r="D11" s="46" t="s">
        <v>667</v>
      </c>
      <c r="E11" s="107">
        <v>106890.83</v>
      </c>
      <c r="F11" s="72" t="s">
        <v>110</v>
      </c>
      <c r="G11" s="52"/>
    </row>
    <row r="12">
      <c r="A12" s="47" t="s">
        <v>11</v>
      </c>
      <c r="B12" s="47" t="s">
        <v>7</v>
      </c>
      <c r="C12" s="47">
        <v>2.0</v>
      </c>
      <c r="D12" s="46" t="s">
        <v>667</v>
      </c>
      <c r="E12" s="107">
        <v>153719.97</v>
      </c>
      <c r="F12" s="72" t="s">
        <v>110</v>
      </c>
      <c r="G12" s="52"/>
    </row>
    <row r="13">
      <c r="A13" s="47" t="s">
        <v>11</v>
      </c>
      <c r="B13" s="47" t="s">
        <v>7</v>
      </c>
      <c r="C13" s="47">
        <v>3.0</v>
      </c>
      <c r="D13" s="46" t="s">
        <v>8</v>
      </c>
      <c r="E13" s="107">
        <v>200000.0</v>
      </c>
      <c r="F13" s="72" t="s">
        <v>8</v>
      </c>
      <c r="G13" s="52"/>
    </row>
    <row r="14">
      <c r="A14" s="47" t="s">
        <v>11</v>
      </c>
      <c r="B14" s="47" t="s">
        <v>7</v>
      </c>
      <c r="C14" s="47">
        <v>4.0</v>
      </c>
      <c r="D14" s="46" t="s">
        <v>46</v>
      </c>
      <c r="E14" s="107">
        <v>137402.29</v>
      </c>
      <c r="F14" s="72" t="s">
        <v>45</v>
      </c>
      <c r="G14" s="52"/>
    </row>
    <row r="15">
      <c r="A15" s="47" t="s">
        <v>11</v>
      </c>
      <c r="B15" s="47" t="s">
        <v>7</v>
      </c>
      <c r="C15" s="47">
        <v>5.0</v>
      </c>
      <c r="D15" s="46" t="s">
        <v>86</v>
      </c>
      <c r="E15" s="107">
        <v>200000.0</v>
      </c>
      <c r="F15" s="72" t="s">
        <v>86</v>
      </c>
      <c r="G15" s="52"/>
    </row>
    <row r="16">
      <c r="A16" s="47" t="s">
        <v>11</v>
      </c>
      <c r="B16" s="47" t="s">
        <v>7</v>
      </c>
      <c r="C16" s="47">
        <v>6.0</v>
      </c>
      <c r="D16" s="46" t="s">
        <v>668</v>
      </c>
      <c r="E16" s="107">
        <v>200000.0</v>
      </c>
      <c r="F16" s="72" t="s">
        <v>69</v>
      </c>
      <c r="G16" s="52"/>
    </row>
    <row r="17">
      <c r="A17" s="47" t="s">
        <v>17</v>
      </c>
      <c r="B17" s="47" t="s">
        <v>7</v>
      </c>
      <c r="C17" s="47">
        <v>1.0</v>
      </c>
      <c r="D17" s="46" t="s">
        <v>669</v>
      </c>
      <c r="E17" s="107">
        <v>142194.16</v>
      </c>
      <c r="F17" s="72" t="s">
        <v>51</v>
      </c>
      <c r="G17" s="52"/>
    </row>
    <row r="18">
      <c r="A18" s="47" t="s">
        <v>17</v>
      </c>
      <c r="B18" s="47" t="s">
        <v>7</v>
      </c>
      <c r="C18" s="47">
        <v>2.0</v>
      </c>
      <c r="D18" s="46" t="s">
        <v>670</v>
      </c>
      <c r="E18" s="107">
        <v>145595.58</v>
      </c>
      <c r="F18" s="72" t="s">
        <v>27</v>
      </c>
      <c r="G18" s="52"/>
    </row>
    <row r="19">
      <c r="A19" s="47" t="s">
        <v>17</v>
      </c>
      <c r="B19" s="47" t="s">
        <v>7</v>
      </c>
      <c r="C19" s="47">
        <v>3.0</v>
      </c>
      <c r="D19" s="46" t="s">
        <v>669</v>
      </c>
      <c r="E19" s="107">
        <v>200000.0</v>
      </c>
      <c r="F19" s="72" t="s">
        <v>51</v>
      </c>
      <c r="G19" s="52"/>
    </row>
    <row r="20">
      <c r="A20" s="47" t="s">
        <v>17</v>
      </c>
      <c r="B20" s="47" t="s">
        <v>7</v>
      </c>
      <c r="C20" s="47">
        <v>4.0</v>
      </c>
      <c r="D20" s="46" t="s">
        <v>669</v>
      </c>
      <c r="E20" s="107">
        <v>145459.41</v>
      </c>
      <c r="F20" s="72" t="s">
        <v>51</v>
      </c>
      <c r="G20" s="52"/>
    </row>
    <row r="21">
      <c r="A21" s="47" t="s">
        <v>17</v>
      </c>
      <c r="B21" s="47" t="s">
        <v>7</v>
      </c>
      <c r="C21" s="47">
        <v>5.0</v>
      </c>
      <c r="D21" s="46" t="s">
        <v>669</v>
      </c>
      <c r="E21" s="107">
        <v>147649.24</v>
      </c>
      <c r="F21" s="72" t="s">
        <v>51</v>
      </c>
      <c r="G21" s="52"/>
    </row>
    <row r="22">
      <c r="A22" s="47" t="s">
        <v>17</v>
      </c>
      <c r="B22" s="47" t="s">
        <v>7</v>
      </c>
      <c r="C22" s="47">
        <v>6.0</v>
      </c>
      <c r="D22" s="46" t="s">
        <v>671</v>
      </c>
      <c r="E22" s="107">
        <v>145067.67</v>
      </c>
      <c r="F22" s="72" t="s">
        <v>48</v>
      </c>
      <c r="G22" s="52"/>
    </row>
    <row r="23">
      <c r="A23" s="47" t="s">
        <v>17</v>
      </c>
      <c r="B23" s="47" t="s">
        <v>7</v>
      </c>
      <c r="C23" s="47">
        <v>7.0</v>
      </c>
      <c r="D23" s="46" t="s">
        <v>671</v>
      </c>
      <c r="E23" s="107">
        <v>92752.75</v>
      </c>
      <c r="F23" s="72" t="s">
        <v>48</v>
      </c>
      <c r="G23" s="52"/>
    </row>
    <row r="24">
      <c r="A24" s="47" t="s">
        <v>17</v>
      </c>
      <c r="B24" s="47" t="s">
        <v>7</v>
      </c>
      <c r="C24" s="47">
        <v>8.0</v>
      </c>
      <c r="D24" s="46" t="s">
        <v>671</v>
      </c>
      <c r="E24" s="107">
        <v>90278.57</v>
      </c>
      <c r="F24" s="72" t="s">
        <v>48</v>
      </c>
      <c r="G24" s="52"/>
    </row>
    <row r="25">
      <c r="A25" s="47" t="s">
        <v>17</v>
      </c>
      <c r="B25" s="47" t="s">
        <v>7</v>
      </c>
      <c r="C25" s="47">
        <v>9.0</v>
      </c>
      <c r="D25" s="46" t="s">
        <v>671</v>
      </c>
      <c r="E25" s="107">
        <v>200000.0</v>
      </c>
      <c r="F25" s="72" t="s">
        <v>48</v>
      </c>
      <c r="G25" s="52"/>
    </row>
    <row r="26">
      <c r="A26" s="47" t="s">
        <v>17</v>
      </c>
      <c r="B26" s="47" t="s">
        <v>7</v>
      </c>
      <c r="C26" s="47">
        <v>10.0</v>
      </c>
      <c r="D26" s="46" t="s">
        <v>669</v>
      </c>
      <c r="E26" s="107">
        <v>90899.38</v>
      </c>
      <c r="F26" s="72" t="s">
        <v>51</v>
      </c>
      <c r="G26" s="52"/>
    </row>
    <row r="27">
      <c r="A27" s="47" t="s">
        <v>17</v>
      </c>
      <c r="B27" s="47" t="s">
        <v>7</v>
      </c>
      <c r="C27" s="47">
        <v>11.0</v>
      </c>
      <c r="D27" s="46" t="s">
        <v>669</v>
      </c>
      <c r="E27" s="107">
        <v>95858.99</v>
      </c>
      <c r="F27" s="72" t="s">
        <v>51</v>
      </c>
      <c r="G27" s="52"/>
    </row>
    <row r="28">
      <c r="A28" s="47" t="s">
        <v>22</v>
      </c>
      <c r="B28" s="47" t="s">
        <v>7</v>
      </c>
      <c r="C28" s="47">
        <v>1.0</v>
      </c>
      <c r="D28" s="46" t="s">
        <v>8</v>
      </c>
      <c r="E28" s="107">
        <v>200000.0</v>
      </c>
      <c r="F28" s="72" t="s">
        <v>8</v>
      </c>
      <c r="G28" s="52"/>
    </row>
    <row r="29">
      <c r="A29" s="47" t="s">
        <v>22</v>
      </c>
      <c r="B29" s="47" t="s">
        <v>7</v>
      </c>
      <c r="C29" s="47">
        <v>2.0</v>
      </c>
      <c r="D29" s="46" t="s">
        <v>8</v>
      </c>
      <c r="E29" s="107">
        <v>200000.0</v>
      </c>
      <c r="F29" s="72" t="s">
        <v>8</v>
      </c>
      <c r="G29" s="52"/>
    </row>
    <row r="30">
      <c r="A30" s="47" t="s">
        <v>22</v>
      </c>
      <c r="B30" s="47" t="s">
        <v>7</v>
      </c>
      <c r="C30" s="47">
        <v>3.0</v>
      </c>
      <c r="D30" s="46" t="s">
        <v>665</v>
      </c>
      <c r="E30" s="107">
        <v>125441.47</v>
      </c>
      <c r="F30" s="72" t="s">
        <v>42</v>
      </c>
      <c r="G30" s="52"/>
    </row>
    <row r="31">
      <c r="A31" s="47" t="s">
        <v>22</v>
      </c>
      <c r="B31" s="47" t="s">
        <v>7</v>
      </c>
      <c r="C31" s="47">
        <v>4.0</v>
      </c>
      <c r="D31" s="46" t="s">
        <v>672</v>
      </c>
      <c r="E31" s="107">
        <v>122639.55</v>
      </c>
      <c r="F31" s="72" t="s">
        <v>54</v>
      </c>
      <c r="G31" s="52"/>
    </row>
    <row r="32">
      <c r="A32" s="47" t="s">
        <v>22</v>
      </c>
      <c r="B32" s="47" t="s">
        <v>7</v>
      </c>
      <c r="C32" s="47">
        <v>5.0</v>
      </c>
      <c r="D32" s="46" t="s">
        <v>670</v>
      </c>
      <c r="E32" s="107">
        <v>129353.78</v>
      </c>
      <c r="F32" s="72" t="s">
        <v>27</v>
      </c>
      <c r="G32" s="52"/>
    </row>
    <row r="33">
      <c r="A33" s="47" t="s">
        <v>22</v>
      </c>
      <c r="B33" s="47" t="s">
        <v>7</v>
      </c>
      <c r="C33" s="47">
        <v>6.0</v>
      </c>
      <c r="D33" s="46" t="s">
        <v>673</v>
      </c>
      <c r="E33" s="107">
        <v>157404.58</v>
      </c>
      <c r="F33" s="72" t="s">
        <v>113</v>
      </c>
      <c r="G33" s="52"/>
    </row>
    <row r="34">
      <c r="A34" s="47" t="s">
        <v>22</v>
      </c>
      <c r="B34" s="47" t="s">
        <v>7</v>
      </c>
      <c r="C34" s="47">
        <v>7.0</v>
      </c>
      <c r="D34" s="46" t="s">
        <v>86</v>
      </c>
      <c r="E34" s="107">
        <v>128651.53</v>
      </c>
      <c r="F34" s="72" t="s">
        <v>86</v>
      </c>
      <c r="G34" s="52"/>
    </row>
    <row r="35">
      <c r="A35" s="47" t="s">
        <v>22</v>
      </c>
      <c r="B35" s="47" t="s">
        <v>7</v>
      </c>
      <c r="C35" s="47">
        <v>8.0</v>
      </c>
      <c r="D35" s="46" t="s">
        <v>674</v>
      </c>
      <c r="E35" s="107">
        <v>128651.53</v>
      </c>
      <c r="F35" s="72" t="s">
        <v>89</v>
      </c>
      <c r="G35" s="52"/>
    </row>
    <row r="36">
      <c r="A36" s="47" t="s">
        <v>22</v>
      </c>
      <c r="B36" s="47" t="s">
        <v>7</v>
      </c>
      <c r="C36" s="47">
        <v>9.0</v>
      </c>
      <c r="D36" s="46" t="s">
        <v>664</v>
      </c>
      <c r="E36" s="107">
        <v>992142.44</v>
      </c>
      <c r="F36" s="72" t="s">
        <v>30</v>
      </c>
      <c r="G36" s="52"/>
    </row>
    <row r="37">
      <c r="A37" s="47" t="s">
        <v>26</v>
      </c>
      <c r="B37" s="47" t="s">
        <v>7</v>
      </c>
      <c r="C37" s="47">
        <v>1.0</v>
      </c>
      <c r="D37" s="46" t="s">
        <v>673</v>
      </c>
      <c r="E37" s="107">
        <v>125527.08</v>
      </c>
      <c r="F37" s="72" t="s">
        <v>113</v>
      </c>
      <c r="G37" s="52"/>
    </row>
    <row r="38">
      <c r="A38" s="47" t="s">
        <v>26</v>
      </c>
      <c r="B38" s="47" t="s">
        <v>7</v>
      </c>
      <c r="C38" s="47">
        <v>2.0</v>
      </c>
      <c r="D38" s="46" t="s">
        <v>46</v>
      </c>
      <c r="E38" s="107">
        <v>133429.41</v>
      </c>
      <c r="F38" s="72" t="s">
        <v>45</v>
      </c>
      <c r="G38" s="52"/>
    </row>
    <row r="39">
      <c r="A39" s="47" t="s">
        <v>26</v>
      </c>
      <c r="B39" s="47" t="s">
        <v>7</v>
      </c>
      <c r="C39" s="47">
        <v>3.0</v>
      </c>
      <c r="D39" s="46" t="s">
        <v>666</v>
      </c>
      <c r="E39" s="107">
        <v>132036.69</v>
      </c>
      <c r="F39" s="72" t="s">
        <v>107</v>
      </c>
      <c r="G39" s="52"/>
    </row>
    <row r="40">
      <c r="A40" s="47" t="s">
        <v>26</v>
      </c>
      <c r="B40" s="47" t="s">
        <v>7</v>
      </c>
      <c r="C40" s="47">
        <v>4.0</v>
      </c>
      <c r="D40" s="46" t="s">
        <v>666</v>
      </c>
      <c r="E40" s="107">
        <v>200000.0</v>
      </c>
      <c r="F40" s="72" t="s">
        <v>107</v>
      </c>
      <c r="G40" s="52"/>
    </row>
    <row r="41">
      <c r="A41" s="47" t="s">
        <v>26</v>
      </c>
      <c r="B41" s="47" t="s">
        <v>7</v>
      </c>
      <c r="C41" s="47">
        <v>5.0</v>
      </c>
      <c r="D41" s="46" t="s">
        <v>670</v>
      </c>
      <c r="E41" s="107">
        <v>175027.28</v>
      </c>
      <c r="F41" s="72" t="s">
        <v>27</v>
      </c>
      <c r="G41" s="52"/>
    </row>
    <row r="42">
      <c r="A42" s="47" t="s">
        <v>26</v>
      </c>
      <c r="B42" s="47" t="s">
        <v>7</v>
      </c>
      <c r="C42" s="47">
        <v>6.0</v>
      </c>
      <c r="D42" s="46" t="s">
        <v>675</v>
      </c>
      <c r="E42" s="107">
        <v>200000.0</v>
      </c>
      <c r="F42" s="72" t="s">
        <v>113</v>
      </c>
      <c r="G42" s="52"/>
    </row>
    <row r="43">
      <c r="A43" s="47" t="s">
        <v>26</v>
      </c>
      <c r="B43" s="47" t="s">
        <v>7</v>
      </c>
      <c r="C43" s="47">
        <v>7.0</v>
      </c>
      <c r="D43" s="46" t="s">
        <v>8</v>
      </c>
      <c r="E43" s="107">
        <v>160527.15</v>
      </c>
      <c r="F43" s="72" t="s">
        <v>8</v>
      </c>
      <c r="G43" s="52"/>
    </row>
    <row r="44">
      <c r="A44" s="47" t="s">
        <v>26</v>
      </c>
      <c r="B44" s="47" t="s">
        <v>7</v>
      </c>
      <c r="C44" s="47">
        <v>8.0</v>
      </c>
      <c r="D44" s="46" t="s">
        <v>8</v>
      </c>
      <c r="E44" s="107">
        <v>160527.15</v>
      </c>
      <c r="F44" s="72" t="s">
        <v>8</v>
      </c>
      <c r="G44" s="52"/>
    </row>
    <row r="45">
      <c r="A45" s="47" t="s">
        <v>26</v>
      </c>
      <c r="B45" s="47" t="s">
        <v>7</v>
      </c>
      <c r="C45" s="47">
        <v>9.0</v>
      </c>
      <c r="D45" s="46" t="s">
        <v>676</v>
      </c>
      <c r="E45" s="107">
        <v>142562.49</v>
      </c>
      <c r="F45" s="72" t="s">
        <v>27</v>
      </c>
      <c r="G45" s="52"/>
    </row>
    <row r="46">
      <c r="A46" s="47" t="s">
        <v>26</v>
      </c>
      <c r="B46" s="47" t="s">
        <v>7</v>
      </c>
      <c r="C46" s="47">
        <v>10.0</v>
      </c>
      <c r="D46" s="46" t="s">
        <v>677</v>
      </c>
      <c r="E46" s="107">
        <v>200000.0</v>
      </c>
      <c r="F46" s="72" t="s">
        <v>113</v>
      </c>
      <c r="G46" s="52"/>
    </row>
    <row r="47">
      <c r="A47" s="47" t="s">
        <v>26</v>
      </c>
      <c r="B47" s="47" t="s">
        <v>7</v>
      </c>
      <c r="C47" s="47">
        <v>11.0</v>
      </c>
      <c r="D47" s="46" t="s">
        <v>678</v>
      </c>
      <c r="E47" s="107">
        <v>100000.0</v>
      </c>
      <c r="F47" s="72" t="s">
        <v>80</v>
      </c>
      <c r="G47" s="52"/>
    </row>
    <row r="48">
      <c r="A48" s="47" t="s">
        <v>29</v>
      </c>
      <c r="B48" s="47" t="s">
        <v>7</v>
      </c>
      <c r="C48" s="47">
        <v>1.0</v>
      </c>
      <c r="D48" s="46" t="s">
        <v>46</v>
      </c>
      <c r="E48" s="107">
        <v>200000.0</v>
      </c>
      <c r="F48" s="72" t="s">
        <v>45</v>
      </c>
      <c r="G48" s="52"/>
    </row>
    <row r="49">
      <c r="A49" s="47" t="s">
        <v>29</v>
      </c>
      <c r="B49" s="47" t="s">
        <v>7</v>
      </c>
      <c r="C49" s="47">
        <v>2.0</v>
      </c>
      <c r="D49" s="46" t="s">
        <v>46</v>
      </c>
      <c r="E49" s="107">
        <v>200000.0</v>
      </c>
      <c r="F49" s="72" t="s">
        <v>45</v>
      </c>
      <c r="G49" s="52"/>
    </row>
    <row r="50">
      <c r="A50" s="47" t="s">
        <v>29</v>
      </c>
      <c r="B50" s="47" t="s">
        <v>7</v>
      </c>
      <c r="C50" s="47">
        <v>3.0</v>
      </c>
      <c r="D50" s="46" t="s">
        <v>666</v>
      </c>
      <c r="E50" s="107">
        <v>200000.0</v>
      </c>
      <c r="F50" s="72" t="s">
        <v>107</v>
      </c>
      <c r="G50" s="52"/>
    </row>
    <row r="51">
      <c r="A51" s="47" t="s">
        <v>29</v>
      </c>
      <c r="B51" s="47" t="s">
        <v>7</v>
      </c>
      <c r="C51" s="47">
        <v>4.0</v>
      </c>
      <c r="D51" s="46" t="s">
        <v>8</v>
      </c>
      <c r="E51" s="107">
        <v>200000.0</v>
      </c>
      <c r="F51" s="72" t="s">
        <v>8</v>
      </c>
      <c r="G51" s="52"/>
    </row>
    <row r="52">
      <c r="A52" s="47" t="s">
        <v>29</v>
      </c>
      <c r="B52" s="47" t="s">
        <v>7</v>
      </c>
      <c r="C52" s="47">
        <v>5.0</v>
      </c>
      <c r="D52" s="46" t="s">
        <v>666</v>
      </c>
      <c r="E52" s="107">
        <v>136610.4</v>
      </c>
      <c r="F52" s="72" t="s">
        <v>107</v>
      </c>
      <c r="G52" s="52"/>
    </row>
    <row r="53">
      <c r="A53" s="47" t="s">
        <v>29</v>
      </c>
      <c r="B53" s="47" t="s">
        <v>7</v>
      </c>
      <c r="C53" s="47">
        <v>6.0</v>
      </c>
      <c r="D53" s="46" t="s">
        <v>8</v>
      </c>
      <c r="E53" s="107">
        <v>132997.47</v>
      </c>
      <c r="F53" s="72" t="s">
        <v>8</v>
      </c>
      <c r="G53" s="52"/>
    </row>
    <row r="54">
      <c r="A54" s="47" t="s">
        <v>29</v>
      </c>
      <c r="B54" s="47" t="s">
        <v>7</v>
      </c>
      <c r="C54" s="47">
        <v>7.0</v>
      </c>
      <c r="D54" s="46" t="s">
        <v>667</v>
      </c>
      <c r="E54" s="107">
        <v>133463.37</v>
      </c>
      <c r="F54" s="72" t="s">
        <v>110</v>
      </c>
      <c r="G54" s="52"/>
    </row>
    <row r="55">
      <c r="A55" s="47" t="s">
        <v>29</v>
      </c>
      <c r="B55" s="47" t="s">
        <v>7</v>
      </c>
      <c r="C55" s="47">
        <v>8.0</v>
      </c>
      <c r="D55" s="46" t="s">
        <v>667</v>
      </c>
      <c r="E55" s="107">
        <v>136929.06</v>
      </c>
      <c r="F55" s="72" t="s">
        <v>110</v>
      </c>
      <c r="G55" s="52"/>
    </row>
    <row r="56">
      <c r="A56" s="47" t="s">
        <v>29</v>
      </c>
      <c r="B56" s="47" t="s">
        <v>7</v>
      </c>
      <c r="C56" s="47">
        <v>9.0</v>
      </c>
      <c r="D56" s="46" t="s">
        <v>679</v>
      </c>
      <c r="E56" s="107">
        <v>152616.14</v>
      </c>
      <c r="F56" s="72" t="s">
        <v>30</v>
      </c>
      <c r="G56" s="52"/>
    </row>
    <row r="57">
      <c r="A57" s="47" t="s">
        <v>29</v>
      </c>
      <c r="B57" s="47" t="s">
        <v>7</v>
      </c>
      <c r="C57" s="47">
        <v>10.0</v>
      </c>
      <c r="D57" s="46" t="s">
        <v>679</v>
      </c>
      <c r="E57" s="107">
        <v>145462.08</v>
      </c>
      <c r="F57" s="72" t="s">
        <v>30</v>
      </c>
      <c r="G57" s="52"/>
    </row>
    <row r="58">
      <c r="A58" s="47" t="s">
        <v>32</v>
      </c>
      <c r="B58" s="47" t="s">
        <v>7</v>
      </c>
      <c r="C58" s="47">
        <v>1.0</v>
      </c>
      <c r="D58" s="46" t="s">
        <v>86</v>
      </c>
      <c r="E58" s="107">
        <v>200000.0</v>
      </c>
      <c r="F58" s="72" t="s">
        <v>86</v>
      </c>
      <c r="G58" s="52"/>
    </row>
    <row r="59">
      <c r="A59" s="47" t="s">
        <v>32</v>
      </c>
      <c r="B59" s="47" t="s">
        <v>7</v>
      </c>
      <c r="C59" s="47">
        <v>2.0</v>
      </c>
      <c r="D59" s="46" t="s">
        <v>86</v>
      </c>
      <c r="E59" s="107">
        <v>200000.0</v>
      </c>
      <c r="F59" s="72" t="s">
        <v>86</v>
      </c>
      <c r="G59" s="52"/>
    </row>
    <row r="60">
      <c r="A60" s="47" t="s">
        <v>32</v>
      </c>
      <c r="B60" s="47" t="s">
        <v>7</v>
      </c>
      <c r="C60" s="47">
        <v>3.0</v>
      </c>
      <c r="D60" s="46" t="s">
        <v>117</v>
      </c>
      <c r="E60" s="107">
        <v>200000.0</v>
      </c>
      <c r="F60" s="72" t="s">
        <v>116</v>
      </c>
      <c r="G60" s="52"/>
    </row>
    <row r="61">
      <c r="A61" s="47" t="s">
        <v>32</v>
      </c>
      <c r="B61" s="47" t="s">
        <v>7</v>
      </c>
      <c r="C61" s="47">
        <v>4.0</v>
      </c>
      <c r="D61" s="46" t="s">
        <v>675</v>
      </c>
      <c r="E61" s="107">
        <v>105098.63</v>
      </c>
      <c r="F61" s="72" t="s">
        <v>113</v>
      </c>
      <c r="G61" s="52"/>
    </row>
    <row r="62">
      <c r="A62" s="47" t="s">
        <v>32</v>
      </c>
      <c r="B62" s="47" t="s">
        <v>7</v>
      </c>
      <c r="C62" s="47">
        <v>5.0</v>
      </c>
      <c r="D62" s="46" t="s">
        <v>673</v>
      </c>
      <c r="E62" s="107">
        <v>131119.88</v>
      </c>
      <c r="F62" s="72" t="s">
        <v>113</v>
      </c>
      <c r="G62" s="52"/>
    </row>
    <row r="63">
      <c r="A63" s="47" t="s">
        <v>32</v>
      </c>
      <c r="B63" s="47" t="s">
        <v>7</v>
      </c>
      <c r="C63" s="47">
        <v>6.0</v>
      </c>
      <c r="D63" s="46" t="s">
        <v>680</v>
      </c>
      <c r="E63" s="107">
        <v>90446.56</v>
      </c>
      <c r="F63" s="72" t="s">
        <v>119</v>
      </c>
      <c r="G63" s="52"/>
    </row>
    <row r="64">
      <c r="A64" s="47" t="s">
        <v>35</v>
      </c>
      <c r="B64" s="47" t="s">
        <v>7</v>
      </c>
      <c r="C64" s="47">
        <v>1.0</v>
      </c>
      <c r="D64" s="46" t="s">
        <v>673</v>
      </c>
      <c r="E64" s="107">
        <v>200000.0</v>
      </c>
      <c r="F64" s="72" t="s">
        <v>113</v>
      </c>
      <c r="G64" s="52"/>
    </row>
    <row r="65">
      <c r="A65" s="47" t="s">
        <v>35</v>
      </c>
      <c r="B65" s="47" t="s">
        <v>7</v>
      </c>
      <c r="C65" s="47">
        <v>2.0</v>
      </c>
      <c r="D65" s="46" t="s">
        <v>672</v>
      </c>
      <c r="E65" s="107">
        <v>131868.1</v>
      </c>
      <c r="F65" s="72" t="s">
        <v>54</v>
      </c>
      <c r="G65" s="52"/>
    </row>
    <row r="66">
      <c r="A66" s="47" t="s">
        <v>35</v>
      </c>
      <c r="B66" s="47" t="s">
        <v>7</v>
      </c>
      <c r="C66" s="47">
        <v>3.0</v>
      </c>
      <c r="D66" s="46" t="s">
        <v>46</v>
      </c>
      <c r="E66" s="107">
        <v>129247.7</v>
      </c>
      <c r="F66" s="72" t="s">
        <v>45</v>
      </c>
      <c r="G66" s="52"/>
    </row>
    <row r="67">
      <c r="A67" s="47" t="s">
        <v>35</v>
      </c>
      <c r="B67" s="47" t="s">
        <v>7</v>
      </c>
      <c r="C67" s="47">
        <v>4.0</v>
      </c>
      <c r="D67" s="46" t="s">
        <v>8</v>
      </c>
      <c r="E67" s="107">
        <v>200000.0</v>
      </c>
      <c r="F67" s="72" t="s">
        <v>8</v>
      </c>
      <c r="G67" s="52"/>
    </row>
    <row r="68">
      <c r="A68" s="47" t="s">
        <v>35</v>
      </c>
      <c r="B68" s="47" t="s">
        <v>7</v>
      </c>
      <c r="C68" s="47">
        <v>5.0</v>
      </c>
      <c r="D68" s="46" t="s">
        <v>8</v>
      </c>
      <c r="E68" s="107">
        <v>129528.72</v>
      </c>
      <c r="F68" s="72" t="s">
        <v>8</v>
      </c>
      <c r="G68" s="52"/>
    </row>
    <row r="69">
      <c r="A69" s="47" t="s">
        <v>35</v>
      </c>
      <c r="B69" s="47" t="s">
        <v>7</v>
      </c>
      <c r="C69" s="47">
        <v>6.0</v>
      </c>
      <c r="D69" s="46" t="s">
        <v>8</v>
      </c>
      <c r="E69" s="107">
        <v>129528.72</v>
      </c>
      <c r="F69" s="72" t="s">
        <v>8</v>
      </c>
      <c r="G69" s="52"/>
    </row>
    <row r="70">
      <c r="A70" s="47" t="s">
        <v>35</v>
      </c>
      <c r="B70" s="47" t="s">
        <v>7</v>
      </c>
      <c r="C70" s="47">
        <v>7.0</v>
      </c>
      <c r="D70" s="46" t="s">
        <v>678</v>
      </c>
      <c r="E70" s="107">
        <v>140866.13</v>
      </c>
      <c r="F70" s="72" t="s">
        <v>80</v>
      </c>
      <c r="G70" s="52"/>
    </row>
    <row r="71">
      <c r="A71" s="47" t="s">
        <v>35</v>
      </c>
      <c r="B71" s="47" t="s">
        <v>7</v>
      </c>
      <c r="C71" s="47">
        <v>8.0</v>
      </c>
      <c r="D71" s="46" t="s">
        <v>678</v>
      </c>
      <c r="E71" s="107">
        <v>141334.83</v>
      </c>
      <c r="F71" s="72" t="s">
        <v>80</v>
      </c>
      <c r="G71" s="52"/>
    </row>
    <row r="72">
      <c r="A72" s="47" t="s">
        <v>35</v>
      </c>
      <c r="B72" s="47" t="s">
        <v>7</v>
      </c>
      <c r="C72" s="47">
        <v>9.0</v>
      </c>
      <c r="D72" s="46" t="s">
        <v>678</v>
      </c>
      <c r="E72" s="107">
        <v>200000.0</v>
      </c>
      <c r="F72" s="72" t="s">
        <v>80</v>
      </c>
      <c r="G72" s="52"/>
    </row>
    <row r="73">
      <c r="A73" s="47" t="s">
        <v>35</v>
      </c>
      <c r="B73" s="47" t="s">
        <v>7</v>
      </c>
      <c r="C73" s="47">
        <v>10.0</v>
      </c>
      <c r="D73" s="46" t="s">
        <v>678</v>
      </c>
      <c r="E73" s="107">
        <v>200000.0</v>
      </c>
      <c r="F73" s="72" t="s">
        <v>80</v>
      </c>
      <c r="G73" s="52"/>
    </row>
    <row r="74">
      <c r="A74" s="47" t="s">
        <v>74</v>
      </c>
      <c r="B74" s="47" t="s">
        <v>7</v>
      </c>
      <c r="C74" s="47">
        <v>1.0</v>
      </c>
      <c r="D74" s="46" t="s">
        <v>681</v>
      </c>
      <c r="E74" s="107">
        <v>176250.57</v>
      </c>
      <c r="F74" s="72" t="s">
        <v>110</v>
      </c>
      <c r="G74" s="52"/>
    </row>
    <row r="75">
      <c r="A75" s="47" t="s">
        <v>74</v>
      </c>
      <c r="B75" s="47" t="s">
        <v>7</v>
      </c>
      <c r="C75" s="47">
        <v>2.0</v>
      </c>
      <c r="D75" s="46" t="s">
        <v>666</v>
      </c>
      <c r="E75" s="107">
        <v>142329.48</v>
      </c>
      <c r="F75" s="72" t="s">
        <v>107</v>
      </c>
      <c r="G75" s="52"/>
    </row>
    <row r="76">
      <c r="A76" s="47" t="s">
        <v>74</v>
      </c>
      <c r="B76" s="47" t="s">
        <v>7</v>
      </c>
      <c r="C76" s="47">
        <v>3.0</v>
      </c>
      <c r="D76" s="46" t="s">
        <v>666</v>
      </c>
      <c r="E76" s="107">
        <v>140887.91</v>
      </c>
      <c r="F76" s="72" t="s">
        <v>107</v>
      </c>
      <c r="G76" s="52"/>
    </row>
    <row r="77">
      <c r="A77" s="47" t="s">
        <v>74</v>
      </c>
      <c r="B77" s="47" t="s">
        <v>7</v>
      </c>
      <c r="C77" s="47">
        <v>4.0</v>
      </c>
      <c r="D77" s="46" t="s">
        <v>666</v>
      </c>
      <c r="E77" s="107">
        <v>138622.05</v>
      </c>
      <c r="F77" s="72" t="s">
        <v>107</v>
      </c>
      <c r="G77" s="52"/>
    </row>
    <row r="78">
      <c r="A78" s="47" t="s">
        <v>74</v>
      </c>
      <c r="B78" s="47" t="s">
        <v>7</v>
      </c>
      <c r="C78" s="47">
        <v>5.0</v>
      </c>
      <c r="D78" s="46" t="s">
        <v>666</v>
      </c>
      <c r="E78" s="107">
        <v>130752.99</v>
      </c>
      <c r="F78" s="72" t="s">
        <v>107</v>
      </c>
      <c r="G78" s="52"/>
    </row>
    <row r="79">
      <c r="A79" s="47" t="s">
        <v>74</v>
      </c>
      <c r="B79" s="47" t="s">
        <v>7</v>
      </c>
      <c r="C79" s="47">
        <v>6.0</v>
      </c>
      <c r="D79" s="46" t="s">
        <v>666</v>
      </c>
      <c r="E79" s="107">
        <v>125886.3</v>
      </c>
      <c r="F79" s="72" t="s">
        <v>107</v>
      </c>
      <c r="G79" s="52"/>
    </row>
    <row r="80">
      <c r="A80" s="47" t="s">
        <v>74</v>
      </c>
      <c r="B80" s="47" t="s">
        <v>7</v>
      </c>
      <c r="C80" s="47">
        <v>7.0</v>
      </c>
      <c r="D80" s="46" t="s">
        <v>670</v>
      </c>
      <c r="E80" s="107">
        <v>200000.0</v>
      </c>
      <c r="F80" s="72" t="s">
        <v>27</v>
      </c>
      <c r="G80" s="52"/>
    </row>
    <row r="81">
      <c r="A81" s="47" t="s">
        <v>74</v>
      </c>
      <c r="B81" s="47" t="s">
        <v>7</v>
      </c>
      <c r="C81" s="47">
        <v>8.0</v>
      </c>
      <c r="D81" s="46" t="s">
        <v>666</v>
      </c>
      <c r="E81" s="107">
        <v>135888.6</v>
      </c>
      <c r="F81" s="72" t="s">
        <v>107</v>
      </c>
      <c r="G81" s="52"/>
    </row>
    <row r="82">
      <c r="A82" s="47" t="s">
        <v>74</v>
      </c>
      <c r="B82" s="47" t="s">
        <v>7</v>
      </c>
      <c r="C82" s="47">
        <v>9.0</v>
      </c>
      <c r="D82" s="46" t="s">
        <v>46</v>
      </c>
      <c r="E82" s="107">
        <v>135888.6</v>
      </c>
      <c r="F82" s="72" t="s">
        <v>45</v>
      </c>
      <c r="G82" s="52"/>
    </row>
    <row r="83">
      <c r="A83" s="47" t="s">
        <v>74</v>
      </c>
      <c r="B83" s="47" t="s">
        <v>7</v>
      </c>
      <c r="C83" s="47">
        <v>10.0</v>
      </c>
      <c r="D83" s="46" t="s">
        <v>682</v>
      </c>
      <c r="E83" s="107">
        <v>129081.55</v>
      </c>
      <c r="F83" s="72" t="s">
        <v>51</v>
      </c>
      <c r="G83" s="52"/>
    </row>
    <row r="84">
      <c r="A84" s="47" t="s">
        <v>77</v>
      </c>
      <c r="B84" s="47" t="s">
        <v>7</v>
      </c>
      <c r="C84" s="47">
        <v>1.0</v>
      </c>
      <c r="D84" s="46" t="s">
        <v>681</v>
      </c>
      <c r="E84" s="107">
        <v>177668.83</v>
      </c>
      <c r="F84" s="72" t="s">
        <v>110</v>
      </c>
      <c r="G84" s="52"/>
    </row>
    <row r="85">
      <c r="A85" s="47" t="s">
        <v>77</v>
      </c>
      <c r="B85" s="47" t="s">
        <v>7</v>
      </c>
      <c r="C85" s="47">
        <v>2.0</v>
      </c>
      <c r="D85" s="46" t="s">
        <v>46</v>
      </c>
      <c r="E85" s="107">
        <v>200000.0</v>
      </c>
      <c r="F85" s="72" t="s">
        <v>45</v>
      </c>
      <c r="G85" s="52"/>
    </row>
    <row r="86">
      <c r="A86" s="47" t="s">
        <v>77</v>
      </c>
      <c r="B86" s="47" t="s">
        <v>7</v>
      </c>
      <c r="C86" s="47">
        <v>3.0</v>
      </c>
      <c r="D86" s="46" t="s">
        <v>46</v>
      </c>
      <c r="E86" s="107">
        <v>200000.0</v>
      </c>
      <c r="F86" s="72" t="s">
        <v>45</v>
      </c>
      <c r="G86" s="52"/>
    </row>
    <row r="87">
      <c r="A87" s="47" t="s">
        <v>77</v>
      </c>
      <c r="B87" s="47" t="s">
        <v>7</v>
      </c>
      <c r="C87" s="47">
        <v>4.0</v>
      </c>
      <c r="D87" s="46" t="s">
        <v>46</v>
      </c>
      <c r="E87" s="107">
        <v>200000.0</v>
      </c>
      <c r="F87" s="72" t="s">
        <v>45</v>
      </c>
      <c r="G87" s="52"/>
    </row>
    <row r="88">
      <c r="A88" s="47" t="s">
        <v>77</v>
      </c>
      <c r="B88" s="47" t="s">
        <v>7</v>
      </c>
      <c r="C88" s="47">
        <v>5.0</v>
      </c>
      <c r="D88" s="46" t="s">
        <v>664</v>
      </c>
      <c r="E88" s="107">
        <v>200000.0</v>
      </c>
      <c r="F88" s="72" t="s">
        <v>30</v>
      </c>
      <c r="G88" s="52"/>
    </row>
    <row r="89">
      <c r="A89" s="47" t="s">
        <v>77</v>
      </c>
      <c r="B89" s="47" t="s">
        <v>7</v>
      </c>
      <c r="C89" s="47">
        <v>6.0</v>
      </c>
      <c r="D89" s="46" t="s">
        <v>664</v>
      </c>
      <c r="E89" s="107">
        <v>200000.0</v>
      </c>
      <c r="F89" s="72" t="s">
        <v>30</v>
      </c>
      <c r="G89" s="52"/>
    </row>
    <row r="90">
      <c r="A90" s="47" t="s">
        <v>77</v>
      </c>
      <c r="B90" s="47" t="s">
        <v>7</v>
      </c>
      <c r="C90" s="47">
        <v>7.0</v>
      </c>
      <c r="D90" s="46" t="s">
        <v>671</v>
      </c>
      <c r="E90" s="107">
        <v>195351.24</v>
      </c>
      <c r="F90" s="72" t="s">
        <v>48</v>
      </c>
      <c r="G90" s="52"/>
    </row>
    <row r="91">
      <c r="A91" s="47" t="s">
        <v>77</v>
      </c>
      <c r="B91" s="47" t="s">
        <v>7</v>
      </c>
      <c r="C91" s="47">
        <v>8.0</v>
      </c>
      <c r="D91" s="46" t="s">
        <v>671</v>
      </c>
      <c r="E91" s="107">
        <v>189272.3</v>
      </c>
      <c r="F91" s="72" t="s">
        <v>48</v>
      </c>
      <c r="G91" s="52"/>
    </row>
    <row r="92">
      <c r="A92" s="47" t="s">
        <v>77</v>
      </c>
      <c r="B92" s="47" t="s">
        <v>7</v>
      </c>
      <c r="C92" s="47">
        <v>9.0</v>
      </c>
      <c r="D92" s="46" t="s">
        <v>671</v>
      </c>
      <c r="E92" s="107">
        <v>189734.0</v>
      </c>
      <c r="F92" s="72" t="s">
        <v>48</v>
      </c>
      <c r="G92" s="52"/>
    </row>
    <row r="93">
      <c r="A93" s="47" t="s">
        <v>79</v>
      </c>
      <c r="B93" s="47" t="s">
        <v>7</v>
      </c>
      <c r="C93" s="47">
        <v>1.0</v>
      </c>
      <c r="D93" s="46" t="s">
        <v>683</v>
      </c>
      <c r="E93" s="107">
        <v>158204.8</v>
      </c>
      <c r="F93" s="72" t="s">
        <v>51</v>
      </c>
      <c r="G93" s="52"/>
    </row>
    <row r="94">
      <c r="A94" s="47" t="s">
        <v>79</v>
      </c>
      <c r="B94" s="47" t="s">
        <v>7</v>
      </c>
      <c r="C94" s="47">
        <v>2.0</v>
      </c>
      <c r="D94" s="46" t="s">
        <v>683</v>
      </c>
      <c r="E94" s="107">
        <v>150064.72</v>
      </c>
      <c r="F94" s="72" t="s">
        <v>51</v>
      </c>
      <c r="G94" s="52"/>
    </row>
    <row r="95">
      <c r="A95" s="47" t="s">
        <v>79</v>
      </c>
      <c r="B95" s="47" t="s">
        <v>7</v>
      </c>
      <c r="C95" s="47">
        <v>3.0</v>
      </c>
      <c r="D95" s="46" t="s">
        <v>46</v>
      </c>
      <c r="E95" s="107">
        <v>133609.24</v>
      </c>
      <c r="F95" s="72" t="s">
        <v>45</v>
      </c>
      <c r="G95" s="52"/>
    </row>
    <row r="96">
      <c r="A96" s="47" t="s">
        <v>79</v>
      </c>
      <c r="B96" s="47" t="s">
        <v>7</v>
      </c>
      <c r="C96" s="47">
        <v>4.0</v>
      </c>
      <c r="D96" s="46" t="s">
        <v>684</v>
      </c>
      <c r="E96" s="107">
        <v>131977.56</v>
      </c>
      <c r="F96" s="72" t="s">
        <v>101</v>
      </c>
      <c r="G96" s="52"/>
    </row>
    <row r="97">
      <c r="A97" s="47" t="s">
        <v>79</v>
      </c>
      <c r="B97" s="47" t="s">
        <v>7</v>
      </c>
      <c r="C97" s="47">
        <v>5.0</v>
      </c>
      <c r="D97" s="46" t="s">
        <v>666</v>
      </c>
      <c r="E97" s="107">
        <v>172830.55</v>
      </c>
      <c r="F97" s="72" t="s">
        <v>107</v>
      </c>
      <c r="G97" s="52"/>
    </row>
    <row r="98">
      <c r="A98" s="47" t="s">
        <v>79</v>
      </c>
      <c r="B98" s="47" t="s">
        <v>7</v>
      </c>
      <c r="C98" s="47">
        <v>6.0</v>
      </c>
      <c r="D98" s="46" t="s">
        <v>685</v>
      </c>
      <c r="E98" s="107">
        <v>149268.64</v>
      </c>
      <c r="F98" s="72" t="s">
        <v>95</v>
      </c>
      <c r="G98" s="52"/>
    </row>
    <row r="99">
      <c r="A99" s="47" t="s">
        <v>79</v>
      </c>
      <c r="B99" s="47" t="s">
        <v>7</v>
      </c>
      <c r="C99" s="47">
        <v>7.0</v>
      </c>
      <c r="D99" s="46" t="s">
        <v>685</v>
      </c>
      <c r="E99" s="107">
        <v>149597.76</v>
      </c>
      <c r="F99" s="72" t="s">
        <v>95</v>
      </c>
      <c r="G99" s="52"/>
    </row>
    <row r="100">
      <c r="A100" s="47" t="s">
        <v>79</v>
      </c>
      <c r="B100" s="47" t="s">
        <v>7</v>
      </c>
      <c r="C100" s="47">
        <v>8.0</v>
      </c>
      <c r="D100" s="46" t="s">
        <v>685</v>
      </c>
      <c r="E100" s="107">
        <v>156221.25</v>
      </c>
      <c r="F100" s="72" t="s">
        <v>95</v>
      </c>
      <c r="G100" s="52"/>
    </row>
    <row r="101">
      <c r="A101" s="47" t="s">
        <v>79</v>
      </c>
      <c r="B101" s="47" t="s">
        <v>7</v>
      </c>
      <c r="C101" s="47">
        <v>9.0</v>
      </c>
      <c r="D101" s="46" t="s">
        <v>686</v>
      </c>
      <c r="E101" s="107">
        <v>149744.54</v>
      </c>
      <c r="F101" s="72" t="s">
        <v>95</v>
      </c>
      <c r="G101" s="52"/>
    </row>
    <row r="102">
      <c r="A102" s="47" t="s">
        <v>79</v>
      </c>
      <c r="B102" s="47" t="s">
        <v>7</v>
      </c>
      <c r="C102" s="47">
        <v>10.0</v>
      </c>
      <c r="D102" s="46" t="s">
        <v>46</v>
      </c>
      <c r="E102" s="107">
        <v>133326.94</v>
      </c>
      <c r="F102" s="72" t="s">
        <v>45</v>
      </c>
      <c r="G102" s="52"/>
    </row>
    <row r="103">
      <c r="A103" s="47" t="s">
        <v>82</v>
      </c>
      <c r="B103" s="47" t="s">
        <v>7</v>
      </c>
      <c r="C103" s="47">
        <v>1.0</v>
      </c>
      <c r="D103" s="46" t="s">
        <v>687</v>
      </c>
      <c r="E103" s="107">
        <v>199438.62</v>
      </c>
      <c r="F103" s="72" t="s">
        <v>104</v>
      </c>
      <c r="G103" s="52"/>
    </row>
    <row r="104">
      <c r="A104" s="47" t="s">
        <v>82</v>
      </c>
      <c r="B104" s="47" t="s">
        <v>7</v>
      </c>
      <c r="C104" s="47">
        <v>2.0</v>
      </c>
      <c r="D104" s="46" t="s">
        <v>666</v>
      </c>
      <c r="E104" s="107">
        <v>199684.2</v>
      </c>
      <c r="F104" s="72" t="s">
        <v>107</v>
      </c>
      <c r="G104" s="52"/>
    </row>
    <row r="105">
      <c r="A105" s="47" t="s">
        <v>82</v>
      </c>
      <c r="B105" s="47" t="s">
        <v>7</v>
      </c>
      <c r="C105" s="47">
        <v>3.0</v>
      </c>
      <c r="D105" s="46" t="s">
        <v>682</v>
      </c>
      <c r="E105" s="107">
        <v>200000.0</v>
      </c>
      <c r="F105" s="72" t="s">
        <v>51</v>
      </c>
      <c r="G105" s="52"/>
    </row>
    <row r="106">
      <c r="A106" s="47" t="s">
        <v>82</v>
      </c>
      <c r="B106" s="47" t="s">
        <v>7</v>
      </c>
      <c r="C106" s="47">
        <v>4.0</v>
      </c>
      <c r="D106" s="46" t="s">
        <v>688</v>
      </c>
      <c r="E106" s="107">
        <v>200000.0</v>
      </c>
      <c r="F106" s="72" t="s">
        <v>42</v>
      </c>
      <c r="G106" s="52"/>
    </row>
    <row r="107">
      <c r="A107" s="47" t="s">
        <v>82</v>
      </c>
      <c r="B107" s="47" t="s">
        <v>7</v>
      </c>
      <c r="C107" s="47">
        <v>5.0</v>
      </c>
      <c r="D107" s="46" t="s">
        <v>687</v>
      </c>
      <c r="E107" s="107">
        <v>145728.77</v>
      </c>
      <c r="F107" s="72" t="s">
        <v>104</v>
      </c>
      <c r="G107" s="52"/>
    </row>
    <row r="108">
      <c r="A108" s="47" t="s">
        <v>82</v>
      </c>
      <c r="B108" s="47" t="s">
        <v>7</v>
      </c>
      <c r="C108" s="47">
        <v>6.0</v>
      </c>
      <c r="D108" s="46" t="s">
        <v>666</v>
      </c>
      <c r="E108" s="107">
        <v>197574.27</v>
      </c>
      <c r="F108" s="72" t="s">
        <v>107</v>
      </c>
      <c r="G108" s="52"/>
    </row>
    <row r="109">
      <c r="A109" s="47" t="s">
        <v>82</v>
      </c>
      <c r="B109" s="47" t="s">
        <v>7</v>
      </c>
      <c r="C109" s="47">
        <v>7.0</v>
      </c>
      <c r="D109" s="46" t="s">
        <v>689</v>
      </c>
      <c r="E109" s="107">
        <v>193697.52</v>
      </c>
      <c r="F109" s="72" t="s">
        <v>63</v>
      </c>
      <c r="G109" s="52"/>
    </row>
    <row r="110">
      <c r="A110" s="96" t="s">
        <v>82</v>
      </c>
      <c r="B110" s="96" t="s">
        <v>7</v>
      </c>
      <c r="C110" s="96">
        <v>8.0</v>
      </c>
      <c r="D110" s="60" t="s">
        <v>86</v>
      </c>
      <c r="E110" s="108">
        <v>157654.74</v>
      </c>
      <c r="F110" s="98" t="s">
        <v>86</v>
      </c>
      <c r="G110" s="52"/>
    </row>
    <row r="111">
      <c r="A111" s="47" t="s">
        <v>6</v>
      </c>
      <c r="B111" s="47" t="s">
        <v>12</v>
      </c>
      <c r="C111" s="47">
        <v>1.0</v>
      </c>
      <c r="D111" s="46" t="s">
        <v>672</v>
      </c>
      <c r="E111" s="107">
        <v>197954.3</v>
      </c>
      <c r="F111" s="72" t="s">
        <v>54</v>
      </c>
      <c r="G111" s="52"/>
    </row>
    <row r="112">
      <c r="A112" s="47" t="s">
        <v>6</v>
      </c>
      <c r="B112" s="47" t="s">
        <v>12</v>
      </c>
      <c r="C112" s="47">
        <v>2.0</v>
      </c>
      <c r="D112" s="46" t="s">
        <v>665</v>
      </c>
      <c r="E112" s="107">
        <v>148345.95</v>
      </c>
      <c r="F112" s="72" t="s">
        <v>42</v>
      </c>
      <c r="G112" s="52"/>
    </row>
    <row r="113">
      <c r="A113" s="47" t="s">
        <v>6</v>
      </c>
      <c r="B113" s="47" t="s">
        <v>12</v>
      </c>
      <c r="C113" s="47">
        <v>3.0</v>
      </c>
      <c r="D113" s="46" t="s">
        <v>665</v>
      </c>
      <c r="E113" s="107">
        <v>148351.04</v>
      </c>
      <c r="F113" s="72" t="s">
        <v>42</v>
      </c>
      <c r="G113" s="52"/>
    </row>
    <row r="114">
      <c r="A114" s="47" t="s">
        <v>6</v>
      </c>
      <c r="B114" s="47" t="s">
        <v>12</v>
      </c>
      <c r="C114" s="47">
        <v>4.0</v>
      </c>
      <c r="D114" s="46" t="s">
        <v>690</v>
      </c>
      <c r="E114" s="107">
        <v>200000.0</v>
      </c>
      <c r="F114" s="72" t="s">
        <v>119</v>
      </c>
      <c r="G114" s="52"/>
    </row>
    <row r="115">
      <c r="A115" s="47" t="s">
        <v>6</v>
      </c>
      <c r="B115" s="47" t="s">
        <v>12</v>
      </c>
      <c r="C115" s="47">
        <v>5.0</v>
      </c>
      <c r="D115" s="46" t="s">
        <v>30</v>
      </c>
      <c r="E115" s="107">
        <v>200000.0</v>
      </c>
      <c r="F115" s="72" t="s">
        <v>30</v>
      </c>
      <c r="G115" s="52"/>
    </row>
    <row r="116">
      <c r="A116" s="47" t="s">
        <v>6</v>
      </c>
      <c r="B116" s="47" t="s">
        <v>12</v>
      </c>
      <c r="C116" s="47">
        <v>6.0</v>
      </c>
      <c r="D116" s="46" t="s">
        <v>30</v>
      </c>
      <c r="E116" s="107">
        <v>200000.0</v>
      </c>
      <c r="F116" s="72" t="s">
        <v>30</v>
      </c>
      <c r="G116" s="52"/>
    </row>
    <row r="117">
      <c r="A117" s="47" t="s">
        <v>6</v>
      </c>
      <c r="B117" s="47" t="s">
        <v>12</v>
      </c>
      <c r="C117" s="47">
        <v>7.0</v>
      </c>
      <c r="D117" s="46" t="s">
        <v>691</v>
      </c>
      <c r="E117" s="107">
        <v>172113.7</v>
      </c>
      <c r="F117" s="72" t="s">
        <v>33</v>
      </c>
      <c r="G117" s="52"/>
    </row>
    <row r="118">
      <c r="A118" s="47" t="s">
        <v>6</v>
      </c>
      <c r="B118" s="47" t="s">
        <v>12</v>
      </c>
      <c r="C118" s="47">
        <v>8.0</v>
      </c>
      <c r="D118" s="46" t="s">
        <v>8</v>
      </c>
      <c r="E118" s="107">
        <v>200000.0</v>
      </c>
      <c r="F118" s="72" t="s">
        <v>8</v>
      </c>
      <c r="G118" s="52"/>
    </row>
    <row r="119">
      <c r="A119" s="47" t="s">
        <v>6</v>
      </c>
      <c r="B119" s="47" t="s">
        <v>12</v>
      </c>
      <c r="C119" s="47">
        <v>8.0</v>
      </c>
      <c r="D119" s="46" t="s">
        <v>8</v>
      </c>
      <c r="E119" s="107">
        <v>200000.0</v>
      </c>
      <c r="F119" s="72" t="s">
        <v>8</v>
      </c>
      <c r="G119" s="52"/>
    </row>
    <row r="120">
      <c r="A120" s="47" t="s">
        <v>11</v>
      </c>
      <c r="B120" s="47" t="s">
        <v>12</v>
      </c>
      <c r="C120" s="47">
        <v>1.0</v>
      </c>
      <c r="D120" s="46" t="s">
        <v>668</v>
      </c>
      <c r="E120" s="107">
        <v>148395.83</v>
      </c>
      <c r="F120" s="72" t="s">
        <v>69</v>
      </c>
      <c r="G120" s="52"/>
    </row>
    <row r="121">
      <c r="A121" s="47" t="s">
        <v>11</v>
      </c>
      <c r="B121" s="47" t="s">
        <v>12</v>
      </c>
      <c r="C121" s="47">
        <v>2.0</v>
      </c>
      <c r="D121" s="46" t="s">
        <v>668</v>
      </c>
      <c r="E121" s="107">
        <v>149669.76</v>
      </c>
      <c r="F121" s="72" t="s">
        <v>69</v>
      </c>
      <c r="G121" s="52"/>
    </row>
    <row r="122">
      <c r="A122" s="47" t="s">
        <v>11</v>
      </c>
      <c r="B122" s="47" t="s">
        <v>12</v>
      </c>
      <c r="C122" s="47">
        <v>3.0</v>
      </c>
      <c r="D122" s="46" t="s">
        <v>670</v>
      </c>
      <c r="E122" s="107">
        <v>151496.58</v>
      </c>
      <c r="F122" s="72" t="s">
        <v>27</v>
      </c>
      <c r="G122" s="52"/>
    </row>
    <row r="123">
      <c r="A123" s="47" t="s">
        <v>11</v>
      </c>
      <c r="B123" s="47" t="s">
        <v>12</v>
      </c>
      <c r="C123" s="47">
        <v>4.0</v>
      </c>
      <c r="D123" s="46" t="s">
        <v>670</v>
      </c>
      <c r="E123" s="107">
        <v>75048.29</v>
      </c>
      <c r="F123" s="72" t="s">
        <v>27</v>
      </c>
      <c r="G123" s="52"/>
    </row>
    <row r="124">
      <c r="A124" s="47" t="s">
        <v>11</v>
      </c>
      <c r="B124" s="47" t="s">
        <v>12</v>
      </c>
      <c r="C124" s="47">
        <v>5.0</v>
      </c>
      <c r="D124" s="46" t="s">
        <v>665</v>
      </c>
      <c r="E124" s="107">
        <v>148482.58</v>
      </c>
      <c r="F124" s="72" t="s">
        <v>42</v>
      </c>
      <c r="G124" s="52"/>
    </row>
    <row r="125">
      <c r="A125" s="47" t="s">
        <v>11</v>
      </c>
      <c r="B125" s="47" t="s">
        <v>12</v>
      </c>
      <c r="C125" s="47">
        <v>6.0</v>
      </c>
      <c r="D125" s="46" t="s">
        <v>46</v>
      </c>
      <c r="E125" s="107">
        <v>200000.0</v>
      </c>
      <c r="F125" s="72" t="s">
        <v>45</v>
      </c>
      <c r="G125" s="52"/>
    </row>
    <row r="126">
      <c r="A126" s="47" t="s">
        <v>11</v>
      </c>
      <c r="B126" s="47" t="s">
        <v>12</v>
      </c>
      <c r="C126" s="47">
        <v>7.0</v>
      </c>
      <c r="D126" s="46" t="s">
        <v>46</v>
      </c>
      <c r="E126" s="107">
        <v>200000.0</v>
      </c>
      <c r="F126" s="72" t="s">
        <v>45</v>
      </c>
      <c r="G126" s="52"/>
    </row>
    <row r="127">
      <c r="A127" s="47" t="s">
        <v>17</v>
      </c>
      <c r="B127" s="47" t="s">
        <v>12</v>
      </c>
      <c r="C127" s="47">
        <v>1.0</v>
      </c>
      <c r="D127" s="46" t="s">
        <v>46</v>
      </c>
      <c r="E127" s="107">
        <v>158549.4</v>
      </c>
      <c r="F127" s="72" t="s">
        <v>45</v>
      </c>
      <c r="G127" s="52"/>
    </row>
    <row r="128">
      <c r="A128" s="47" t="s">
        <v>17</v>
      </c>
      <c r="B128" s="47" t="s">
        <v>12</v>
      </c>
      <c r="C128" s="47">
        <v>2.0</v>
      </c>
      <c r="D128" s="46" t="s">
        <v>692</v>
      </c>
      <c r="E128" s="107">
        <v>157831.62</v>
      </c>
      <c r="F128" s="72" t="s">
        <v>36</v>
      </c>
      <c r="G128" s="52"/>
    </row>
    <row r="129">
      <c r="A129" s="47" t="s">
        <v>17</v>
      </c>
      <c r="B129" s="47" t="s">
        <v>12</v>
      </c>
      <c r="C129" s="47">
        <v>3.0</v>
      </c>
      <c r="D129" s="46" t="s">
        <v>666</v>
      </c>
      <c r="E129" s="107">
        <v>81093.38</v>
      </c>
      <c r="F129" s="72" t="s">
        <v>107</v>
      </c>
      <c r="G129" s="52"/>
    </row>
    <row r="130">
      <c r="A130" s="47" t="s">
        <v>17</v>
      </c>
      <c r="B130" s="47" t="s">
        <v>12</v>
      </c>
      <c r="C130" s="47">
        <v>4.0</v>
      </c>
      <c r="D130" s="46" t="s">
        <v>664</v>
      </c>
      <c r="E130" s="107">
        <v>200000.0</v>
      </c>
      <c r="F130" s="72" t="s">
        <v>30</v>
      </c>
      <c r="G130" s="52"/>
    </row>
    <row r="131">
      <c r="A131" s="47" t="s">
        <v>17</v>
      </c>
      <c r="B131" s="47" t="s">
        <v>12</v>
      </c>
      <c r="C131" s="47">
        <v>5.0</v>
      </c>
      <c r="D131" s="46" t="s">
        <v>664</v>
      </c>
      <c r="E131" s="107">
        <v>200000.0</v>
      </c>
      <c r="F131" s="72" t="s">
        <v>30</v>
      </c>
      <c r="G131" s="52"/>
    </row>
    <row r="132">
      <c r="A132" s="47" t="s">
        <v>17</v>
      </c>
      <c r="B132" s="47" t="s">
        <v>12</v>
      </c>
      <c r="C132" s="47">
        <v>6.0</v>
      </c>
      <c r="D132" s="46" t="s">
        <v>682</v>
      </c>
      <c r="E132" s="107">
        <v>200000.0</v>
      </c>
      <c r="F132" s="72" t="s">
        <v>51</v>
      </c>
      <c r="G132" s="52"/>
    </row>
    <row r="133">
      <c r="A133" s="47" t="s">
        <v>17</v>
      </c>
      <c r="B133" s="47" t="s">
        <v>12</v>
      </c>
      <c r="C133" s="47">
        <v>7.0</v>
      </c>
      <c r="D133" s="46" t="s">
        <v>682</v>
      </c>
      <c r="E133" s="107">
        <v>200000.0</v>
      </c>
      <c r="F133" s="72" t="s">
        <v>51</v>
      </c>
      <c r="G133" s="52"/>
    </row>
    <row r="134">
      <c r="A134" s="47" t="s">
        <v>17</v>
      </c>
      <c r="B134" s="47" t="s">
        <v>12</v>
      </c>
      <c r="C134" s="47">
        <v>8.0</v>
      </c>
      <c r="D134" s="46" t="s">
        <v>682</v>
      </c>
      <c r="E134" s="107">
        <v>200000.0</v>
      </c>
      <c r="F134" s="72" t="s">
        <v>51</v>
      </c>
      <c r="G134" s="52"/>
    </row>
    <row r="135">
      <c r="A135" s="47" t="s">
        <v>17</v>
      </c>
      <c r="B135" s="47" t="s">
        <v>12</v>
      </c>
      <c r="C135" s="47">
        <v>9.0</v>
      </c>
      <c r="D135" s="46" t="s">
        <v>682</v>
      </c>
      <c r="E135" s="107">
        <v>200000.0</v>
      </c>
      <c r="F135" s="72" t="s">
        <v>51</v>
      </c>
      <c r="G135" s="52"/>
    </row>
    <row r="136">
      <c r="A136" s="47" t="s">
        <v>17</v>
      </c>
      <c r="B136" s="47" t="s">
        <v>12</v>
      </c>
      <c r="C136" s="47">
        <v>10.0</v>
      </c>
      <c r="D136" s="46" t="s">
        <v>682</v>
      </c>
      <c r="E136" s="107">
        <v>200000.0</v>
      </c>
      <c r="F136" s="72" t="s">
        <v>51</v>
      </c>
      <c r="G136" s="52"/>
    </row>
    <row r="137">
      <c r="A137" s="47" t="s">
        <v>22</v>
      </c>
      <c r="B137" s="47" t="s">
        <v>12</v>
      </c>
      <c r="C137" s="47">
        <v>1.0</v>
      </c>
      <c r="D137" s="46" t="s">
        <v>664</v>
      </c>
      <c r="E137" s="107">
        <v>200000.0</v>
      </c>
      <c r="F137" s="72" t="s">
        <v>30</v>
      </c>
      <c r="G137" s="52"/>
    </row>
    <row r="138">
      <c r="A138" s="47" t="s">
        <v>22</v>
      </c>
      <c r="B138" s="47" t="s">
        <v>12</v>
      </c>
      <c r="C138" s="47">
        <v>2.0</v>
      </c>
      <c r="D138" s="46" t="s">
        <v>664</v>
      </c>
      <c r="E138" s="107">
        <v>200000.0</v>
      </c>
      <c r="F138" s="72" t="s">
        <v>30</v>
      </c>
      <c r="G138" s="52"/>
    </row>
    <row r="139">
      <c r="A139" s="47" t="s">
        <v>22</v>
      </c>
      <c r="B139" s="47" t="s">
        <v>12</v>
      </c>
      <c r="C139" s="47">
        <v>3.0</v>
      </c>
      <c r="D139" s="46" t="s">
        <v>664</v>
      </c>
      <c r="E139" s="107">
        <v>200000.0</v>
      </c>
      <c r="F139" s="72" t="s">
        <v>30</v>
      </c>
      <c r="G139" s="52"/>
    </row>
    <row r="140">
      <c r="A140" s="47" t="s">
        <v>22</v>
      </c>
      <c r="B140" s="47" t="s">
        <v>12</v>
      </c>
      <c r="C140" s="47">
        <v>4.0</v>
      </c>
      <c r="D140" s="46" t="s">
        <v>670</v>
      </c>
      <c r="E140" s="107">
        <v>156470.08</v>
      </c>
      <c r="F140" s="72" t="s">
        <v>27</v>
      </c>
      <c r="G140" s="52"/>
    </row>
    <row r="141">
      <c r="A141" s="47" t="s">
        <v>22</v>
      </c>
      <c r="B141" s="47" t="s">
        <v>12</v>
      </c>
      <c r="C141" s="47">
        <v>5.0</v>
      </c>
      <c r="D141" s="46" t="s">
        <v>670</v>
      </c>
      <c r="E141" s="107">
        <v>156470.08</v>
      </c>
      <c r="F141" s="72" t="s">
        <v>27</v>
      </c>
      <c r="G141" s="52"/>
    </row>
    <row r="142">
      <c r="A142" s="47" t="s">
        <v>22</v>
      </c>
      <c r="B142" s="47" t="s">
        <v>12</v>
      </c>
      <c r="C142" s="47">
        <v>6.0</v>
      </c>
      <c r="D142" s="46" t="s">
        <v>693</v>
      </c>
      <c r="E142" s="107">
        <v>189521.2</v>
      </c>
      <c r="F142" s="72" t="s">
        <v>66</v>
      </c>
      <c r="G142" s="52"/>
    </row>
    <row r="143">
      <c r="A143" s="47" t="s">
        <v>22</v>
      </c>
      <c r="B143" s="47" t="s">
        <v>12</v>
      </c>
      <c r="C143" s="47">
        <v>7.0</v>
      </c>
      <c r="D143" s="46" t="s">
        <v>682</v>
      </c>
      <c r="E143" s="107">
        <v>88029.14</v>
      </c>
      <c r="F143" s="72" t="s">
        <v>51</v>
      </c>
      <c r="G143" s="52"/>
    </row>
    <row r="144">
      <c r="A144" s="47" t="s">
        <v>22</v>
      </c>
      <c r="B144" s="47" t="s">
        <v>12</v>
      </c>
      <c r="C144" s="47">
        <v>8.0</v>
      </c>
      <c r="D144" s="46" t="s">
        <v>668</v>
      </c>
      <c r="E144" s="107">
        <v>200000.0</v>
      </c>
      <c r="F144" s="72" t="s">
        <v>69</v>
      </c>
      <c r="G144" s="52"/>
    </row>
    <row r="145">
      <c r="A145" s="47" t="s">
        <v>26</v>
      </c>
      <c r="B145" s="47" t="s">
        <v>12</v>
      </c>
      <c r="C145" s="47">
        <v>1.0</v>
      </c>
      <c r="D145" s="46" t="s">
        <v>666</v>
      </c>
      <c r="E145" s="107">
        <v>160578.71</v>
      </c>
      <c r="F145" s="72" t="s">
        <v>107</v>
      </c>
      <c r="G145" s="52"/>
    </row>
    <row r="146">
      <c r="A146" s="47" t="s">
        <v>26</v>
      </c>
      <c r="B146" s="47" t="s">
        <v>12</v>
      </c>
      <c r="C146" s="47">
        <v>2.0</v>
      </c>
      <c r="D146" s="46" t="s">
        <v>685</v>
      </c>
      <c r="E146" s="107">
        <v>160507.13</v>
      </c>
      <c r="F146" s="72" t="s">
        <v>95</v>
      </c>
      <c r="G146" s="52"/>
    </row>
    <row r="147">
      <c r="A147" s="47" t="s">
        <v>26</v>
      </c>
      <c r="B147" s="47" t="s">
        <v>12</v>
      </c>
      <c r="C147" s="47">
        <v>3.0</v>
      </c>
      <c r="D147" s="46" t="s">
        <v>46</v>
      </c>
      <c r="E147" s="107">
        <v>176957.42</v>
      </c>
      <c r="F147" s="72" t="s">
        <v>45</v>
      </c>
      <c r="G147" s="52"/>
    </row>
    <row r="148">
      <c r="A148" s="47" t="s">
        <v>26</v>
      </c>
      <c r="B148" s="47" t="s">
        <v>12</v>
      </c>
      <c r="C148" s="47">
        <v>4.0</v>
      </c>
      <c r="D148" s="46" t="s">
        <v>46</v>
      </c>
      <c r="E148" s="107">
        <v>179165.28</v>
      </c>
      <c r="F148" s="72" t="s">
        <v>45</v>
      </c>
      <c r="G148" s="52"/>
    </row>
    <row r="149">
      <c r="A149" s="47" t="s">
        <v>26</v>
      </c>
      <c r="B149" s="47" t="s">
        <v>12</v>
      </c>
      <c r="C149" s="47">
        <v>5.0</v>
      </c>
      <c r="D149" s="46" t="s">
        <v>670</v>
      </c>
      <c r="E149" s="107">
        <v>172158.34</v>
      </c>
      <c r="F149" s="72" t="s">
        <v>27</v>
      </c>
      <c r="G149" s="52"/>
    </row>
    <row r="150">
      <c r="A150" s="47" t="s">
        <v>26</v>
      </c>
      <c r="B150" s="47" t="s">
        <v>12</v>
      </c>
      <c r="C150" s="47">
        <v>6.0</v>
      </c>
      <c r="D150" s="46" t="s">
        <v>666</v>
      </c>
      <c r="E150" s="107">
        <v>172158.34</v>
      </c>
      <c r="F150" s="72" t="s">
        <v>107</v>
      </c>
      <c r="G150" s="52"/>
    </row>
    <row r="151">
      <c r="A151" s="47" t="s">
        <v>26</v>
      </c>
      <c r="B151" s="47" t="s">
        <v>12</v>
      </c>
      <c r="C151" s="47">
        <v>7.0</v>
      </c>
      <c r="D151" s="46" t="s">
        <v>694</v>
      </c>
      <c r="E151" s="107">
        <v>126691.77</v>
      </c>
      <c r="F151" s="72" t="s">
        <v>8</v>
      </c>
      <c r="G151" s="52"/>
    </row>
    <row r="152">
      <c r="A152" s="47" t="s">
        <v>26</v>
      </c>
      <c r="B152" s="47" t="s">
        <v>12</v>
      </c>
      <c r="C152" s="47">
        <v>8.0</v>
      </c>
      <c r="D152" s="46" t="s">
        <v>694</v>
      </c>
      <c r="E152" s="107">
        <v>200000.0</v>
      </c>
      <c r="F152" s="72" t="s">
        <v>8</v>
      </c>
      <c r="G152" s="52"/>
    </row>
    <row r="153">
      <c r="A153" s="47" t="s">
        <v>26</v>
      </c>
      <c r="B153" s="47" t="s">
        <v>12</v>
      </c>
      <c r="C153" s="47">
        <v>9.0</v>
      </c>
      <c r="D153" s="46" t="s">
        <v>666</v>
      </c>
      <c r="E153" s="107">
        <v>104835.22</v>
      </c>
      <c r="F153" s="72" t="s">
        <v>107</v>
      </c>
      <c r="G153" s="52"/>
    </row>
    <row r="154">
      <c r="A154" s="47" t="s">
        <v>26</v>
      </c>
      <c r="B154" s="47" t="s">
        <v>12</v>
      </c>
      <c r="C154" s="47">
        <v>10.0</v>
      </c>
      <c r="D154" s="46" t="s">
        <v>664</v>
      </c>
      <c r="E154" s="107">
        <v>100000.0</v>
      </c>
      <c r="F154" s="72" t="s">
        <v>30</v>
      </c>
      <c r="G154" s="52"/>
    </row>
    <row r="155">
      <c r="A155" s="47" t="s">
        <v>26</v>
      </c>
      <c r="B155" s="47" t="s">
        <v>12</v>
      </c>
      <c r="C155" s="47">
        <v>11.0</v>
      </c>
      <c r="D155" s="46" t="s">
        <v>664</v>
      </c>
      <c r="E155" s="107">
        <v>200000.0</v>
      </c>
      <c r="F155" s="72" t="s">
        <v>30</v>
      </c>
      <c r="G155" s="52"/>
    </row>
    <row r="156">
      <c r="A156" s="47" t="s">
        <v>29</v>
      </c>
      <c r="B156" s="47" t="s">
        <v>12</v>
      </c>
      <c r="C156" s="47">
        <v>1.0</v>
      </c>
      <c r="D156" s="46" t="s">
        <v>670</v>
      </c>
      <c r="E156" s="107">
        <v>165785.46</v>
      </c>
      <c r="F156" s="72" t="s">
        <v>27</v>
      </c>
      <c r="G156" s="52"/>
    </row>
    <row r="157">
      <c r="A157" s="47" t="s">
        <v>29</v>
      </c>
      <c r="B157" s="47" t="s">
        <v>12</v>
      </c>
      <c r="C157" s="47">
        <v>2.0</v>
      </c>
      <c r="D157" s="46" t="s">
        <v>46</v>
      </c>
      <c r="E157" s="107">
        <v>150619.94</v>
      </c>
      <c r="F157" s="72" t="s">
        <v>45</v>
      </c>
      <c r="G157" s="52"/>
    </row>
    <row r="158">
      <c r="A158" s="47" t="s">
        <v>29</v>
      </c>
      <c r="B158" s="47" t="s">
        <v>12</v>
      </c>
      <c r="C158" s="47">
        <v>3.0</v>
      </c>
      <c r="D158" s="46" t="s">
        <v>664</v>
      </c>
      <c r="E158" s="107">
        <v>200000.0</v>
      </c>
      <c r="F158" s="72" t="s">
        <v>30</v>
      </c>
      <c r="G158" s="52"/>
    </row>
    <row r="159">
      <c r="A159" s="47" t="s">
        <v>29</v>
      </c>
      <c r="B159" s="47" t="s">
        <v>12</v>
      </c>
      <c r="C159" s="47">
        <v>4.0</v>
      </c>
      <c r="D159" s="46" t="s">
        <v>664</v>
      </c>
      <c r="E159" s="107">
        <v>200000.0</v>
      </c>
      <c r="F159" s="72" t="s">
        <v>30</v>
      </c>
      <c r="G159" s="52"/>
    </row>
    <row r="160">
      <c r="A160" s="47" t="s">
        <v>29</v>
      </c>
      <c r="B160" s="47" t="s">
        <v>12</v>
      </c>
      <c r="C160" s="47">
        <v>5.0</v>
      </c>
      <c r="D160" s="46" t="s">
        <v>664</v>
      </c>
      <c r="E160" s="107">
        <v>200000.0</v>
      </c>
      <c r="F160" s="72" t="s">
        <v>30</v>
      </c>
      <c r="G160" s="52"/>
    </row>
    <row r="161">
      <c r="A161" s="47" t="s">
        <v>32</v>
      </c>
      <c r="B161" s="47" t="s">
        <v>12</v>
      </c>
      <c r="C161" s="47">
        <v>1.0</v>
      </c>
      <c r="D161" s="46" t="s">
        <v>664</v>
      </c>
      <c r="E161" s="107">
        <v>200000.0</v>
      </c>
      <c r="F161" s="72" t="s">
        <v>30</v>
      </c>
      <c r="G161" s="52"/>
    </row>
    <row r="162">
      <c r="A162" s="47" t="s">
        <v>32</v>
      </c>
      <c r="B162" s="47" t="s">
        <v>12</v>
      </c>
      <c r="C162" s="47">
        <v>2.0</v>
      </c>
      <c r="D162" s="46" t="s">
        <v>664</v>
      </c>
      <c r="E162" s="107">
        <v>200000.0</v>
      </c>
      <c r="F162" s="72" t="s">
        <v>30</v>
      </c>
      <c r="G162" s="52"/>
    </row>
    <row r="163">
      <c r="A163" s="47" t="s">
        <v>32</v>
      </c>
      <c r="B163" s="47" t="s">
        <v>12</v>
      </c>
      <c r="C163" s="47">
        <v>3.0</v>
      </c>
      <c r="D163" s="46" t="s">
        <v>664</v>
      </c>
      <c r="E163" s="107">
        <v>200000.0</v>
      </c>
      <c r="F163" s="72" t="s">
        <v>30</v>
      </c>
      <c r="G163" s="52"/>
    </row>
    <row r="164">
      <c r="A164" s="47" t="s">
        <v>32</v>
      </c>
      <c r="B164" s="47" t="s">
        <v>12</v>
      </c>
      <c r="C164" s="47">
        <v>4.0</v>
      </c>
      <c r="D164" s="46" t="s">
        <v>664</v>
      </c>
      <c r="E164" s="107">
        <v>200000.0</v>
      </c>
      <c r="F164" s="72" t="s">
        <v>30</v>
      </c>
      <c r="G164" s="52"/>
    </row>
    <row r="165">
      <c r="A165" s="47" t="s">
        <v>32</v>
      </c>
      <c r="B165" s="47" t="s">
        <v>12</v>
      </c>
      <c r="C165" s="47">
        <v>5.0</v>
      </c>
      <c r="D165" s="46" t="s">
        <v>664</v>
      </c>
      <c r="E165" s="107">
        <v>200000.0</v>
      </c>
      <c r="F165" s="72" t="s">
        <v>30</v>
      </c>
      <c r="G165" s="52"/>
    </row>
    <row r="166">
      <c r="A166" s="47" t="s">
        <v>32</v>
      </c>
      <c r="B166" s="47" t="s">
        <v>12</v>
      </c>
      <c r="C166" s="47">
        <v>6.0</v>
      </c>
      <c r="D166" s="46" t="s">
        <v>665</v>
      </c>
      <c r="E166" s="107">
        <v>155568.03</v>
      </c>
      <c r="F166" s="72" t="s">
        <v>42</v>
      </c>
      <c r="G166" s="52"/>
    </row>
    <row r="167">
      <c r="A167" s="47" t="s">
        <v>32</v>
      </c>
      <c r="B167" s="47" t="s">
        <v>12</v>
      </c>
      <c r="C167" s="47">
        <v>7.0</v>
      </c>
      <c r="D167" s="46" t="s">
        <v>665</v>
      </c>
      <c r="E167" s="107">
        <v>77027.79</v>
      </c>
      <c r="F167" s="72" t="s">
        <v>42</v>
      </c>
      <c r="G167" s="52"/>
    </row>
    <row r="168">
      <c r="A168" s="47" t="s">
        <v>32</v>
      </c>
      <c r="B168" s="47" t="s">
        <v>12</v>
      </c>
      <c r="C168" s="47">
        <v>8.0</v>
      </c>
      <c r="D168" s="46" t="s">
        <v>86</v>
      </c>
      <c r="E168" s="107">
        <v>172137.02</v>
      </c>
      <c r="F168" s="72" t="s">
        <v>86</v>
      </c>
      <c r="G168" s="52"/>
    </row>
    <row r="169">
      <c r="A169" s="47" t="s">
        <v>32</v>
      </c>
      <c r="B169" s="47" t="s">
        <v>12</v>
      </c>
      <c r="C169" s="47">
        <v>9.0</v>
      </c>
      <c r="D169" s="46" t="s">
        <v>685</v>
      </c>
      <c r="E169" s="107">
        <v>200000.0</v>
      </c>
      <c r="F169" s="72" t="s">
        <v>95</v>
      </c>
      <c r="G169" s="52"/>
    </row>
    <row r="170">
      <c r="A170" s="47" t="s">
        <v>35</v>
      </c>
      <c r="B170" s="47" t="s">
        <v>12</v>
      </c>
      <c r="C170" s="47">
        <v>1.0</v>
      </c>
      <c r="D170" s="46" t="s">
        <v>694</v>
      </c>
      <c r="E170" s="107">
        <v>196335.92</v>
      </c>
      <c r="F170" s="72" t="s">
        <v>8</v>
      </c>
      <c r="G170" s="52"/>
    </row>
    <row r="171">
      <c r="A171" s="47" t="s">
        <v>35</v>
      </c>
      <c r="B171" s="47" t="s">
        <v>12</v>
      </c>
      <c r="C171" s="47">
        <v>2.0</v>
      </c>
      <c r="D171" s="46" t="s">
        <v>694</v>
      </c>
      <c r="E171" s="107">
        <v>169283.17</v>
      </c>
      <c r="F171" s="72" t="s">
        <v>8</v>
      </c>
      <c r="G171" s="52"/>
    </row>
    <row r="172">
      <c r="A172" s="47" t="s">
        <v>35</v>
      </c>
      <c r="B172" s="47" t="s">
        <v>12</v>
      </c>
      <c r="C172" s="47">
        <v>3.0</v>
      </c>
      <c r="D172" s="46" t="s">
        <v>694</v>
      </c>
      <c r="E172" s="107">
        <v>171175.56</v>
      </c>
      <c r="F172" s="72" t="s">
        <v>8</v>
      </c>
      <c r="G172" s="52"/>
    </row>
    <row r="173">
      <c r="A173" s="47" t="s">
        <v>35</v>
      </c>
      <c r="B173" s="47" t="s">
        <v>12</v>
      </c>
      <c r="C173" s="47">
        <v>4.0</v>
      </c>
      <c r="D173" s="46" t="s">
        <v>664</v>
      </c>
      <c r="E173" s="107">
        <v>200000.0</v>
      </c>
      <c r="F173" s="72" t="s">
        <v>30</v>
      </c>
      <c r="G173" s="52"/>
    </row>
    <row r="174">
      <c r="A174" s="47" t="s">
        <v>35</v>
      </c>
      <c r="B174" s="47" t="s">
        <v>12</v>
      </c>
      <c r="C174" s="47">
        <v>5.0</v>
      </c>
      <c r="D174" s="46" t="s">
        <v>664</v>
      </c>
      <c r="E174" s="107">
        <v>200000.0</v>
      </c>
      <c r="F174" s="72" t="s">
        <v>30</v>
      </c>
      <c r="G174" s="52"/>
    </row>
    <row r="175">
      <c r="A175" s="47" t="s">
        <v>35</v>
      </c>
      <c r="B175" s="47" t="s">
        <v>12</v>
      </c>
      <c r="C175" s="47">
        <v>6.0</v>
      </c>
      <c r="D175" s="46" t="s">
        <v>668</v>
      </c>
      <c r="E175" s="107">
        <v>174698.59</v>
      </c>
      <c r="F175" s="72" t="s">
        <v>69</v>
      </c>
      <c r="G175" s="52"/>
    </row>
    <row r="176">
      <c r="A176" s="47" t="s">
        <v>35</v>
      </c>
      <c r="B176" s="47" t="s">
        <v>12</v>
      </c>
      <c r="C176" s="47">
        <v>7.0</v>
      </c>
      <c r="D176" s="46" t="s">
        <v>668</v>
      </c>
      <c r="E176" s="107">
        <v>200000.0</v>
      </c>
      <c r="F176" s="72" t="s">
        <v>69</v>
      </c>
      <c r="G176" s="52"/>
    </row>
    <row r="177">
      <c r="A177" s="47" t="s">
        <v>35</v>
      </c>
      <c r="B177" s="47" t="s">
        <v>12</v>
      </c>
      <c r="C177" s="47">
        <v>8.0</v>
      </c>
      <c r="D177" s="46" t="s">
        <v>668</v>
      </c>
      <c r="E177" s="107">
        <v>200000.0</v>
      </c>
      <c r="F177" s="72" t="s">
        <v>69</v>
      </c>
      <c r="G177" s="52"/>
    </row>
    <row r="178">
      <c r="A178" s="47" t="s">
        <v>35</v>
      </c>
      <c r="B178" s="47" t="s">
        <v>12</v>
      </c>
      <c r="C178" s="47">
        <v>9.0</v>
      </c>
      <c r="D178" s="46" t="s">
        <v>694</v>
      </c>
      <c r="E178" s="107">
        <v>200000.0</v>
      </c>
      <c r="F178" s="72" t="s">
        <v>8</v>
      </c>
      <c r="G178" s="52"/>
    </row>
    <row r="179">
      <c r="A179" s="47" t="s">
        <v>35</v>
      </c>
      <c r="B179" s="47" t="s">
        <v>12</v>
      </c>
      <c r="C179" s="47">
        <v>10.0</v>
      </c>
      <c r="D179" s="46" t="s">
        <v>30</v>
      </c>
      <c r="E179" s="107">
        <v>200000.0</v>
      </c>
      <c r="F179" s="72" t="s">
        <v>30</v>
      </c>
      <c r="G179" s="52"/>
    </row>
    <row r="180">
      <c r="A180" s="47" t="s">
        <v>74</v>
      </c>
      <c r="B180" s="47" t="s">
        <v>12</v>
      </c>
      <c r="C180" s="47">
        <v>1.0</v>
      </c>
      <c r="D180" s="46" t="s">
        <v>664</v>
      </c>
      <c r="E180" s="107">
        <v>200000.0</v>
      </c>
      <c r="F180" s="72" t="s">
        <v>30</v>
      </c>
      <c r="G180" s="52"/>
    </row>
    <row r="181">
      <c r="A181" s="47" t="s">
        <v>74</v>
      </c>
      <c r="B181" s="47" t="s">
        <v>12</v>
      </c>
      <c r="C181" s="47">
        <v>2.0</v>
      </c>
      <c r="D181" s="46" t="s">
        <v>664</v>
      </c>
      <c r="E181" s="107">
        <v>200000.0</v>
      </c>
      <c r="F181" s="72" t="s">
        <v>30</v>
      </c>
      <c r="G181" s="52"/>
    </row>
    <row r="182">
      <c r="A182" s="47" t="s">
        <v>74</v>
      </c>
      <c r="B182" s="47" t="s">
        <v>12</v>
      </c>
      <c r="C182" s="47">
        <v>3.0</v>
      </c>
      <c r="D182" s="46" t="s">
        <v>46</v>
      </c>
      <c r="E182" s="107">
        <v>161676.48</v>
      </c>
      <c r="F182" s="72" t="s">
        <v>45</v>
      </c>
      <c r="G182" s="52"/>
    </row>
    <row r="183">
      <c r="A183" s="47" t="s">
        <v>74</v>
      </c>
      <c r="B183" s="47" t="s">
        <v>12</v>
      </c>
      <c r="C183" s="47">
        <v>4.0</v>
      </c>
      <c r="D183" s="46" t="s">
        <v>666</v>
      </c>
      <c r="E183" s="107">
        <v>163724.9</v>
      </c>
      <c r="F183" s="72" t="s">
        <v>107</v>
      </c>
      <c r="G183" s="52"/>
    </row>
    <row r="184">
      <c r="A184" s="47" t="s">
        <v>74</v>
      </c>
      <c r="B184" s="47" t="s">
        <v>12</v>
      </c>
      <c r="C184" s="47">
        <v>5.0</v>
      </c>
      <c r="D184" s="46" t="s">
        <v>666</v>
      </c>
      <c r="E184" s="107">
        <v>155629.7</v>
      </c>
      <c r="F184" s="72" t="s">
        <v>107</v>
      </c>
      <c r="G184" s="52"/>
    </row>
    <row r="185">
      <c r="A185" s="47" t="s">
        <v>74</v>
      </c>
      <c r="B185" s="47" t="s">
        <v>12</v>
      </c>
      <c r="C185" s="47">
        <v>6.0</v>
      </c>
      <c r="D185" s="46" t="s">
        <v>666</v>
      </c>
      <c r="E185" s="107">
        <v>163883.77</v>
      </c>
      <c r="F185" s="72" t="s">
        <v>107</v>
      </c>
      <c r="G185" s="52"/>
    </row>
    <row r="186">
      <c r="A186" s="47" t="s">
        <v>74</v>
      </c>
      <c r="B186" s="47" t="s">
        <v>12</v>
      </c>
      <c r="C186" s="47">
        <v>7.0</v>
      </c>
      <c r="D186" s="46" t="s">
        <v>666</v>
      </c>
      <c r="E186" s="107">
        <v>157654.86</v>
      </c>
      <c r="F186" s="72" t="s">
        <v>107</v>
      </c>
      <c r="G186" s="52"/>
    </row>
    <row r="187">
      <c r="A187" s="47" t="s">
        <v>74</v>
      </c>
      <c r="B187" s="47" t="s">
        <v>12</v>
      </c>
      <c r="C187" s="47">
        <v>8.0</v>
      </c>
      <c r="D187" s="46" t="s">
        <v>670</v>
      </c>
      <c r="E187" s="107">
        <v>159684.03</v>
      </c>
      <c r="F187" s="72" t="s">
        <v>27</v>
      </c>
      <c r="G187" s="52"/>
    </row>
    <row r="188">
      <c r="A188" s="47" t="s">
        <v>74</v>
      </c>
      <c r="B188" s="47" t="s">
        <v>12</v>
      </c>
      <c r="C188" s="47">
        <v>9.0</v>
      </c>
      <c r="D188" s="46" t="s">
        <v>689</v>
      </c>
      <c r="E188" s="107">
        <v>87245.2</v>
      </c>
      <c r="F188" s="72" t="s">
        <v>63</v>
      </c>
      <c r="G188" s="52"/>
    </row>
    <row r="189">
      <c r="A189" s="47" t="s">
        <v>77</v>
      </c>
      <c r="B189" s="47" t="s">
        <v>12</v>
      </c>
      <c r="C189" s="47">
        <v>1.0</v>
      </c>
      <c r="D189" s="46" t="s">
        <v>664</v>
      </c>
      <c r="E189" s="107">
        <v>200000.0</v>
      </c>
      <c r="F189" s="72" t="s">
        <v>30</v>
      </c>
      <c r="G189" s="52"/>
    </row>
    <row r="190">
      <c r="A190" s="47" t="s">
        <v>77</v>
      </c>
      <c r="B190" s="47" t="s">
        <v>12</v>
      </c>
      <c r="C190" s="47">
        <v>2.0</v>
      </c>
      <c r="D190" s="46" t="s">
        <v>664</v>
      </c>
      <c r="E190" s="107">
        <v>200000.0</v>
      </c>
      <c r="F190" s="72" t="s">
        <v>30</v>
      </c>
      <c r="G190" s="52"/>
    </row>
    <row r="191">
      <c r="A191" s="47" t="s">
        <v>77</v>
      </c>
      <c r="B191" s="47" t="s">
        <v>12</v>
      </c>
      <c r="C191" s="47">
        <v>3.0</v>
      </c>
      <c r="D191" s="46" t="s">
        <v>664</v>
      </c>
      <c r="E191" s="107">
        <v>200000.0</v>
      </c>
      <c r="F191" s="72" t="s">
        <v>30</v>
      </c>
      <c r="G191" s="52"/>
    </row>
    <row r="192">
      <c r="A192" s="47" t="s">
        <v>77</v>
      </c>
      <c r="B192" s="47" t="s">
        <v>12</v>
      </c>
      <c r="C192" s="47">
        <v>4.0</v>
      </c>
      <c r="D192" s="46" t="s">
        <v>664</v>
      </c>
      <c r="E192" s="107">
        <v>200000.0</v>
      </c>
      <c r="F192" s="72" t="s">
        <v>30</v>
      </c>
      <c r="G192" s="52"/>
    </row>
    <row r="193">
      <c r="A193" s="47" t="s">
        <v>77</v>
      </c>
      <c r="B193" s="47" t="s">
        <v>12</v>
      </c>
      <c r="C193" s="47">
        <v>5.0</v>
      </c>
      <c r="D193" s="46" t="s">
        <v>664</v>
      </c>
      <c r="E193" s="107">
        <v>200000.0</v>
      </c>
      <c r="F193" s="72" t="s">
        <v>30</v>
      </c>
      <c r="G193" s="52"/>
    </row>
    <row r="194">
      <c r="A194" s="47" t="s">
        <v>77</v>
      </c>
      <c r="B194" s="47" t="s">
        <v>12</v>
      </c>
      <c r="C194" s="47">
        <v>6.0</v>
      </c>
      <c r="D194" s="46" t="s">
        <v>46</v>
      </c>
      <c r="E194" s="107">
        <v>196799.53</v>
      </c>
      <c r="F194" s="72" t="s">
        <v>45</v>
      </c>
      <c r="G194" s="52"/>
    </row>
    <row r="195">
      <c r="A195" s="47" t="s">
        <v>77</v>
      </c>
      <c r="B195" s="47" t="s">
        <v>12</v>
      </c>
      <c r="C195" s="47">
        <v>7.0</v>
      </c>
      <c r="D195" s="46" t="s">
        <v>685</v>
      </c>
      <c r="E195" s="107">
        <v>197110.93</v>
      </c>
      <c r="F195" s="72" t="s">
        <v>95</v>
      </c>
      <c r="G195" s="52"/>
    </row>
    <row r="196">
      <c r="A196" s="47" t="s">
        <v>77</v>
      </c>
      <c r="B196" s="47" t="s">
        <v>12</v>
      </c>
      <c r="C196" s="47">
        <v>8.0</v>
      </c>
      <c r="D196" s="46" t="s">
        <v>86</v>
      </c>
      <c r="E196" s="107">
        <v>196559.52</v>
      </c>
      <c r="F196" s="72" t="s">
        <v>86</v>
      </c>
      <c r="G196" s="52"/>
    </row>
    <row r="197">
      <c r="A197" s="47" t="s">
        <v>77</v>
      </c>
      <c r="B197" s="47" t="s">
        <v>12</v>
      </c>
      <c r="C197" s="47">
        <v>9.0</v>
      </c>
      <c r="D197" s="46" t="s">
        <v>46</v>
      </c>
      <c r="E197" s="107">
        <v>157664.83</v>
      </c>
      <c r="F197" s="72" t="s">
        <v>45</v>
      </c>
      <c r="G197" s="52"/>
    </row>
    <row r="198">
      <c r="A198" s="47" t="s">
        <v>77</v>
      </c>
      <c r="B198" s="47" t="s">
        <v>12</v>
      </c>
      <c r="C198" s="47">
        <v>10.0</v>
      </c>
      <c r="D198" s="46" t="s">
        <v>46</v>
      </c>
      <c r="E198" s="107">
        <v>200000.0</v>
      </c>
      <c r="F198" s="72" t="s">
        <v>45</v>
      </c>
      <c r="G198" s="52"/>
    </row>
    <row r="199">
      <c r="A199" s="47" t="s">
        <v>79</v>
      </c>
      <c r="B199" s="47" t="s">
        <v>12</v>
      </c>
      <c r="C199" s="47">
        <v>1.0</v>
      </c>
      <c r="D199" s="46" t="s">
        <v>664</v>
      </c>
      <c r="E199" s="107">
        <v>200000.0</v>
      </c>
      <c r="F199" s="72" t="s">
        <v>30</v>
      </c>
      <c r="G199" s="52"/>
    </row>
    <row r="200">
      <c r="A200" s="47" t="s">
        <v>79</v>
      </c>
      <c r="B200" s="47" t="s">
        <v>12</v>
      </c>
      <c r="C200" s="47">
        <v>2.0</v>
      </c>
      <c r="D200" s="46" t="s">
        <v>664</v>
      </c>
      <c r="E200" s="107">
        <v>200000.0</v>
      </c>
      <c r="F200" s="72" t="s">
        <v>30</v>
      </c>
      <c r="G200" s="52"/>
    </row>
    <row r="201">
      <c r="A201" s="47" t="s">
        <v>79</v>
      </c>
      <c r="B201" s="47" t="s">
        <v>12</v>
      </c>
      <c r="C201" s="47">
        <v>3.0</v>
      </c>
      <c r="D201" s="46" t="s">
        <v>665</v>
      </c>
      <c r="E201" s="107">
        <v>196934.08</v>
      </c>
      <c r="F201" s="72" t="s">
        <v>42</v>
      </c>
      <c r="G201" s="52"/>
    </row>
    <row r="202">
      <c r="A202" s="47" t="s">
        <v>79</v>
      </c>
      <c r="B202" s="47" t="s">
        <v>12</v>
      </c>
      <c r="C202" s="47">
        <v>4.0</v>
      </c>
      <c r="D202" s="46" t="s">
        <v>681</v>
      </c>
      <c r="E202" s="107">
        <v>189173.61</v>
      </c>
      <c r="F202" s="72" t="s">
        <v>110</v>
      </c>
      <c r="G202" s="52"/>
    </row>
    <row r="203">
      <c r="A203" s="47" t="s">
        <v>79</v>
      </c>
      <c r="B203" s="47" t="s">
        <v>12</v>
      </c>
      <c r="C203" s="47">
        <v>5.0</v>
      </c>
      <c r="D203" s="46" t="s">
        <v>46</v>
      </c>
      <c r="E203" s="107">
        <v>196698.56</v>
      </c>
      <c r="F203" s="72" t="s">
        <v>45</v>
      </c>
      <c r="G203" s="52"/>
    </row>
    <row r="204">
      <c r="A204" s="47" t="s">
        <v>79</v>
      </c>
      <c r="B204" s="47" t="s">
        <v>12</v>
      </c>
      <c r="C204" s="47">
        <v>6.0</v>
      </c>
      <c r="D204" s="46" t="s">
        <v>684</v>
      </c>
      <c r="E204" s="107">
        <v>199181.76</v>
      </c>
      <c r="F204" s="72" t="s">
        <v>101</v>
      </c>
      <c r="G204" s="52"/>
    </row>
    <row r="205">
      <c r="A205" s="47" t="s">
        <v>79</v>
      </c>
      <c r="B205" s="47" t="s">
        <v>12</v>
      </c>
      <c r="C205" s="47">
        <v>7.0</v>
      </c>
      <c r="D205" s="46" t="s">
        <v>694</v>
      </c>
      <c r="E205" s="107">
        <v>199090.23</v>
      </c>
      <c r="F205" s="72" t="s">
        <v>8</v>
      </c>
      <c r="G205" s="52"/>
    </row>
    <row r="206">
      <c r="A206" s="47" t="s">
        <v>79</v>
      </c>
      <c r="B206" s="47" t="s">
        <v>12</v>
      </c>
      <c r="C206" s="47">
        <v>8.0</v>
      </c>
      <c r="D206" s="46" t="s">
        <v>695</v>
      </c>
      <c r="E206" s="107">
        <v>125584.58</v>
      </c>
      <c r="F206" s="72" t="s">
        <v>36</v>
      </c>
      <c r="G206" s="52"/>
    </row>
    <row r="207">
      <c r="A207" s="47" t="s">
        <v>79</v>
      </c>
      <c r="B207" s="47" t="s">
        <v>12</v>
      </c>
      <c r="C207" s="47">
        <v>8.0</v>
      </c>
      <c r="D207" s="46" t="s">
        <v>46</v>
      </c>
      <c r="E207" s="107">
        <v>105458.83</v>
      </c>
      <c r="F207" s="72" t="s">
        <v>45</v>
      </c>
      <c r="G207" s="52"/>
    </row>
    <row r="208">
      <c r="A208" s="47" t="s">
        <v>82</v>
      </c>
      <c r="B208" s="47" t="s">
        <v>12</v>
      </c>
      <c r="C208" s="47">
        <v>1.0</v>
      </c>
      <c r="D208" s="46" t="s">
        <v>682</v>
      </c>
      <c r="E208" s="107">
        <v>169385.45</v>
      </c>
      <c r="F208" s="72" t="s">
        <v>51</v>
      </c>
      <c r="G208" s="52"/>
    </row>
    <row r="209">
      <c r="A209" s="47" t="s">
        <v>82</v>
      </c>
      <c r="B209" s="47" t="s">
        <v>12</v>
      </c>
      <c r="C209" s="47">
        <v>2.0</v>
      </c>
      <c r="D209" s="46" t="s">
        <v>682</v>
      </c>
      <c r="E209" s="107">
        <v>175471.57</v>
      </c>
      <c r="F209" s="72" t="s">
        <v>51</v>
      </c>
      <c r="G209" s="52"/>
    </row>
    <row r="210">
      <c r="A210" s="47" t="s">
        <v>82</v>
      </c>
      <c r="B210" s="47" t="s">
        <v>12</v>
      </c>
      <c r="C210" s="47">
        <v>3.0</v>
      </c>
      <c r="D210" s="46" t="s">
        <v>682</v>
      </c>
      <c r="E210" s="107">
        <v>165517.6</v>
      </c>
      <c r="F210" s="72" t="s">
        <v>51</v>
      </c>
      <c r="G210" s="52"/>
    </row>
    <row r="211">
      <c r="A211" s="47" t="s">
        <v>82</v>
      </c>
      <c r="B211" s="47" t="s">
        <v>12</v>
      </c>
      <c r="C211" s="47">
        <v>4.0</v>
      </c>
      <c r="D211" s="46" t="s">
        <v>33</v>
      </c>
      <c r="E211" s="107">
        <v>200000.0</v>
      </c>
      <c r="F211" s="72" t="s">
        <v>33</v>
      </c>
      <c r="G211" s="52"/>
    </row>
    <row r="212">
      <c r="A212" s="96" t="s">
        <v>82</v>
      </c>
      <c r="B212" s="96" t="s">
        <v>12</v>
      </c>
      <c r="C212" s="96">
        <v>5.0</v>
      </c>
      <c r="D212" s="60" t="s">
        <v>33</v>
      </c>
      <c r="E212" s="108">
        <v>99633.32</v>
      </c>
      <c r="F212" s="98" t="s">
        <v>33</v>
      </c>
      <c r="G212" s="52"/>
    </row>
    <row r="213">
      <c r="A213" s="47" t="s">
        <v>6</v>
      </c>
      <c r="B213" s="47" t="s">
        <v>18</v>
      </c>
      <c r="C213" s="47">
        <v>1.0</v>
      </c>
      <c r="D213" s="46" t="s">
        <v>670</v>
      </c>
      <c r="E213" s="107">
        <v>149383.66</v>
      </c>
      <c r="F213" s="72" t="s">
        <v>27</v>
      </c>
      <c r="G213" s="52"/>
    </row>
    <row r="214">
      <c r="A214" s="47" t="s">
        <v>6</v>
      </c>
      <c r="B214" s="47" t="s">
        <v>18</v>
      </c>
      <c r="C214" s="47">
        <v>2.0</v>
      </c>
      <c r="D214" s="46" t="s">
        <v>665</v>
      </c>
      <c r="E214" s="107">
        <v>135588.0</v>
      </c>
      <c r="F214" s="72" t="s">
        <v>42</v>
      </c>
      <c r="G214" s="52"/>
    </row>
    <row r="215">
      <c r="A215" s="47" t="s">
        <v>6</v>
      </c>
      <c r="B215" s="47" t="s">
        <v>18</v>
      </c>
      <c r="C215" s="47">
        <v>3.0</v>
      </c>
      <c r="D215" s="46" t="s">
        <v>694</v>
      </c>
      <c r="E215" s="107">
        <v>163093.15</v>
      </c>
      <c r="F215" s="72" t="s">
        <v>8</v>
      </c>
      <c r="G215" s="52"/>
    </row>
    <row r="216">
      <c r="A216" s="47" t="s">
        <v>6</v>
      </c>
      <c r="B216" s="47" t="s">
        <v>18</v>
      </c>
      <c r="C216" s="47">
        <v>4.0</v>
      </c>
      <c r="D216" s="46" t="s">
        <v>694</v>
      </c>
      <c r="E216" s="107">
        <v>74133.25</v>
      </c>
      <c r="F216" s="72" t="s">
        <v>8</v>
      </c>
      <c r="G216" s="52"/>
    </row>
    <row r="217">
      <c r="A217" s="47" t="s">
        <v>6</v>
      </c>
      <c r="B217" s="47" t="s">
        <v>18</v>
      </c>
      <c r="C217" s="47">
        <v>5.0</v>
      </c>
      <c r="D217" s="46" t="s">
        <v>86</v>
      </c>
      <c r="E217" s="107">
        <v>164763.07</v>
      </c>
      <c r="F217" s="72" t="s">
        <v>86</v>
      </c>
      <c r="G217" s="52"/>
    </row>
    <row r="218">
      <c r="A218" s="47" t="s">
        <v>6</v>
      </c>
      <c r="B218" s="47" t="s">
        <v>18</v>
      </c>
      <c r="C218" s="47">
        <v>6.0</v>
      </c>
      <c r="D218" s="46" t="s">
        <v>688</v>
      </c>
      <c r="E218" s="107">
        <v>200000.0</v>
      </c>
      <c r="F218" s="72" t="s">
        <v>42</v>
      </c>
      <c r="G218" s="52"/>
    </row>
    <row r="219">
      <c r="A219" s="47" t="s">
        <v>6</v>
      </c>
      <c r="B219" s="47" t="s">
        <v>18</v>
      </c>
      <c r="C219" s="47">
        <v>7.0</v>
      </c>
      <c r="D219" s="46" t="s">
        <v>688</v>
      </c>
      <c r="E219" s="107">
        <v>200000.0</v>
      </c>
      <c r="F219" s="72" t="s">
        <v>42</v>
      </c>
      <c r="G219" s="52"/>
    </row>
    <row r="220">
      <c r="A220" s="47" t="s">
        <v>6</v>
      </c>
      <c r="B220" s="47" t="s">
        <v>18</v>
      </c>
      <c r="C220" s="47">
        <v>8.0</v>
      </c>
      <c r="D220" s="46" t="s">
        <v>673</v>
      </c>
      <c r="E220" s="107">
        <v>200000.0</v>
      </c>
      <c r="F220" s="72" t="s">
        <v>113</v>
      </c>
      <c r="G220" s="52"/>
    </row>
    <row r="221">
      <c r="A221" s="47" t="s">
        <v>6</v>
      </c>
      <c r="B221" s="47" t="s">
        <v>18</v>
      </c>
      <c r="C221" s="47">
        <v>9.0</v>
      </c>
      <c r="D221" s="46" t="s">
        <v>675</v>
      </c>
      <c r="E221" s="107">
        <v>200000.0</v>
      </c>
      <c r="F221" s="72" t="s">
        <v>113</v>
      </c>
      <c r="G221" s="52"/>
    </row>
    <row r="222">
      <c r="A222" s="47" t="s">
        <v>11</v>
      </c>
      <c r="B222" s="47" t="s">
        <v>18</v>
      </c>
      <c r="C222" s="47">
        <v>1.0</v>
      </c>
      <c r="D222" s="46" t="s">
        <v>682</v>
      </c>
      <c r="E222" s="107">
        <v>137016.96</v>
      </c>
      <c r="F222" s="72" t="s">
        <v>51</v>
      </c>
      <c r="G222" s="52"/>
    </row>
    <row r="223">
      <c r="A223" s="47" t="s">
        <v>11</v>
      </c>
      <c r="B223" s="47" t="s">
        <v>18</v>
      </c>
      <c r="C223" s="47">
        <v>2.0</v>
      </c>
      <c r="D223" s="46" t="s">
        <v>682</v>
      </c>
      <c r="E223" s="107">
        <v>136783.93</v>
      </c>
      <c r="F223" s="72" t="s">
        <v>51</v>
      </c>
      <c r="G223" s="52"/>
    </row>
    <row r="224">
      <c r="A224" s="47" t="s">
        <v>11</v>
      </c>
      <c r="B224" s="47" t="s">
        <v>18</v>
      </c>
      <c r="C224" s="47">
        <v>3.0</v>
      </c>
      <c r="D224" s="46" t="s">
        <v>696</v>
      </c>
      <c r="E224" s="107">
        <v>200000.0</v>
      </c>
      <c r="F224" s="72" t="s">
        <v>80</v>
      </c>
      <c r="G224" s="52"/>
    </row>
    <row r="225">
      <c r="A225" s="47" t="s">
        <v>11</v>
      </c>
      <c r="B225" s="47" t="s">
        <v>18</v>
      </c>
      <c r="C225" s="47">
        <v>4.0</v>
      </c>
      <c r="D225" s="46" t="s">
        <v>696</v>
      </c>
      <c r="E225" s="107">
        <v>200000.0</v>
      </c>
      <c r="F225" s="72" t="s">
        <v>80</v>
      </c>
      <c r="G225" s="52"/>
    </row>
    <row r="226">
      <c r="A226" s="47" t="s">
        <v>11</v>
      </c>
      <c r="B226" s="47" t="s">
        <v>18</v>
      </c>
      <c r="C226" s="47">
        <v>5.0</v>
      </c>
      <c r="D226" s="46" t="s">
        <v>670</v>
      </c>
      <c r="E226" s="107">
        <v>200000.0</v>
      </c>
      <c r="F226" s="72" t="s">
        <v>27</v>
      </c>
      <c r="G226" s="52"/>
    </row>
    <row r="227">
      <c r="A227" s="47" t="s">
        <v>11</v>
      </c>
      <c r="B227" s="47" t="s">
        <v>18</v>
      </c>
      <c r="C227" s="47">
        <v>6.0</v>
      </c>
      <c r="D227" s="46" t="s">
        <v>697</v>
      </c>
      <c r="E227" s="107">
        <v>200000.0</v>
      </c>
      <c r="F227" s="72" t="s">
        <v>122</v>
      </c>
      <c r="G227" s="52"/>
    </row>
    <row r="228">
      <c r="A228" s="47" t="s">
        <v>17</v>
      </c>
      <c r="B228" s="47" t="s">
        <v>18</v>
      </c>
      <c r="C228" s="47">
        <v>1.0</v>
      </c>
      <c r="D228" s="46" t="s">
        <v>682</v>
      </c>
      <c r="E228" s="107">
        <v>133520.22</v>
      </c>
      <c r="F228" s="72" t="s">
        <v>51</v>
      </c>
      <c r="G228" s="52"/>
    </row>
    <row r="229">
      <c r="A229" s="47" t="s">
        <v>17</v>
      </c>
      <c r="B229" s="47" t="s">
        <v>18</v>
      </c>
      <c r="C229" s="47">
        <v>2.0</v>
      </c>
      <c r="D229" s="46" t="s">
        <v>682</v>
      </c>
      <c r="E229" s="107">
        <v>129030.19</v>
      </c>
      <c r="F229" s="72" t="s">
        <v>51</v>
      </c>
      <c r="G229" s="52"/>
    </row>
    <row r="230">
      <c r="A230" s="47" t="s">
        <v>17</v>
      </c>
      <c r="B230" s="47" t="s">
        <v>18</v>
      </c>
      <c r="C230" s="47">
        <v>3.0</v>
      </c>
      <c r="D230" s="46" t="s">
        <v>682</v>
      </c>
      <c r="E230" s="107">
        <v>131832.38</v>
      </c>
      <c r="F230" s="72" t="s">
        <v>51</v>
      </c>
      <c r="G230" s="52"/>
    </row>
    <row r="231">
      <c r="A231" s="47" t="s">
        <v>17</v>
      </c>
      <c r="B231" s="47" t="s">
        <v>18</v>
      </c>
      <c r="C231" s="47">
        <v>4.0</v>
      </c>
      <c r="D231" s="46" t="s">
        <v>682</v>
      </c>
      <c r="E231" s="107">
        <v>131571.49</v>
      </c>
      <c r="F231" s="72" t="s">
        <v>51</v>
      </c>
      <c r="G231" s="52"/>
    </row>
    <row r="232">
      <c r="A232" s="47" t="s">
        <v>17</v>
      </c>
      <c r="B232" s="47" t="s">
        <v>18</v>
      </c>
      <c r="C232" s="47">
        <v>5.0</v>
      </c>
      <c r="D232" s="46" t="s">
        <v>682</v>
      </c>
      <c r="E232" s="107">
        <v>133917.24</v>
      </c>
      <c r="F232" s="72" t="s">
        <v>51</v>
      </c>
      <c r="G232" s="52"/>
    </row>
    <row r="233">
      <c r="A233" s="47" t="s">
        <v>17</v>
      </c>
      <c r="B233" s="47" t="s">
        <v>18</v>
      </c>
      <c r="C233" s="47">
        <v>6.0</v>
      </c>
      <c r="D233" s="46" t="s">
        <v>682</v>
      </c>
      <c r="E233" s="107">
        <v>131685.28</v>
      </c>
      <c r="F233" s="72" t="s">
        <v>51</v>
      </c>
      <c r="G233" s="52"/>
    </row>
    <row r="234">
      <c r="A234" s="47" t="s">
        <v>17</v>
      </c>
      <c r="B234" s="47" t="s">
        <v>18</v>
      </c>
      <c r="C234" s="47">
        <v>7.0</v>
      </c>
      <c r="D234" s="46" t="s">
        <v>682</v>
      </c>
      <c r="E234" s="107">
        <v>133520.22</v>
      </c>
      <c r="F234" s="72" t="s">
        <v>51</v>
      </c>
      <c r="G234" s="52"/>
    </row>
    <row r="235">
      <c r="A235" s="47" t="s">
        <v>17</v>
      </c>
      <c r="B235" s="47" t="s">
        <v>18</v>
      </c>
      <c r="C235" s="47">
        <v>8.0</v>
      </c>
      <c r="D235" s="46" t="s">
        <v>682</v>
      </c>
      <c r="E235" s="107">
        <v>134168.43</v>
      </c>
      <c r="F235" s="72" t="s">
        <v>51</v>
      </c>
      <c r="G235" s="52"/>
    </row>
    <row r="236">
      <c r="A236" s="47" t="s">
        <v>17</v>
      </c>
      <c r="B236" s="47" t="s">
        <v>18</v>
      </c>
      <c r="C236" s="47">
        <v>9.0</v>
      </c>
      <c r="D236" s="46" t="s">
        <v>682</v>
      </c>
      <c r="E236" s="107">
        <v>129999.71</v>
      </c>
      <c r="F236" s="72" t="s">
        <v>51</v>
      </c>
      <c r="G236" s="52"/>
    </row>
    <row r="237">
      <c r="A237" s="47" t="s">
        <v>17</v>
      </c>
      <c r="B237" s="47" t="s">
        <v>18</v>
      </c>
      <c r="C237" s="47">
        <v>10.0</v>
      </c>
      <c r="D237" s="46" t="s">
        <v>688</v>
      </c>
      <c r="E237" s="107">
        <v>199107.98</v>
      </c>
      <c r="F237" s="72" t="s">
        <v>42</v>
      </c>
      <c r="G237" s="52"/>
    </row>
    <row r="238">
      <c r="A238" s="47" t="s">
        <v>22</v>
      </c>
      <c r="B238" s="47" t="s">
        <v>18</v>
      </c>
      <c r="C238" s="47">
        <v>1.0</v>
      </c>
      <c r="D238" s="46" t="s">
        <v>670</v>
      </c>
      <c r="E238" s="107">
        <v>149479.1</v>
      </c>
      <c r="F238" s="72" t="s">
        <v>27</v>
      </c>
      <c r="G238" s="52"/>
    </row>
    <row r="239">
      <c r="A239" s="47" t="s">
        <v>22</v>
      </c>
      <c r="B239" s="47" t="s">
        <v>18</v>
      </c>
      <c r="C239" s="47">
        <v>2.0</v>
      </c>
      <c r="D239" s="46" t="s">
        <v>669</v>
      </c>
      <c r="E239" s="107">
        <v>141268.68</v>
      </c>
      <c r="F239" s="72" t="s">
        <v>51</v>
      </c>
      <c r="G239" s="52"/>
    </row>
    <row r="240">
      <c r="A240" s="47" t="s">
        <v>22</v>
      </c>
      <c r="B240" s="47" t="s">
        <v>18</v>
      </c>
      <c r="C240" s="47">
        <v>3.0</v>
      </c>
      <c r="D240" s="46" t="s">
        <v>669</v>
      </c>
      <c r="E240" s="107">
        <v>95766.82</v>
      </c>
      <c r="F240" s="72" t="s">
        <v>51</v>
      </c>
      <c r="G240" s="52"/>
    </row>
    <row r="241">
      <c r="A241" s="47" t="s">
        <v>22</v>
      </c>
      <c r="B241" s="47" t="s">
        <v>18</v>
      </c>
      <c r="C241" s="47">
        <v>4.0</v>
      </c>
      <c r="D241" s="46" t="s">
        <v>672</v>
      </c>
      <c r="E241" s="107">
        <v>145302.79</v>
      </c>
      <c r="F241" s="72" t="s">
        <v>54</v>
      </c>
      <c r="G241" s="52"/>
    </row>
    <row r="242">
      <c r="A242" s="47" t="s">
        <v>22</v>
      </c>
      <c r="B242" s="47" t="s">
        <v>18</v>
      </c>
      <c r="C242" s="47">
        <v>5.0</v>
      </c>
      <c r="D242" s="46" t="s">
        <v>666</v>
      </c>
      <c r="E242" s="107">
        <v>149168.74</v>
      </c>
      <c r="F242" s="72" t="s">
        <v>107</v>
      </c>
      <c r="G242" s="52"/>
    </row>
    <row r="243">
      <c r="A243" s="47" t="s">
        <v>22</v>
      </c>
      <c r="B243" s="47" t="s">
        <v>18</v>
      </c>
      <c r="C243" s="47">
        <v>6.0</v>
      </c>
      <c r="D243" s="46" t="s">
        <v>672</v>
      </c>
      <c r="E243" s="107">
        <v>142494.5</v>
      </c>
      <c r="F243" s="72" t="s">
        <v>54</v>
      </c>
      <c r="G243" s="52"/>
    </row>
    <row r="244">
      <c r="A244" s="47" t="s">
        <v>22</v>
      </c>
      <c r="B244" s="47" t="s">
        <v>18</v>
      </c>
      <c r="C244" s="47">
        <v>7.0</v>
      </c>
      <c r="D244" s="46" t="s">
        <v>682</v>
      </c>
      <c r="E244" s="107">
        <v>151794.5</v>
      </c>
      <c r="F244" s="72" t="s">
        <v>51</v>
      </c>
      <c r="G244" s="52"/>
    </row>
    <row r="245">
      <c r="A245" s="47" t="s">
        <v>22</v>
      </c>
      <c r="B245" s="47" t="s">
        <v>18</v>
      </c>
      <c r="C245" s="47">
        <v>8.0</v>
      </c>
      <c r="D245" s="46" t="s">
        <v>8</v>
      </c>
      <c r="E245" s="107">
        <v>162733.29</v>
      </c>
      <c r="F245" s="72" t="s">
        <v>8</v>
      </c>
      <c r="G245" s="52"/>
    </row>
    <row r="246">
      <c r="A246" s="47" t="s">
        <v>22</v>
      </c>
      <c r="B246" s="47" t="s">
        <v>18</v>
      </c>
      <c r="C246" s="47">
        <v>9.0</v>
      </c>
      <c r="D246" s="46" t="s">
        <v>671</v>
      </c>
      <c r="E246" s="107">
        <v>100000.0</v>
      </c>
      <c r="F246" s="72" t="s">
        <v>48</v>
      </c>
      <c r="G246" s="52"/>
    </row>
    <row r="247">
      <c r="A247" s="47" t="s">
        <v>22</v>
      </c>
      <c r="B247" s="47" t="s">
        <v>18</v>
      </c>
      <c r="C247" s="47">
        <v>10.0</v>
      </c>
      <c r="D247" s="46" t="s">
        <v>698</v>
      </c>
      <c r="E247" s="107">
        <v>146894.81</v>
      </c>
      <c r="F247" s="72" t="s">
        <v>92</v>
      </c>
      <c r="G247" s="52"/>
    </row>
    <row r="248">
      <c r="A248" s="47" t="s">
        <v>26</v>
      </c>
      <c r="B248" s="47" t="s">
        <v>18</v>
      </c>
      <c r="C248" s="47">
        <v>1.0</v>
      </c>
      <c r="D248" s="46" t="s">
        <v>46</v>
      </c>
      <c r="E248" s="107">
        <v>135804.13</v>
      </c>
      <c r="F248" s="72" t="s">
        <v>45</v>
      </c>
      <c r="G248" s="52"/>
    </row>
    <row r="249">
      <c r="A249" s="47" t="s">
        <v>26</v>
      </c>
      <c r="B249" s="47" t="s">
        <v>18</v>
      </c>
      <c r="C249" s="47">
        <v>2.0</v>
      </c>
      <c r="D249" s="46" t="s">
        <v>684</v>
      </c>
      <c r="E249" s="107">
        <v>136029.18</v>
      </c>
      <c r="F249" s="72" t="s">
        <v>101</v>
      </c>
      <c r="G249" s="52"/>
    </row>
    <row r="250">
      <c r="A250" s="47" t="s">
        <v>26</v>
      </c>
      <c r="B250" s="47" t="s">
        <v>18</v>
      </c>
      <c r="C250" s="47">
        <v>3.0</v>
      </c>
      <c r="D250" s="46" t="s">
        <v>666</v>
      </c>
      <c r="E250" s="107">
        <v>133023.0</v>
      </c>
      <c r="F250" s="72" t="s">
        <v>107</v>
      </c>
      <c r="G250" s="52"/>
    </row>
    <row r="251">
      <c r="A251" s="47" t="s">
        <v>26</v>
      </c>
      <c r="B251" s="47" t="s">
        <v>18</v>
      </c>
      <c r="C251" s="47">
        <v>4.0</v>
      </c>
      <c r="D251" s="46" t="s">
        <v>666</v>
      </c>
      <c r="E251" s="107">
        <v>161717.06</v>
      </c>
      <c r="F251" s="72" t="s">
        <v>107</v>
      </c>
      <c r="G251" s="52"/>
    </row>
    <row r="252">
      <c r="A252" s="47" t="s">
        <v>26</v>
      </c>
      <c r="B252" s="47" t="s">
        <v>18</v>
      </c>
      <c r="C252" s="47">
        <v>5.0</v>
      </c>
      <c r="D252" s="46" t="s">
        <v>684</v>
      </c>
      <c r="E252" s="107">
        <v>138432.0</v>
      </c>
      <c r="F252" s="72" t="s">
        <v>101</v>
      </c>
      <c r="G252" s="52"/>
    </row>
    <row r="253">
      <c r="A253" s="47" t="s">
        <v>26</v>
      </c>
      <c r="B253" s="47" t="s">
        <v>18</v>
      </c>
      <c r="C253" s="47">
        <v>6.0</v>
      </c>
      <c r="D253" s="46" t="s">
        <v>46</v>
      </c>
      <c r="E253" s="107">
        <v>141183.0</v>
      </c>
      <c r="F253" s="72" t="s">
        <v>45</v>
      </c>
      <c r="G253" s="52"/>
    </row>
    <row r="254">
      <c r="A254" s="47" t="s">
        <v>26</v>
      </c>
      <c r="B254" s="47" t="s">
        <v>18</v>
      </c>
      <c r="C254" s="47">
        <v>7.0</v>
      </c>
      <c r="D254" s="46" t="s">
        <v>8</v>
      </c>
      <c r="E254" s="107">
        <v>149964.94</v>
      </c>
      <c r="F254" s="72" t="s">
        <v>8</v>
      </c>
      <c r="G254" s="52"/>
    </row>
    <row r="255">
      <c r="A255" s="47" t="s">
        <v>26</v>
      </c>
      <c r="B255" s="47" t="s">
        <v>18</v>
      </c>
      <c r="C255" s="47">
        <v>8.0</v>
      </c>
      <c r="D255" s="46" t="s">
        <v>46</v>
      </c>
      <c r="E255" s="107">
        <v>200000.0</v>
      </c>
      <c r="F255" s="72" t="s">
        <v>45</v>
      </c>
      <c r="G255" s="52"/>
    </row>
    <row r="256">
      <c r="A256" s="47" t="s">
        <v>29</v>
      </c>
      <c r="B256" s="47" t="s">
        <v>18</v>
      </c>
      <c r="C256" s="47">
        <v>1.0</v>
      </c>
      <c r="D256" s="46" t="s">
        <v>46</v>
      </c>
      <c r="E256" s="107">
        <v>169692.0</v>
      </c>
      <c r="F256" s="72" t="s">
        <v>45</v>
      </c>
      <c r="G256" s="52"/>
    </row>
    <row r="257">
      <c r="A257" s="47" t="s">
        <v>29</v>
      </c>
      <c r="B257" s="47" t="s">
        <v>18</v>
      </c>
      <c r="C257" s="47">
        <v>2.0</v>
      </c>
      <c r="D257" s="46" t="s">
        <v>46</v>
      </c>
      <c r="E257" s="107">
        <v>169583.0</v>
      </c>
      <c r="F257" s="72" t="s">
        <v>45</v>
      </c>
      <c r="G257" s="52"/>
    </row>
    <row r="258">
      <c r="A258" s="47" t="s">
        <v>29</v>
      </c>
      <c r="B258" s="47" t="s">
        <v>18</v>
      </c>
      <c r="C258" s="47">
        <v>3.0</v>
      </c>
      <c r="D258" s="46" t="s">
        <v>8</v>
      </c>
      <c r="E258" s="107">
        <v>113000.0</v>
      </c>
      <c r="F258" s="72" t="s">
        <v>8</v>
      </c>
      <c r="G258" s="52"/>
    </row>
    <row r="259">
      <c r="A259" s="47" t="s">
        <v>29</v>
      </c>
      <c r="B259" s="47" t="s">
        <v>18</v>
      </c>
      <c r="C259" s="47">
        <v>4.0</v>
      </c>
      <c r="D259" s="46" t="s">
        <v>698</v>
      </c>
      <c r="E259" s="107">
        <v>198907.24</v>
      </c>
      <c r="F259" s="72" t="s">
        <v>92</v>
      </c>
      <c r="G259" s="52"/>
    </row>
    <row r="260">
      <c r="A260" s="47" t="s">
        <v>29</v>
      </c>
      <c r="B260" s="47" t="s">
        <v>18</v>
      </c>
      <c r="C260" s="47">
        <v>5.0</v>
      </c>
      <c r="D260" s="46" t="s">
        <v>86</v>
      </c>
      <c r="E260" s="107">
        <v>198834.06</v>
      </c>
      <c r="F260" s="72" t="s">
        <v>86</v>
      </c>
      <c r="G260" s="52"/>
    </row>
    <row r="261">
      <c r="A261" s="47" t="s">
        <v>29</v>
      </c>
      <c r="B261" s="47" t="s">
        <v>18</v>
      </c>
      <c r="C261" s="47">
        <v>6.0</v>
      </c>
      <c r="D261" s="46" t="s">
        <v>665</v>
      </c>
      <c r="E261" s="107">
        <v>195838.0</v>
      </c>
      <c r="F261" s="72" t="s">
        <v>42</v>
      </c>
      <c r="G261" s="52"/>
    </row>
    <row r="262">
      <c r="A262" s="47" t="s">
        <v>29</v>
      </c>
      <c r="B262" s="47" t="s">
        <v>18</v>
      </c>
      <c r="C262" s="47">
        <v>7.0</v>
      </c>
      <c r="D262" s="46" t="s">
        <v>665</v>
      </c>
      <c r="E262" s="107">
        <v>166123.0</v>
      </c>
      <c r="F262" s="72" t="s">
        <v>42</v>
      </c>
      <c r="G262" s="52"/>
    </row>
    <row r="263">
      <c r="A263" s="47" t="s">
        <v>29</v>
      </c>
      <c r="B263" s="47" t="s">
        <v>18</v>
      </c>
      <c r="C263" s="47">
        <v>8.0</v>
      </c>
      <c r="D263" s="46" t="s">
        <v>666</v>
      </c>
      <c r="E263" s="107">
        <v>169583.0</v>
      </c>
      <c r="F263" s="72" t="s">
        <v>107</v>
      </c>
      <c r="G263" s="52"/>
    </row>
    <row r="264">
      <c r="A264" s="47" t="s">
        <v>29</v>
      </c>
      <c r="B264" s="47" t="s">
        <v>18</v>
      </c>
      <c r="C264" s="47">
        <v>9.0</v>
      </c>
      <c r="D264" s="46" t="s">
        <v>698</v>
      </c>
      <c r="E264" s="107">
        <v>198907.24</v>
      </c>
      <c r="F264" s="72" t="s">
        <v>92</v>
      </c>
      <c r="G264" s="52"/>
    </row>
    <row r="265">
      <c r="A265" s="47" t="s">
        <v>29</v>
      </c>
      <c r="B265" s="47" t="s">
        <v>18</v>
      </c>
      <c r="C265" s="47">
        <v>10.0</v>
      </c>
      <c r="D265" s="46" t="s">
        <v>8</v>
      </c>
      <c r="E265" s="107">
        <v>199408.13</v>
      </c>
      <c r="F265" s="72" t="s">
        <v>8</v>
      </c>
      <c r="G265" s="52"/>
    </row>
    <row r="266">
      <c r="A266" s="47" t="s">
        <v>32</v>
      </c>
      <c r="B266" s="47" t="s">
        <v>18</v>
      </c>
      <c r="C266" s="47">
        <v>1.0</v>
      </c>
      <c r="D266" s="46" t="s">
        <v>690</v>
      </c>
      <c r="E266" s="107">
        <v>198432.52</v>
      </c>
      <c r="F266" s="72" t="s">
        <v>119</v>
      </c>
      <c r="G266" s="52"/>
    </row>
    <row r="267">
      <c r="A267" s="47" t="s">
        <v>32</v>
      </c>
      <c r="B267" s="47" t="s">
        <v>18</v>
      </c>
      <c r="C267" s="47">
        <v>2.0</v>
      </c>
      <c r="D267" s="46" t="s">
        <v>8</v>
      </c>
      <c r="E267" s="107">
        <v>197987.11</v>
      </c>
      <c r="F267" s="72" t="s">
        <v>8</v>
      </c>
      <c r="G267" s="52"/>
    </row>
    <row r="268">
      <c r="A268" s="47" t="s">
        <v>32</v>
      </c>
      <c r="B268" s="47" t="s">
        <v>18</v>
      </c>
      <c r="C268" s="47">
        <v>3.0</v>
      </c>
      <c r="D268" s="46" t="s">
        <v>672</v>
      </c>
      <c r="E268" s="107">
        <v>149728.34</v>
      </c>
      <c r="F268" s="72" t="s">
        <v>54</v>
      </c>
      <c r="G268" s="52"/>
    </row>
    <row r="269">
      <c r="A269" s="47" t="s">
        <v>32</v>
      </c>
      <c r="B269" s="47" t="s">
        <v>18</v>
      </c>
      <c r="C269" s="47">
        <v>4.0</v>
      </c>
      <c r="D269" s="46" t="s">
        <v>666</v>
      </c>
      <c r="E269" s="107">
        <v>200000.0</v>
      </c>
      <c r="F269" s="72" t="s">
        <v>107</v>
      </c>
      <c r="G269" s="52"/>
    </row>
    <row r="270">
      <c r="A270" s="47" t="s">
        <v>32</v>
      </c>
      <c r="B270" s="47" t="s">
        <v>18</v>
      </c>
      <c r="C270" s="47">
        <v>5.0</v>
      </c>
      <c r="D270" s="46" t="s">
        <v>46</v>
      </c>
      <c r="E270" s="107">
        <v>165061.67</v>
      </c>
      <c r="F270" s="72" t="s">
        <v>45</v>
      </c>
      <c r="G270" s="52"/>
    </row>
    <row r="271">
      <c r="A271" s="47" t="s">
        <v>32</v>
      </c>
      <c r="B271" s="47" t="s">
        <v>18</v>
      </c>
      <c r="C271" s="47">
        <v>6.0</v>
      </c>
      <c r="D271" s="46" t="s">
        <v>699</v>
      </c>
      <c r="E271" s="107">
        <v>200000.0</v>
      </c>
      <c r="F271" s="72" t="s">
        <v>95</v>
      </c>
      <c r="G271" s="52"/>
    </row>
    <row r="272">
      <c r="A272" s="47" t="s">
        <v>32</v>
      </c>
      <c r="B272" s="47" t="s">
        <v>18</v>
      </c>
      <c r="C272" s="47">
        <v>7.0</v>
      </c>
      <c r="D272" s="46" t="s">
        <v>685</v>
      </c>
      <c r="E272" s="107">
        <v>200000.0</v>
      </c>
      <c r="F272" s="72" t="s">
        <v>95</v>
      </c>
      <c r="G272" s="52"/>
    </row>
    <row r="273">
      <c r="A273" s="47" t="s">
        <v>32</v>
      </c>
      <c r="B273" s="47" t="s">
        <v>18</v>
      </c>
      <c r="C273" s="47">
        <v>8.0</v>
      </c>
      <c r="D273" s="46" t="s">
        <v>678</v>
      </c>
      <c r="E273" s="107">
        <v>156853.0</v>
      </c>
      <c r="F273" s="72" t="s">
        <v>95</v>
      </c>
      <c r="G273" s="52"/>
    </row>
    <row r="274">
      <c r="A274" s="47" t="s">
        <v>32</v>
      </c>
      <c r="B274" s="47" t="s">
        <v>18</v>
      </c>
      <c r="C274" s="47">
        <v>9.0</v>
      </c>
      <c r="D274" s="46" t="s">
        <v>700</v>
      </c>
      <c r="E274" s="107">
        <v>100000.0</v>
      </c>
      <c r="F274" s="72" t="s">
        <v>75</v>
      </c>
      <c r="G274" s="52"/>
    </row>
    <row r="275">
      <c r="A275" s="47" t="s">
        <v>32</v>
      </c>
      <c r="B275" s="47" t="s">
        <v>18</v>
      </c>
      <c r="C275" s="47">
        <v>10.0</v>
      </c>
      <c r="D275" s="46" t="s">
        <v>666</v>
      </c>
      <c r="E275" s="107">
        <v>199584.0</v>
      </c>
      <c r="F275" s="72" t="s">
        <v>107</v>
      </c>
      <c r="G275" s="52"/>
    </row>
    <row r="276">
      <c r="A276" s="47" t="s">
        <v>35</v>
      </c>
      <c r="B276" s="47" t="s">
        <v>18</v>
      </c>
      <c r="C276" s="47">
        <v>1.0</v>
      </c>
      <c r="D276" s="46" t="s">
        <v>701</v>
      </c>
      <c r="E276" s="107">
        <v>144776.46</v>
      </c>
      <c r="F276" s="72" t="s">
        <v>95</v>
      </c>
      <c r="G276" s="52"/>
    </row>
    <row r="277">
      <c r="A277" s="47" t="s">
        <v>35</v>
      </c>
      <c r="B277" s="47" t="s">
        <v>18</v>
      </c>
      <c r="C277" s="47">
        <v>2.0</v>
      </c>
      <c r="D277" s="46" t="s">
        <v>702</v>
      </c>
      <c r="E277" s="107">
        <v>179546.84</v>
      </c>
      <c r="F277" s="72" t="s">
        <v>119</v>
      </c>
      <c r="G277" s="52"/>
    </row>
    <row r="278">
      <c r="A278" s="47" t="s">
        <v>35</v>
      </c>
      <c r="B278" s="47" t="s">
        <v>18</v>
      </c>
      <c r="C278" s="47">
        <v>3.0</v>
      </c>
      <c r="D278" s="46" t="s">
        <v>703</v>
      </c>
      <c r="E278" s="107">
        <v>164962.29</v>
      </c>
      <c r="F278" s="72" t="s">
        <v>125</v>
      </c>
      <c r="G278" s="52"/>
    </row>
    <row r="279">
      <c r="A279" s="47" t="s">
        <v>35</v>
      </c>
      <c r="B279" s="47" t="s">
        <v>18</v>
      </c>
      <c r="C279" s="47">
        <v>4.0</v>
      </c>
      <c r="D279" s="46" t="s">
        <v>675</v>
      </c>
      <c r="E279" s="107">
        <v>161769.19</v>
      </c>
      <c r="F279" s="72" t="s">
        <v>113</v>
      </c>
      <c r="G279" s="52"/>
    </row>
    <row r="280">
      <c r="A280" s="47" t="s">
        <v>35</v>
      </c>
      <c r="B280" s="47" t="s">
        <v>18</v>
      </c>
      <c r="C280" s="47">
        <v>5.0</v>
      </c>
      <c r="D280" s="46" t="s">
        <v>685</v>
      </c>
      <c r="E280" s="107">
        <v>75100.32</v>
      </c>
      <c r="F280" s="72" t="s">
        <v>95</v>
      </c>
      <c r="G280" s="52"/>
    </row>
    <row r="281">
      <c r="A281" s="47" t="s">
        <v>35</v>
      </c>
      <c r="B281" s="47" t="s">
        <v>18</v>
      </c>
      <c r="C281" s="47">
        <v>6.0</v>
      </c>
      <c r="D281" s="46" t="s">
        <v>685</v>
      </c>
      <c r="E281" s="107">
        <v>100000.0</v>
      </c>
      <c r="F281" s="72" t="s">
        <v>95</v>
      </c>
      <c r="G281" s="52"/>
    </row>
    <row r="282">
      <c r="A282" s="47" t="s">
        <v>35</v>
      </c>
      <c r="B282" s="47" t="s">
        <v>18</v>
      </c>
      <c r="C282" s="47">
        <v>7.0</v>
      </c>
      <c r="D282" s="46" t="s">
        <v>702</v>
      </c>
      <c r="E282" s="107">
        <v>168743.48</v>
      </c>
      <c r="F282" s="72" t="s">
        <v>119</v>
      </c>
      <c r="G282" s="52"/>
    </row>
    <row r="283">
      <c r="A283" s="47" t="s">
        <v>35</v>
      </c>
      <c r="B283" s="47" t="s">
        <v>18</v>
      </c>
      <c r="C283" s="47">
        <v>8.0</v>
      </c>
      <c r="D283" s="46" t="s">
        <v>704</v>
      </c>
      <c r="E283" s="107">
        <v>90294.03</v>
      </c>
      <c r="F283" s="72" t="s">
        <v>60</v>
      </c>
      <c r="G283" s="52"/>
    </row>
    <row r="284">
      <c r="A284" s="47" t="s">
        <v>35</v>
      </c>
      <c r="B284" s="47" t="s">
        <v>18</v>
      </c>
      <c r="C284" s="47">
        <v>9.0</v>
      </c>
      <c r="D284" s="46" t="s">
        <v>675</v>
      </c>
      <c r="E284" s="107">
        <v>74146.58</v>
      </c>
      <c r="F284" s="72" t="s">
        <v>113</v>
      </c>
      <c r="G284" s="52"/>
    </row>
    <row r="285">
      <c r="A285" s="47" t="s">
        <v>35</v>
      </c>
      <c r="B285" s="47" t="s">
        <v>18</v>
      </c>
      <c r="C285" s="47">
        <v>10.0</v>
      </c>
      <c r="D285" s="46" t="s">
        <v>702</v>
      </c>
      <c r="E285" s="107">
        <v>167743.48</v>
      </c>
      <c r="F285" s="72" t="s">
        <v>119</v>
      </c>
      <c r="G285" s="52"/>
    </row>
    <row r="286">
      <c r="A286" s="47" t="s">
        <v>74</v>
      </c>
      <c r="B286" s="47" t="s">
        <v>18</v>
      </c>
      <c r="C286" s="47">
        <v>1.0</v>
      </c>
      <c r="D286" s="46" t="s">
        <v>685</v>
      </c>
      <c r="E286" s="107">
        <v>145463.05</v>
      </c>
      <c r="F286" s="72" t="s">
        <v>95</v>
      </c>
      <c r="G286" s="52"/>
    </row>
    <row r="287">
      <c r="A287" s="47" t="s">
        <v>74</v>
      </c>
      <c r="B287" s="47" t="s">
        <v>18</v>
      </c>
      <c r="C287" s="47">
        <v>2.0</v>
      </c>
      <c r="D287" s="46" t="s">
        <v>685</v>
      </c>
      <c r="E287" s="107">
        <v>196626.16</v>
      </c>
      <c r="F287" s="72" t="s">
        <v>95</v>
      </c>
      <c r="G287" s="52"/>
    </row>
    <row r="288">
      <c r="A288" s="47" t="s">
        <v>74</v>
      </c>
      <c r="B288" s="47" t="s">
        <v>18</v>
      </c>
      <c r="C288" s="47">
        <v>3.0</v>
      </c>
      <c r="D288" s="46" t="s">
        <v>684</v>
      </c>
      <c r="E288" s="107">
        <v>85271.11</v>
      </c>
      <c r="F288" s="72" t="s">
        <v>101</v>
      </c>
      <c r="G288" s="52"/>
    </row>
    <row r="289">
      <c r="A289" s="47" t="s">
        <v>74</v>
      </c>
      <c r="B289" s="47" t="s">
        <v>18</v>
      </c>
      <c r="C289" s="47">
        <v>4.0</v>
      </c>
      <c r="D289" s="46" t="s">
        <v>684</v>
      </c>
      <c r="E289" s="107">
        <v>120840.52</v>
      </c>
      <c r="F289" s="72" t="s">
        <v>101</v>
      </c>
      <c r="G289" s="52"/>
    </row>
    <row r="290">
      <c r="A290" s="47" t="s">
        <v>74</v>
      </c>
      <c r="B290" s="47" t="s">
        <v>18</v>
      </c>
      <c r="C290" s="47">
        <v>5.0</v>
      </c>
      <c r="D290" s="46" t="s">
        <v>670</v>
      </c>
      <c r="E290" s="107">
        <v>146726.0</v>
      </c>
      <c r="F290" s="72" t="s">
        <v>27</v>
      </c>
      <c r="G290" s="52"/>
    </row>
    <row r="291">
      <c r="A291" s="47" t="s">
        <v>74</v>
      </c>
      <c r="B291" s="47" t="s">
        <v>18</v>
      </c>
      <c r="C291" s="47">
        <v>6.0</v>
      </c>
      <c r="D291" s="46" t="s">
        <v>670</v>
      </c>
      <c r="E291" s="107">
        <v>135789.0</v>
      </c>
      <c r="F291" s="72" t="s">
        <v>27</v>
      </c>
      <c r="G291" s="52"/>
    </row>
    <row r="292">
      <c r="A292" s="47" t="s">
        <v>74</v>
      </c>
      <c r="B292" s="47" t="s">
        <v>18</v>
      </c>
      <c r="C292" s="47">
        <v>7.0</v>
      </c>
      <c r="D292" s="46" t="s">
        <v>684</v>
      </c>
      <c r="E292" s="107">
        <v>80409.63</v>
      </c>
      <c r="F292" s="72" t="s">
        <v>101</v>
      </c>
      <c r="G292" s="52"/>
    </row>
    <row r="293">
      <c r="A293" s="47" t="s">
        <v>77</v>
      </c>
      <c r="B293" s="47" t="s">
        <v>18</v>
      </c>
      <c r="C293" s="47">
        <v>1.0</v>
      </c>
      <c r="D293" s="46" t="s">
        <v>46</v>
      </c>
      <c r="E293" s="107">
        <v>200000.0</v>
      </c>
      <c r="F293" s="72" t="s">
        <v>45</v>
      </c>
      <c r="G293" s="52"/>
    </row>
    <row r="294">
      <c r="A294" s="47" t="s">
        <v>77</v>
      </c>
      <c r="B294" s="47" t="s">
        <v>18</v>
      </c>
      <c r="C294" s="47">
        <v>2.0</v>
      </c>
      <c r="D294" s="46" t="s">
        <v>46</v>
      </c>
      <c r="E294" s="107">
        <v>198818.81</v>
      </c>
      <c r="F294" s="72" t="s">
        <v>45</v>
      </c>
      <c r="G294" s="52"/>
    </row>
    <row r="295">
      <c r="A295" s="47" t="s">
        <v>77</v>
      </c>
      <c r="B295" s="47" t="s">
        <v>18</v>
      </c>
      <c r="C295" s="47">
        <v>3.0</v>
      </c>
      <c r="D295" s="46" t="s">
        <v>685</v>
      </c>
      <c r="E295" s="107">
        <v>197247.34</v>
      </c>
      <c r="F295" s="72" t="s">
        <v>95</v>
      </c>
      <c r="G295" s="52"/>
    </row>
    <row r="296">
      <c r="A296" s="47" t="s">
        <v>77</v>
      </c>
      <c r="B296" s="47" t="s">
        <v>18</v>
      </c>
      <c r="C296" s="47">
        <v>4.0</v>
      </c>
      <c r="D296" s="46" t="s">
        <v>46</v>
      </c>
      <c r="E296" s="107">
        <v>199511.35</v>
      </c>
      <c r="F296" s="72" t="s">
        <v>45</v>
      </c>
      <c r="G296" s="52"/>
    </row>
    <row r="297">
      <c r="A297" s="47" t="s">
        <v>77</v>
      </c>
      <c r="B297" s="47" t="s">
        <v>18</v>
      </c>
      <c r="C297" s="47">
        <v>5.0</v>
      </c>
      <c r="D297" s="46" t="s">
        <v>46</v>
      </c>
      <c r="E297" s="107">
        <v>199525.41</v>
      </c>
      <c r="F297" s="72" t="s">
        <v>45</v>
      </c>
      <c r="G297" s="52"/>
    </row>
    <row r="298">
      <c r="A298" s="47" t="s">
        <v>77</v>
      </c>
      <c r="B298" s="47" t="s">
        <v>18</v>
      </c>
      <c r="C298" s="47">
        <v>6.0</v>
      </c>
      <c r="D298" s="46" t="s">
        <v>46</v>
      </c>
      <c r="E298" s="107">
        <v>199048.83</v>
      </c>
      <c r="F298" s="72" t="s">
        <v>45</v>
      </c>
      <c r="G298" s="52"/>
    </row>
    <row r="299">
      <c r="A299" s="47" t="s">
        <v>77</v>
      </c>
      <c r="B299" s="47" t="s">
        <v>18</v>
      </c>
      <c r="C299" s="47">
        <v>7.0</v>
      </c>
      <c r="D299" s="46" t="s">
        <v>46</v>
      </c>
      <c r="E299" s="107">
        <v>199724.56</v>
      </c>
      <c r="F299" s="72" t="s">
        <v>45</v>
      </c>
      <c r="G299" s="52"/>
    </row>
    <row r="300">
      <c r="A300" s="47" t="s">
        <v>77</v>
      </c>
      <c r="B300" s="47" t="s">
        <v>18</v>
      </c>
      <c r="C300" s="47">
        <v>8.0</v>
      </c>
      <c r="D300" s="46" t="s">
        <v>46</v>
      </c>
      <c r="E300" s="107">
        <v>195821.9</v>
      </c>
      <c r="F300" s="72" t="s">
        <v>45</v>
      </c>
      <c r="G300" s="52"/>
    </row>
    <row r="301">
      <c r="A301" s="47" t="s">
        <v>77</v>
      </c>
      <c r="B301" s="47" t="s">
        <v>18</v>
      </c>
      <c r="C301" s="47">
        <v>9.0</v>
      </c>
      <c r="D301" s="46" t="s">
        <v>684</v>
      </c>
      <c r="E301" s="107">
        <v>198075.76</v>
      </c>
      <c r="F301" s="72" t="s">
        <v>101</v>
      </c>
      <c r="G301" s="52"/>
    </row>
    <row r="302">
      <c r="A302" s="47" t="s">
        <v>77</v>
      </c>
      <c r="B302" s="47" t="s">
        <v>18</v>
      </c>
      <c r="C302" s="47">
        <v>10.0</v>
      </c>
      <c r="D302" s="46" t="s">
        <v>701</v>
      </c>
      <c r="E302" s="107">
        <v>200000.0</v>
      </c>
      <c r="F302" s="72" t="s">
        <v>95</v>
      </c>
      <c r="G302" s="52"/>
    </row>
    <row r="303">
      <c r="A303" s="47" t="s">
        <v>79</v>
      </c>
      <c r="B303" s="47" t="s">
        <v>18</v>
      </c>
      <c r="C303" s="47">
        <v>1.0</v>
      </c>
      <c r="D303" s="46" t="s">
        <v>666</v>
      </c>
      <c r="E303" s="107">
        <v>191563.52</v>
      </c>
      <c r="F303" s="72" t="s">
        <v>107</v>
      </c>
      <c r="G303" s="52"/>
    </row>
    <row r="304">
      <c r="A304" s="47" t="s">
        <v>79</v>
      </c>
      <c r="B304" s="47" t="s">
        <v>18</v>
      </c>
      <c r="C304" s="47">
        <v>2.0</v>
      </c>
      <c r="D304" s="46" t="s">
        <v>46</v>
      </c>
      <c r="E304" s="107">
        <v>200000.0</v>
      </c>
      <c r="F304" s="72" t="s">
        <v>45</v>
      </c>
      <c r="G304" s="52"/>
    </row>
    <row r="305">
      <c r="A305" s="47" t="s">
        <v>79</v>
      </c>
      <c r="B305" s="47" t="s">
        <v>18</v>
      </c>
      <c r="C305" s="47">
        <v>3.0</v>
      </c>
      <c r="D305" s="46" t="s">
        <v>665</v>
      </c>
      <c r="E305" s="107">
        <v>195730.0</v>
      </c>
      <c r="F305" s="72" t="s">
        <v>42</v>
      </c>
      <c r="G305" s="52"/>
    </row>
    <row r="306">
      <c r="A306" s="47" t="s">
        <v>79</v>
      </c>
      <c r="B306" s="47" t="s">
        <v>18</v>
      </c>
      <c r="C306" s="47">
        <v>4.0</v>
      </c>
      <c r="D306" s="46" t="s">
        <v>8</v>
      </c>
      <c r="E306" s="107">
        <v>177051.34</v>
      </c>
      <c r="F306" s="72" t="s">
        <v>8</v>
      </c>
      <c r="G306" s="52"/>
    </row>
    <row r="307">
      <c r="A307" s="47" t="s">
        <v>79</v>
      </c>
      <c r="B307" s="47" t="s">
        <v>18</v>
      </c>
      <c r="C307" s="47">
        <v>5.0</v>
      </c>
      <c r="D307" s="46" t="s">
        <v>46</v>
      </c>
      <c r="E307" s="107">
        <v>163249.0</v>
      </c>
      <c r="F307" s="72" t="s">
        <v>45</v>
      </c>
      <c r="G307" s="52"/>
    </row>
    <row r="308">
      <c r="A308" s="47" t="s">
        <v>79</v>
      </c>
      <c r="B308" s="47" t="s">
        <v>18</v>
      </c>
      <c r="C308" s="47">
        <v>6.0</v>
      </c>
      <c r="D308" s="46" t="s">
        <v>8</v>
      </c>
      <c r="E308" s="107">
        <v>198474.92</v>
      </c>
      <c r="F308" s="72" t="s">
        <v>8</v>
      </c>
      <c r="G308" s="52"/>
    </row>
    <row r="309">
      <c r="A309" s="47" t="s">
        <v>79</v>
      </c>
      <c r="B309" s="47" t="s">
        <v>18</v>
      </c>
      <c r="C309" s="47">
        <v>7.0</v>
      </c>
      <c r="D309" s="46" t="s">
        <v>698</v>
      </c>
      <c r="E309" s="107">
        <v>197321.06</v>
      </c>
      <c r="F309" s="72" t="s">
        <v>92</v>
      </c>
      <c r="G309" s="52"/>
    </row>
    <row r="310">
      <c r="A310" s="47" t="s">
        <v>82</v>
      </c>
      <c r="B310" s="47" t="s">
        <v>18</v>
      </c>
      <c r="C310" s="47">
        <v>1.0</v>
      </c>
      <c r="D310" s="46" t="s">
        <v>698</v>
      </c>
      <c r="E310" s="107">
        <v>197470.46</v>
      </c>
      <c r="F310" s="72" t="s">
        <v>92</v>
      </c>
      <c r="G310" s="52"/>
    </row>
    <row r="311">
      <c r="A311" s="47" t="s">
        <v>82</v>
      </c>
      <c r="B311" s="47" t="s">
        <v>18</v>
      </c>
      <c r="C311" s="47">
        <v>2.0</v>
      </c>
      <c r="D311" s="46" t="s">
        <v>685</v>
      </c>
      <c r="E311" s="107">
        <v>198514.26</v>
      </c>
      <c r="F311" s="72" t="s">
        <v>95</v>
      </c>
      <c r="G311" s="52"/>
    </row>
    <row r="312">
      <c r="A312" s="47" t="s">
        <v>82</v>
      </c>
      <c r="B312" s="47" t="s">
        <v>18</v>
      </c>
      <c r="C312" s="47">
        <v>3.0</v>
      </c>
      <c r="D312" s="46" t="s">
        <v>685</v>
      </c>
      <c r="E312" s="107">
        <v>198272.07</v>
      </c>
      <c r="F312" s="72" t="s">
        <v>95</v>
      </c>
      <c r="G312" s="52"/>
    </row>
    <row r="313">
      <c r="A313" s="47" t="s">
        <v>82</v>
      </c>
      <c r="B313" s="47" t="s">
        <v>18</v>
      </c>
      <c r="C313" s="47">
        <v>4.0</v>
      </c>
      <c r="D313" s="46" t="s">
        <v>684</v>
      </c>
      <c r="E313" s="107">
        <v>197551.69</v>
      </c>
      <c r="F313" s="72" t="s">
        <v>101</v>
      </c>
      <c r="G313" s="52"/>
    </row>
    <row r="314">
      <c r="A314" s="47" t="s">
        <v>82</v>
      </c>
      <c r="B314" s="47" t="s">
        <v>18</v>
      </c>
      <c r="C314" s="47">
        <v>5.0</v>
      </c>
      <c r="D314" s="46" t="s">
        <v>692</v>
      </c>
      <c r="E314" s="107">
        <v>98037.15</v>
      </c>
      <c r="F314" s="72" t="s">
        <v>36</v>
      </c>
      <c r="G314" s="52"/>
    </row>
    <row r="315">
      <c r="A315" s="47" t="s">
        <v>82</v>
      </c>
      <c r="B315" s="47" t="s">
        <v>18</v>
      </c>
      <c r="C315" s="47">
        <v>6.0</v>
      </c>
      <c r="D315" s="46" t="s">
        <v>691</v>
      </c>
      <c r="E315" s="107">
        <v>200000.0</v>
      </c>
      <c r="F315" s="72" t="s">
        <v>33</v>
      </c>
      <c r="G315" s="52"/>
    </row>
    <row r="316">
      <c r="A316" s="47" t="s">
        <v>82</v>
      </c>
      <c r="B316" s="47" t="s">
        <v>18</v>
      </c>
      <c r="C316" s="47">
        <v>7.0</v>
      </c>
      <c r="D316" s="46" t="s">
        <v>691</v>
      </c>
      <c r="E316" s="107">
        <v>200000.0</v>
      </c>
      <c r="F316" s="72" t="s">
        <v>33</v>
      </c>
      <c r="G316" s="52"/>
    </row>
    <row r="317">
      <c r="A317" s="96" t="s">
        <v>82</v>
      </c>
      <c r="B317" s="96" t="s">
        <v>18</v>
      </c>
      <c r="C317" s="96">
        <v>8.0</v>
      </c>
      <c r="D317" s="60" t="s">
        <v>692</v>
      </c>
      <c r="E317" s="108">
        <v>199939.88</v>
      </c>
      <c r="F317" s="98" t="s">
        <v>36</v>
      </c>
      <c r="G317" s="52"/>
    </row>
    <row r="318">
      <c r="A318" s="47" t="s">
        <v>6</v>
      </c>
      <c r="B318" s="47" t="s">
        <v>23</v>
      </c>
      <c r="C318" s="47">
        <v>1.0</v>
      </c>
      <c r="D318" s="46" t="s">
        <v>705</v>
      </c>
      <c r="E318" s="107">
        <v>200000.0</v>
      </c>
      <c r="F318" s="72" t="s">
        <v>30</v>
      </c>
      <c r="G318" s="52"/>
    </row>
    <row r="319">
      <c r="A319" s="47" t="s">
        <v>6</v>
      </c>
      <c r="B319" s="47" t="s">
        <v>23</v>
      </c>
      <c r="C319" s="47">
        <v>2.0</v>
      </c>
      <c r="D319" s="46" t="s">
        <v>46</v>
      </c>
      <c r="E319" s="107">
        <v>111238.04</v>
      </c>
      <c r="F319" s="72" t="s">
        <v>45</v>
      </c>
      <c r="G319" s="52"/>
    </row>
    <row r="320">
      <c r="A320" s="47" t="s">
        <v>6</v>
      </c>
      <c r="B320" s="47" t="s">
        <v>23</v>
      </c>
      <c r="C320" s="47">
        <v>3.0</v>
      </c>
      <c r="D320" s="46" t="s">
        <v>665</v>
      </c>
      <c r="E320" s="107">
        <v>195831.82</v>
      </c>
      <c r="F320" s="72" t="s">
        <v>42</v>
      </c>
      <c r="G320" s="52"/>
    </row>
    <row r="321">
      <c r="A321" s="47" t="s">
        <v>6</v>
      </c>
      <c r="B321" s="47" t="s">
        <v>23</v>
      </c>
      <c r="C321" s="47">
        <v>4.0</v>
      </c>
      <c r="D321" s="46" t="s">
        <v>665</v>
      </c>
      <c r="E321" s="107">
        <v>195326.21</v>
      </c>
      <c r="F321" s="72" t="s">
        <v>42</v>
      </c>
      <c r="G321" s="52"/>
    </row>
    <row r="322">
      <c r="A322" s="47" t="s">
        <v>6</v>
      </c>
      <c r="B322" s="47" t="s">
        <v>23</v>
      </c>
      <c r="C322" s="47">
        <v>5.0</v>
      </c>
      <c r="D322" s="46" t="s">
        <v>670</v>
      </c>
      <c r="E322" s="107">
        <v>200000.0</v>
      </c>
      <c r="F322" s="72" t="s">
        <v>27</v>
      </c>
      <c r="G322" s="52"/>
    </row>
    <row r="323">
      <c r="A323" s="47" t="s">
        <v>6</v>
      </c>
      <c r="B323" s="47" t="s">
        <v>23</v>
      </c>
      <c r="C323" s="47">
        <v>6.0</v>
      </c>
      <c r="D323" s="46" t="s">
        <v>46</v>
      </c>
      <c r="E323" s="107">
        <v>200000.0</v>
      </c>
      <c r="F323" s="72" t="s">
        <v>45</v>
      </c>
      <c r="G323" s="52"/>
    </row>
    <row r="324">
      <c r="A324" s="47" t="s">
        <v>6</v>
      </c>
      <c r="B324" s="47" t="s">
        <v>23</v>
      </c>
      <c r="C324" s="47">
        <v>7.0</v>
      </c>
      <c r="D324" s="46" t="s">
        <v>86</v>
      </c>
      <c r="E324" s="107">
        <v>135617.0</v>
      </c>
      <c r="F324" s="72" t="s">
        <v>86</v>
      </c>
      <c r="G324" s="52"/>
    </row>
    <row r="325">
      <c r="A325" s="47" t="s">
        <v>6</v>
      </c>
      <c r="B325" s="47" t="s">
        <v>23</v>
      </c>
      <c r="C325" s="47">
        <v>8.0</v>
      </c>
      <c r="D325" s="46" t="s">
        <v>46</v>
      </c>
      <c r="E325" s="107">
        <v>130873.0</v>
      </c>
      <c r="F325" s="72" t="s">
        <v>45</v>
      </c>
      <c r="G325" s="52"/>
    </row>
    <row r="326">
      <c r="A326" s="47" t="s">
        <v>6</v>
      </c>
      <c r="B326" s="47" t="s">
        <v>23</v>
      </c>
      <c r="C326" s="47">
        <v>9.0</v>
      </c>
      <c r="D326" s="46" t="s">
        <v>46</v>
      </c>
      <c r="E326" s="107">
        <v>130907.0</v>
      </c>
      <c r="F326" s="72" t="s">
        <v>45</v>
      </c>
      <c r="G326" s="52"/>
    </row>
    <row r="327">
      <c r="A327" s="47" t="s">
        <v>6</v>
      </c>
      <c r="B327" s="47" t="s">
        <v>23</v>
      </c>
      <c r="C327" s="47">
        <v>10.0</v>
      </c>
      <c r="D327" s="46" t="s">
        <v>46</v>
      </c>
      <c r="E327" s="107">
        <v>200000.0</v>
      </c>
      <c r="F327" s="72" t="s">
        <v>45</v>
      </c>
      <c r="G327" s="52"/>
    </row>
    <row r="328">
      <c r="A328" s="47" t="s">
        <v>6</v>
      </c>
      <c r="B328" s="47" t="s">
        <v>23</v>
      </c>
      <c r="C328" s="47">
        <v>11.0</v>
      </c>
      <c r="D328" s="46" t="s">
        <v>706</v>
      </c>
      <c r="E328" s="107">
        <v>148455.07</v>
      </c>
      <c r="F328" s="72" t="s">
        <v>122</v>
      </c>
      <c r="G328" s="52"/>
    </row>
    <row r="329">
      <c r="A329" s="47" t="s">
        <v>6</v>
      </c>
      <c r="B329" s="47" t="s">
        <v>23</v>
      </c>
      <c r="C329" s="47">
        <v>12.0</v>
      </c>
      <c r="D329" s="46" t="s">
        <v>670</v>
      </c>
      <c r="E329" s="107">
        <v>133875.68</v>
      </c>
      <c r="F329" s="72" t="s">
        <v>27</v>
      </c>
      <c r="G329" s="52"/>
    </row>
    <row r="330">
      <c r="A330" s="47" t="s">
        <v>11</v>
      </c>
      <c r="B330" s="47" t="s">
        <v>23</v>
      </c>
      <c r="C330" s="47">
        <v>1.0</v>
      </c>
      <c r="D330" s="46" t="s">
        <v>707</v>
      </c>
      <c r="E330" s="107">
        <v>200000.0</v>
      </c>
      <c r="F330" s="72" t="s">
        <v>122</v>
      </c>
      <c r="G330" s="52"/>
    </row>
    <row r="331">
      <c r="A331" s="47" t="s">
        <v>11</v>
      </c>
      <c r="B331" s="47" t="s">
        <v>23</v>
      </c>
      <c r="C331" s="47">
        <v>2.0</v>
      </c>
      <c r="D331" s="46" t="s">
        <v>665</v>
      </c>
      <c r="E331" s="107">
        <v>193702.92</v>
      </c>
      <c r="F331" s="72" t="s">
        <v>42</v>
      </c>
      <c r="G331" s="52"/>
    </row>
    <row r="332">
      <c r="A332" s="47" t="s">
        <v>11</v>
      </c>
      <c r="B332" s="47" t="s">
        <v>23</v>
      </c>
      <c r="C332" s="47">
        <v>3.0</v>
      </c>
      <c r="D332" s="46" t="s">
        <v>46</v>
      </c>
      <c r="E332" s="107">
        <v>119382.0</v>
      </c>
      <c r="F332" s="72" t="s">
        <v>45</v>
      </c>
      <c r="G332" s="52"/>
    </row>
    <row r="333">
      <c r="A333" s="47" t="s">
        <v>11</v>
      </c>
      <c r="B333" s="47" t="s">
        <v>23</v>
      </c>
      <c r="C333" s="47">
        <v>4.0</v>
      </c>
      <c r="D333" s="46" t="s">
        <v>670</v>
      </c>
      <c r="E333" s="107">
        <v>137472.62</v>
      </c>
      <c r="F333" s="72" t="s">
        <v>27</v>
      </c>
      <c r="G333" s="52"/>
    </row>
    <row r="334">
      <c r="A334" s="47" t="s">
        <v>11</v>
      </c>
      <c r="B334" s="47" t="s">
        <v>23</v>
      </c>
      <c r="C334" s="47">
        <v>5.0</v>
      </c>
      <c r="D334" s="46" t="s">
        <v>682</v>
      </c>
      <c r="E334" s="107">
        <v>133875.68</v>
      </c>
      <c r="F334" s="72" t="s">
        <v>51</v>
      </c>
      <c r="G334" s="52"/>
    </row>
    <row r="335">
      <c r="A335" s="47" t="s">
        <v>11</v>
      </c>
      <c r="B335" s="47" t="s">
        <v>23</v>
      </c>
      <c r="C335" s="47">
        <v>6.0</v>
      </c>
      <c r="D335" s="46" t="s">
        <v>682</v>
      </c>
      <c r="E335" s="107">
        <v>106639.64</v>
      </c>
      <c r="F335" s="72" t="s">
        <v>51</v>
      </c>
      <c r="G335" s="52"/>
    </row>
    <row r="336">
      <c r="A336" s="47" t="s">
        <v>11</v>
      </c>
      <c r="B336" s="47" t="s">
        <v>23</v>
      </c>
      <c r="C336" s="47">
        <v>7.0</v>
      </c>
      <c r="D336" s="46" t="s">
        <v>675</v>
      </c>
      <c r="E336" s="107">
        <v>199690.0</v>
      </c>
      <c r="F336" s="72" t="s">
        <v>113</v>
      </c>
      <c r="G336" s="52"/>
    </row>
    <row r="337">
      <c r="A337" s="47" t="s">
        <v>11</v>
      </c>
      <c r="B337" s="47" t="s">
        <v>23</v>
      </c>
      <c r="C337" s="47">
        <v>8.0</v>
      </c>
      <c r="D337" s="46" t="s">
        <v>697</v>
      </c>
      <c r="E337" s="107">
        <v>199396.06</v>
      </c>
      <c r="F337" s="72" t="s">
        <v>122</v>
      </c>
      <c r="G337" s="52"/>
    </row>
    <row r="338">
      <c r="A338" s="47" t="s">
        <v>11</v>
      </c>
      <c r="B338" s="47" t="s">
        <v>23</v>
      </c>
      <c r="C338" s="47">
        <v>9.0</v>
      </c>
      <c r="D338" s="46" t="s">
        <v>666</v>
      </c>
      <c r="E338" s="107">
        <v>200000.0</v>
      </c>
      <c r="F338" s="72" t="s">
        <v>107</v>
      </c>
      <c r="G338" s="52"/>
    </row>
    <row r="339">
      <c r="A339" s="47" t="s">
        <v>11</v>
      </c>
      <c r="B339" s="47" t="s">
        <v>23</v>
      </c>
      <c r="C339" s="47">
        <v>10.0</v>
      </c>
      <c r="D339" s="46" t="s">
        <v>675</v>
      </c>
      <c r="E339" s="107">
        <v>199690.0</v>
      </c>
      <c r="F339" s="72" t="s">
        <v>113</v>
      </c>
      <c r="G339" s="52"/>
    </row>
    <row r="340">
      <c r="A340" s="47" t="s">
        <v>17</v>
      </c>
      <c r="B340" s="47" t="s">
        <v>23</v>
      </c>
      <c r="C340" s="47">
        <v>1.0</v>
      </c>
      <c r="D340" s="46" t="s">
        <v>670</v>
      </c>
      <c r="E340" s="107">
        <v>137252.15</v>
      </c>
      <c r="F340" s="72" t="s">
        <v>27</v>
      </c>
      <c r="G340" s="52"/>
    </row>
    <row r="341">
      <c r="A341" s="47" t="s">
        <v>17</v>
      </c>
      <c r="B341" s="47" t="s">
        <v>23</v>
      </c>
      <c r="C341" s="47">
        <v>2.0</v>
      </c>
      <c r="D341" s="46" t="s">
        <v>671</v>
      </c>
      <c r="E341" s="107">
        <v>119964.0</v>
      </c>
      <c r="F341" s="72" t="s">
        <v>48</v>
      </c>
      <c r="G341" s="52"/>
    </row>
    <row r="342">
      <c r="A342" s="47" t="s">
        <v>17</v>
      </c>
      <c r="B342" s="47" t="s">
        <v>23</v>
      </c>
      <c r="C342" s="47">
        <v>3.0</v>
      </c>
      <c r="D342" s="46" t="s">
        <v>46</v>
      </c>
      <c r="E342" s="107">
        <v>200000.0</v>
      </c>
      <c r="F342" s="72" t="s">
        <v>45</v>
      </c>
      <c r="G342" s="52"/>
    </row>
    <row r="343">
      <c r="A343" s="47" t="s">
        <v>17</v>
      </c>
      <c r="B343" s="47" t="s">
        <v>23</v>
      </c>
      <c r="C343" s="47">
        <v>4.0</v>
      </c>
      <c r="D343" s="46" t="s">
        <v>708</v>
      </c>
      <c r="E343" s="107">
        <v>200000.0</v>
      </c>
      <c r="F343" s="72" t="s">
        <v>45</v>
      </c>
      <c r="G343" s="52"/>
    </row>
    <row r="344">
      <c r="A344" s="47" t="s">
        <v>17</v>
      </c>
      <c r="B344" s="47" t="s">
        <v>23</v>
      </c>
      <c r="C344" s="47">
        <v>5.0</v>
      </c>
      <c r="D344" s="46" t="s">
        <v>671</v>
      </c>
      <c r="E344" s="107">
        <v>137156.47</v>
      </c>
      <c r="F344" s="72" t="s">
        <v>48</v>
      </c>
      <c r="G344" s="52"/>
    </row>
    <row r="345">
      <c r="A345" s="47" t="s">
        <v>17</v>
      </c>
      <c r="B345" s="47" t="s">
        <v>23</v>
      </c>
      <c r="C345" s="47">
        <v>6.0</v>
      </c>
      <c r="D345" s="46" t="s">
        <v>46</v>
      </c>
      <c r="E345" s="107">
        <v>145166.0</v>
      </c>
      <c r="F345" s="72" t="s">
        <v>45</v>
      </c>
      <c r="G345" s="52"/>
    </row>
    <row r="346">
      <c r="A346" s="47" t="s">
        <v>17</v>
      </c>
      <c r="B346" s="47" t="s">
        <v>23</v>
      </c>
      <c r="C346" s="47">
        <v>7.0</v>
      </c>
      <c r="D346" s="46" t="s">
        <v>46</v>
      </c>
      <c r="E346" s="107">
        <v>200000.0</v>
      </c>
      <c r="F346" s="72" t="s">
        <v>45</v>
      </c>
      <c r="G346" s="52"/>
    </row>
    <row r="347">
      <c r="A347" s="47" t="s">
        <v>17</v>
      </c>
      <c r="B347" s="47" t="s">
        <v>23</v>
      </c>
      <c r="C347" s="47">
        <v>8.0</v>
      </c>
      <c r="D347" s="46" t="s">
        <v>666</v>
      </c>
      <c r="E347" s="107">
        <v>200000.0</v>
      </c>
      <c r="F347" s="72" t="s">
        <v>107</v>
      </c>
      <c r="G347" s="52"/>
    </row>
    <row r="348">
      <c r="A348" s="47" t="s">
        <v>17</v>
      </c>
      <c r="B348" s="47" t="s">
        <v>23</v>
      </c>
      <c r="C348" s="47">
        <v>9.0</v>
      </c>
      <c r="D348" s="46" t="s">
        <v>697</v>
      </c>
      <c r="E348" s="107">
        <v>200000.0</v>
      </c>
      <c r="F348" s="72" t="s">
        <v>122</v>
      </c>
      <c r="G348" s="52"/>
    </row>
    <row r="349">
      <c r="A349" s="47" t="s">
        <v>22</v>
      </c>
      <c r="B349" s="47" t="s">
        <v>23</v>
      </c>
      <c r="C349" s="47">
        <v>1.0</v>
      </c>
      <c r="D349" s="46" t="s">
        <v>706</v>
      </c>
      <c r="E349" s="107">
        <v>199852.76</v>
      </c>
      <c r="F349" s="72" t="s">
        <v>122</v>
      </c>
      <c r="G349" s="52"/>
    </row>
    <row r="350">
      <c r="A350" s="47" t="s">
        <v>22</v>
      </c>
      <c r="B350" s="47" t="s">
        <v>23</v>
      </c>
      <c r="C350" s="47">
        <v>2.0</v>
      </c>
      <c r="D350" s="46" t="s">
        <v>706</v>
      </c>
      <c r="E350" s="107">
        <v>199852.76</v>
      </c>
      <c r="F350" s="72" t="s">
        <v>122</v>
      </c>
      <c r="G350" s="52"/>
    </row>
    <row r="351">
      <c r="A351" s="47" t="s">
        <v>22</v>
      </c>
      <c r="B351" s="47" t="s">
        <v>23</v>
      </c>
      <c r="C351" s="47">
        <v>3.0</v>
      </c>
      <c r="D351" s="46" t="s">
        <v>46</v>
      </c>
      <c r="E351" s="107">
        <v>123079.9</v>
      </c>
      <c r="F351" s="72" t="s">
        <v>45</v>
      </c>
      <c r="G351" s="52"/>
    </row>
    <row r="352">
      <c r="A352" s="47" t="s">
        <v>22</v>
      </c>
      <c r="B352" s="47" t="s">
        <v>23</v>
      </c>
      <c r="C352" s="47">
        <v>4.0</v>
      </c>
      <c r="D352" s="46" t="s">
        <v>666</v>
      </c>
      <c r="E352" s="107">
        <v>127841.73</v>
      </c>
      <c r="F352" s="72" t="s">
        <v>107</v>
      </c>
      <c r="G352" s="52"/>
    </row>
    <row r="353">
      <c r="A353" s="47" t="s">
        <v>22</v>
      </c>
      <c r="B353" s="47" t="s">
        <v>23</v>
      </c>
      <c r="C353" s="47">
        <v>5.0</v>
      </c>
      <c r="D353" s="46" t="s">
        <v>46</v>
      </c>
      <c r="E353" s="107">
        <v>123079.9</v>
      </c>
      <c r="F353" s="72" t="s">
        <v>45</v>
      </c>
      <c r="G353" s="52"/>
    </row>
    <row r="354">
      <c r="A354" s="47" t="s">
        <v>22</v>
      </c>
      <c r="B354" s="47" t="s">
        <v>23</v>
      </c>
      <c r="C354" s="47">
        <v>6.0</v>
      </c>
      <c r="D354" s="46" t="s">
        <v>670</v>
      </c>
      <c r="E354" s="107">
        <v>146477.5</v>
      </c>
      <c r="F354" s="72" t="s">
        <v>27</v>
      </c>
      <c r="G354" s="52"/>
    </row>
    <row r="355">
      <c r="A355" s="47" t="s">
        <v>22</v>
      </c>
      <c r="B355" s="47" t="s">
        <v>23</v>
      </c>
      <c r="C355" s="47">
        <v>7.0</v>
      </c>
      <c r="D355" s="46" t="s">
        <v>709</v>
      </c>
      <c r="E355" s="107">
        <v>135823.22</v>
      </c>
      <c r="F355" s="72" t="s">
        <v>104</v>
      </c>
      <c r="G355" s="52"/>
    </row>
    <row r="356">
      <c r="A356" s="47" t="s">
        <v>22</v>
      </c>
      <c r="B356" s="47" t="s">
        <v>23</v>
      </c>
      <c r="C356" s="47">
        <v>8.0</v>
      </c>
      <c r="D356" s="46" t="s">
        <v>46</v>
      </c>
      <c r="E356" s="107">
        <v>126235.01</v>
      </c>
      <c r="F356" s="72" t="s">
        <v>45</v>
      </c>
      <c r="G356" s="52"/>
    </row>
    <row r="357">
      <c r="A357" s="47" t="s">
        <v>22</v>
      </c>
      <c r="B357" s="47" t="s">
        <v>23</v>
      </c>
      <c r="C357" s="47">
        <v>9.0</v>
      </c>
      <c r="D357" s="46" t="s">
        <v>46</v>
      </c>
      <c r="E357" s="107">
        <v>126571.71</v>
      </c>
      <c r="F357" s="72" t="s">
        <v>45</v>
      </c>
      <c r="G357" s="52"/>
    </row>
    <row r="358">
      <c r="A358" s="47" t="s">
        <v>22</v>
      </c>
      <c r="B358" s="47" t="s">
        <v>23</v>
      </c>
      <c r="C358" s="47">
        <v>10.0</v>
      </c>
      <c r="D358" s="46" t="s">
        <v>697</v>
      </c>
      <c r="E358" s="107">
        <v>200000.0</v>
      </c>
      <c r="F358" s="72" t="s">
        <v>122</v>
      </c>
      <c r="G358" s="52"/>
    </row>
    <row r="359">
      <c r="A359" s="47" t="s">
        <v>26</v>
      </c>
      <c r="B359" s="47" t="s">
        <v>23</v>
      </c>
      <c r="C359" s="47">
        <v>1.0</v>
      </c>
      <c r="D359" s="46" t="s">
        <v>46</v>
      </c>
      <c r="E359" s="107">
        <v>120967.0</v>
      </c>
      <c r="F359" s="72" t="s">
        <v>45</v>
      </c>
      <c r="G359" s="52"/>
    </row>
    <row r="360">
      <c r="A360" s="47" t="s">
        <v>26</v>
      </c>
      <c r="B360" s="47" t="s">
        <v>23</v>
      </c>
      <c r="C360" s="47">
        <v>2.0</v>
      </c>
      <c r="D360" s="46" t="s">
        <v>46</v>
      </c>
      <c r="E360" s="107">
        <v>99593.0</v>
      </c>
      <c r="F360" s="72" t="s">
        <v>45</v>
      </c>
      <c r="G360" s="52"/>
    </row>
    <row r="361">
      <c r="A361" s="47" t="s">
        <v>26</v>
      </c>
      <c r="B361" s="47" t="s">
        <v>23</v>
      </c>
      <c r="C361" s="47">
        <v>3.0</v>
      </c>
      <c r="D361" s="46" t="s">
        <v>697</v>
      </c>
      <c r="E361" s="107">
        <v>200000.0</v>
      </c>
      <c r="F361" s="72" t="s">
        <v>122</v>
      </c>
      <c r="G361" s="52"/>
    </row>
    <row r="362">
      <c r="A362" s="47" t="s">
        <v>26</v>
      </c>
      <c r="B362" s="47" t="s">
        <v>23</v>
      </c>
      <c r="C362" s="47">
        <v>4.0</v>
      </c>
      <c r="D362" s="46" t="s">
        <v>706</v>
      </c>
      <c r="E362" s="107">
        <v>199528.06</v>
      </c>
      <c r="F362" s="72" t="s">
        <v>122</v>
      </c>
      <c r="G362" s="52"/>
    </row>
    <row r="363">
      <c r="A363" s="47" t="s">
        <v>26</v>
      </c>
      <c r="B363" s="47" t="s">
        <v>23</v>
      </c>
      <c r="C363" s="47">
        <v>5.0</v>
      </c>
      <c r="D363" s="46" t="s">
        <v>46</v>
      </c>
      <c r="E363" s="107">
        <v>128847.86</v>
      </c>
      <c r="F363" s="72" t="s">
        <v>45</v>
      </c>
      <c r="G363" s="52"/>
    </row>
    <row r="364">
      <c r="A364" s="47" t="s">
        <v>26</v>
      </c>
      <c r="B364" s="47" t="s">
        <v>23</v>
      </c>
      <c r="C364" s="47">
        <v>6.0</v>
      </c>
      <c r="D364" s="46" t="s">
        <v>665</v>
      </c>
      <c r="E364" s="107">
        <v>197701.26</v>
      </c>
      <c r="F364" s="72" t="s">
        <v>42</v>
      </c>
      <c r="G364" s="52"/>
    </row>
    <row r="365">
      <c r="A365" s="47" t="s">
        <v>26</v>
      </c>
      <c r="B365" s="47" t="s">
        <v>23</v>
      </c>
      <c r="C365" s="47">
        <v>7.0</v>
      </c>
      <c r="D365" s="46" t="s">
        <v>666</v>
      </c>
      <c r="E365" s="107">
        <v>142243.0</v>
      </c>
      <c r="F365" s="72" t="s">
        <v>107</v>
      </c>
      <c r="G365" s="52"/>
    </row>
    <row r="366">
      <c r="A366" s="47" t="s">
        <v>26</v>
      </c>
      <c r="B366" s="47" t="s">
        <v>23</v>
      </c>
      <c r="C366" s="47">
        <v>8.0</v>
      </c>
      <c r="D366" s="46" t="s">
        <v>46</v>
      </c>
      <c r="E366" s="107">
        <v>123969.0</v>
      </c>
      <c r="F366" s="72" t="s">
        <v>45</v>
      </c>
      <c r="G366" s="52"/>
    </row>
    <row r="367">
      <c r="A367" s="47" t="s">
        <v>26</v>
      </c>
      <c r="B367" s="47" t="s">
        <v>23</v>
      </c>
      <c r="C367" s="47">
        <v>9.0</v>
      </c>
      <c r="D367" s="46" t="s">
        <v>678</v>
      </c>
      <c r="E367" s="107">
        <v>159209.09</v>
      </c>
      <c r="F367" s="72" t="s">
        <v>80</v>
      </c>
      <c r="G367" s="52"/>
    </row>
    <row r="368">
      <c r="A368" s="47" t="s">
        <v>29</v>
      </c>
      <c r="B368" s="47" t="s">
        <v>23</v>
      </c>
      <c r="C368" s="47">
        <v>1.0</v>
      </c>
      <c r="D368" s="46" t="s">
        <v>664</v>
      </c>
      <c r="E368" s="107">
        <v>200000.0</v>
      </c>
      <c r="F368" s="72" t="s">
        <v>30</v>
      </c>
      <c r="G368" s="52"/>
    </row>
    <row r="369">
      <c r="A369" s="47" t="s">
        <v>29</v>
      </c>
      <c r="B369" s="47" t="s">
        <v>23</v>
      </c>
      <c r="C369" s="47">
        <v>2.0</v>
      </c>
      <c r="D369" s="46" t="s">
        <v>707</v>
      </c>
      <c r="E369" s="107">
        <v>199528.06</v>
      </c>
      <c r="F369" s="72" t="s">
        <v>122</v>
      </c>
      <c r="G369" s="52"/>
    </row>
    <row r="370">
      <c r="A370" s="47" t="s">
        <v>29</v>
      </c>
      <c r="B370" s="47" t="s">
        <v>23</v>
      </c>
      <c r="C370" s="47">
        <v>3.0</v>
      </c>
      <c r="D370" s="46" t="s">
        <v>666</v>
      </c>
      <c r="E370" s="107">
        <v>200000.0</v>
      </c>
      <c r="F370" s="72" t="s">
        <v>107</v>
      </c>
      <c r="G370" s="52"/>
    </row>
    <row r="371">
      <c r="A371" s="47" t="s">
        <v>29</v>
      </c>
      <c r="B371" s="47" t="s">
        <v>23</v>
      </c>
      <c r="C371" s="47">
        <v>4.0</v>
      </c>
      <c r="D371" s="46" t="s">
        <v>666</v>
      </c>
      <c r="E371" s="107">
        <v>132400.0</v>
      </c>
      <c r="F371" s="72" t="s">
        <v>107</v>
      </c>
      <c r="G371" s="52"/>
    </row>
    <row r="372">
      <c r="A372" s="47" t="s">
        <v>29</v>
      </c>
      <c r="B372" s="47" t="s">
        <v>23</v>
      </c>
      <c r="C372" s="47">
        <v>5.0</v>
      </c>
      <c r="D372" s="46" t="s">
        <v>46</v>
      </c>
      <c r="E372" s="107">
        <v>123678.0</v>
      </c>
      <c r="F372" s="72" t="s">
        <v>45</v>
      </c>
      <c r="G372" s="52"/>
    </row>
    <row r="373">
      <c r="A373" s="47" t="s">
        <v>29</v>
      </c>
      <c r="B373" s="47" t="s">
        <v>23</v>
      </c>
      <c r="C373" s="47">
        <v>6.0</v>
      </c>
      <c r="D373" s="46" t="s">
        <v>666</v>
      </c>
      <c r="E373" s="107">
        <v>182932.56</v>
      </c>
      <c r="F373" s="72" t="s">
        <v>107</v>
      </c>
      <c r="G373" s="52"/>
    </row>
    <row r="374">
      <c r="A374" s="47" t="s">
        <v>29</v>
      </c>
      <c r="B374" s="47" t="s">
        <v>23</v>
      </c>
      <c r="C374" s="47">
        <v>7.0</v>
      </c>
      <c r="D374" s="46" t="s">
        <v>46</v>
      </c>
      <c r="E374" s="107">
        <v>199575.04</v>
      </c>
      <c r="F374" s="72" t="s">
        <v>45</v>
      </c>
      <c r="G374" s="52"/>
    </row>
    <row r="375">
      <c r="A375" s="47" t="s">
        <v>29</v>
      </c>
      <c r="B375" s="47" t="s">
        <v>23</v>
      </c>
      <c r="C375" s="47">
        <v>8.0</v>
      </c>
      <c r="D375" s="46" t="s">
        <v>666</v>
      </c>
      <c r="E375" s="107">
        <v>200000.0</v>
      </c>
      <c r="F375" s="72" t="s">
        <v>107</v>
      </c>
      <c r="G375" s="52"/>
    </row>
    <row r="376">
      <c r="A376" s="47" t="s">
        <v>29</v>
      </c>
      <c r="B376" s="47" t="s">
        <v>23</v>
      </c>
      <c r="C376" s="47">
        <v>9.0</v>
      </c>
      <c r="D376" s="46" t="s">
        <v>706</v>
      </c>
      <c r="E376" s="107">
        <v>199324.06</v>
      </c>
      <c r="F376" s="72" t="s">
        <v>122</v>
      </c>
      <c r="G376" s="52"/>
    </row>
    <row r="377">
      <c r="A377" s="47" t="s">
        <v>32</v>
      </c>
      <c r="B377" s="47" t="s">
        <v>23</v>
      </c>
      <c r="C377" s="47">
        <v>1.0</v>
      </c>
      <c r="D377" s="46" t="s">
        <v>697</v>
      </c>
      <c r="E377" s="107">
        <v>200000.0</v>
      </c>
      <c r="F377" s="72" t="s">
        <v>122</v>
      </c>
      <c r="G377" s="52"/>
    </row>
    <row r="378">
      <c r="A378" s="47" t="s">
        <v>32</v>
      </c>
      <c r="B378" s="47" t="s">
        <v>23</v>
      </c>
      <c r="C378" s="47">
        <v>2.0</v>
      </c>
      <c r="D378" s="46" t="s">
        <v>707</v>
      </c>
      <c r="E378" s="107">
        <v>199779.58</v>
      </c>
      <c r="F378" s="72" t="s">
        <v>122</v>
      </c>
      <c r="G378" s="52"/>
    </row>
    <row r="379">
      <c r="A379" s="47" t="s">
        <v>32</v>
      </c>
      <c r="B379" s="47" t="s">
        <v>23</v>
      </c>
      <c r="C379" s="47">
        <v>3.0</v>
      </c>
      <c r="D379" s="46" t="s">
        <v>707</v>
      </c>
      <c r="E379" s="107">
        <v>199779.58</v>
      </c>
      <c r="F379" s="72" t="s">
        <v>122</v>
      </c>
      <c r="G379" s="52"/>
    </row>
    <row r="380">
      <c r="A380" s="47" t="s">
        <v>32</v>
      </c>
      <c r="B380" s="47" t="s">
        <v>23</v>
      </c>
      <c r="C380" s="47">
        <v>4.0</v>
      </c>
      <c r="D380" s="46" t="s">
        <v>700</v>
      </c>
      <c r="E380" s="107">
        <v>179573.78</v>
      </c>
      <c r="F380" s="72" t="s">
        <v>75</v>
      </c>
      <c r="G380" s="52"/>
    </row>
    <row r="381">
      <c r="A381" s="47" t="s">
        <v>32</v>
      </c>
      <c r="B381" s="47" t="s">
        <v>23</v>
      </c>
      <c r="C381" s="47">
        <v>5.0</v>
      </c>
      <c r="D381" s="46" t="s">
        <v>666</v>
      </c>
      <c r="E381" s="107">
        <v>141685.0</v>
      </c>
      <c r="F381" s="72" t="s">
        <v>107</v>
      </c>
      <c r="G381" s="52"/>
    </row>
    <row r="382">
      <c r="A382" s="47" t="s">
        <v>32</v>
      </c>
      <c r="B382" s="47" t="s">
        <v>23</v>
      </c>
      <c r="C382" s="47">
        <v>6.0</v>
      </c>
      <c r="D382" s="46" t="s">
        <v>46</v>
      </c>
      <c r="E382" s="107">
        <v>138656.0</v>
      </c>
      <c r="F382" s="72" t="s">
        <v>45</v>
      </c>
      <c r="G382" s="52"/>
    </row>
    <row r="383">
      <c r="A383" s="47" t="s">
        <v>32</v>
      </c>
      <c r="B383" s="47" t="s">
        <v>23</v>
      </c>
      <c r="C383" s="47">
        <v>7.0</v>
      </c>
      <c r="D383" s="46" t="s">
        <v>46</v>
      </c>
      <c r="E383" s="107">
        <v>143724.35</v>
      </c>
      <c r="F383" s="72" t="s">
        <v>45</v>
      </c>
      <c r="G383" s="52"/>
    </row>
    <row r="384">
      <c r="A384" s="47" t="s">
        <v>32</v>
      </c>
      <c r="B384" s="47" t="s">
        <v>23</v>
      </c>
      <c r="C384" s="47">
        <v>8.0</v>
      </c>
      <c r="D384" s="46" t="s">
        <v>710</v>
      </c>
      <c r="E384" s="107">
        <v>148541.79</v>
      </c>
      <c r="F384" s="72" t="s">
        <v>89</v>
      </c>
      <c r="G384" s="52"/>
    </row>
    <row r="385">
      <c r="A385" s="47" t="s">
        <v>32</v>
      </c>
      <c r="B385" s="47" t="s">
        <v>23</v>
      </c>
      <c r="C385" s="47">
        <v>9.0</v>
      </c>
      <c r="D385" s="46" t="s">
        <v>684</v>
      </c>
      <c r="E385" s="107">
        <v>143794.73</v>
      </c>
      <c r="F385" s="72" t="s">
        <v>101</v>
      </c>
      <c r="G385" s="52"/>
    </row>
    <row r="386">
      <c r="A386" s="47" t="s">
        <v>35</v>
      </c>
      <c r="B386" s="47" t="s">
        <v>23</v>
      </c>
      <c r="C386" s="47">
        <v>1.0</v>
      </c>
      <c r="D386" s="46" t="s">
        <v>8</v>
      </c>
      <c r="E386" s="107">
        <v>125384.0</v>
      </c>
      <c r="F386" s="72" t="s">
        <v>8</v>
      </c>
      <c r="G386" s="52"/>
    </row>
    <row r="387">
      <c r="A387" s="47" t="s">
        <v>35</v>
      </c>
      <c r="B387" s="47" t="s">
        <v>23</v>
      </c>
      <c r="C387" s="47">
        <v>2.0</v>
      </c>
      <c r="D387" s="46" t="s">
        <v>8</v>
      </c>
      <c r="E387" s="107">
        <v>125505.0</v>
      </c>
      <c r="F387" s="72" t="s">
        <v>8</v>
      </c>
      <c r="G387" s="52"/>
    </row>
    <row r="388">
      <c r="A388" s="47" t="s">
        <v>35</v>
      </c>
      <c r="B388" s="47" t="s">
        <v>23</v>
      </c>
      <c r="C388" s="47">
        <v>3.0</v>
      </c>
      <c r="D388" s="46" t="s">
        <v>670</v>
      </c>
      <c r="E388" s="107">
        <v>200000.0</v>
      </c>
      <c r="F388" s="72" t="s">
        <v>27</v>
      </c>
      <c r="G388" s="52"/>
    </row>
    <row r="389">
      <c r="A389" s="47" t="s">
        <v>35</v>
      </c>
      <c r="B389" s="47" t="s">
        <v>23</v>
      </c>
      <c r="C389" s="47">
        <v>4.0</v>
      </c>
      <c r="D389" s="46" t="s">
        <v>670</v>
      </c>
      <c r="E389" s="107">
        <v>145738.84</v>
      </c>
      <c r="F389" s="72" t="s">
        <v>27</v>
      </c>
      <c r="G389" s="52"/>
    </row>
    <row r="390">
      <c r="A390" s="47" t="s">
        <v>35</v>
      </c>
      <c r="B390" s="47" t="s">
        <v>23</v>
      </c>
      <c r="C390" s="47">
        <v>5.0</v>
      </c>
      <c r="D390" s="46" t="s">
        <v>702</v>
      </c>
      <c r="E390" s="107">
        <v>149788.8</v>
      </c>
      <c r="F390" s="72" t="s">
        <v>119</v>
      </c>
      <c r="G390" s="52"/>
    </row>
    <row r="391">
      <c r="A391" s="47" t="s">
        <v>35</v>
      </c>
      <c r="B391" s="47" t="s">
        <v>23</v>
      </c>
      <c r="C391" s="47">
        <v>6.0</v>
      </c>
      <c r="D391" s="46" t="s">
        <v>86</v>
      </c>
      <c r="E391" s="107">
        <v>139274.37</v>
      </c>
      <c r="F391" s="72" t="s">
        <v>86</v>
      </c>
      <c r="G391" s="52"/>
    </row>
    <row r="392">
      <c r="A392" s="47" t="s">
        <v>35</v>
      </c>
      <c r="B392" s="47" t="s">
        <v>23</v>
      </c>
      <c r="C392" s="47">
        <v>7.0</v>
      </c>
      <c r="D392" s="46" t="s">
        <v>86</v>
      </c>
      <c r="E392" s="107">
        <v>137038.95</v>
      </c>
      <c r="F392" s="72" t="s">
        <v>86</v>
      </c>
      <c r="G392" s="52"/>
    </row>
    <row r="393">
      <c r="A393" s="47" t="s">
        <v>35</v>
      </c>
      <c r="B393" s="47" t="s">
        <v>23</v>
      </c>
      <c r="C393" s="47">
        <v>8.0</v>
      </c>
      <c r="D393" s="46" t="s">
        <v>711</v>
      </c>
      <c r="E393" s="107">
        <v>200000.0</v>
      </c>
      <c r="F393" s="72" t="s">
        <v>27</v>
      </c>
      <c r="G393" s="52"/>
    </row>
    <row r="394">
      <c r="A394" s="47" t="s">
        <v>35</v>
      </c>
      <c r="B394" s="47" t="s">
        <v>23</v>
      </c>
      <c r="C394" s="47">
        <v>9.0</v>
      </c>
      <c r="D394" s="46" t="s">
        <v>712</v>
      </c>
      <c r="E394" s="107">
        <v>200000.0</v>
      </c>
      <c r="F394" s="72" t="s">
        <v>66</v>
      </c>
      <c r="G394" s="52"/>
    </row>
    <row r="395">
      <c r="A395" s="47" t="s">
        <v>74</v>
      </c>
      <c r="B395" s="47" t="s">
        <v>23</v>
      </c>
      <c r="C395" s="47">
        <v>1.0</v>
      </c>
      <c r="D395" s="46" t="s">
        <v>670</v>
      </c>
      <c r="E395" s="107">
        <v>145083.52</v>
      </c>
      <c r="F395" s="72" t="s">
        <v>27</v>
      </c>
      <c r="G395" s="52"/>
    </row>
    <row r="396">
      <c r="A396" s="47" t="s">
        <v>74</v>
      </c>
      <c r="B396" s="47" t="s">
        <v>23</v>
      </c>
      <c r="C396" s="47">
        <v>2.0</v>
      </c>
      <c r="D396" s="46" t="s">
        <v>46</v>
      </c>
      <c r="E396" s="107">
        <v>135362.0</v>
      </c>
      <c r="F396" s="72" t="s">
        <v>45</v>
      </c>
      <c r="G396" s="52"/>
    </row>
    <row r="397">
      <c r="A397" s="47" t="s">
        <v>74</v>
      </c>
      <c r="B397" s="47" t="s">
        <v>23</v>
      </c>
      <c r="C397" s="47">
        <v>3.0</v>
      </c>
      <c r="D397" s="46" t="s">
        <v>666</v>
      </c>
      <c r="E397" s="107">
        <v>153075.0</v>
      </c>
      <c r="F397" s="72" t="s">
        <v>107</v>
      </c>
      <c r="G397" s="52"/>
    </row>
    <row r="398">
      <c r="A398" s="47" t="s">
        <v>74</v>
      </c>
      <c r="B398" s="47" t="s">
        <v>23</v>
      </c>
      <c r="C398" s="47">
        <v>4.0</v>
      </c>
      <c r="D398" s="46" t="s">
        <v>46</v>
      </c>
      <c r="E398" s="107">
        <v>137628.0</v>
      </c>
      <c r="F398" s="72" t="s">
        <v>45</v>
      </c>
      <c r="G398" s="52"/>
    </row>
    <row r="399">
      <c r="A399" s="47" t="s">
        <v>74</v>
      </c>
      <c r="B399" s="47" t="s">
        <v>23</v>
      </c>
      <c r="C399" s="47">
        <v>5.0</v>
      </c>
      <c r="D399" s="46" t="s">
        <v>666</v>
      </c>
      <c r="E399" s="107">
        <v>120820.86</v>
      </c>
      <c r="F399" s="72" t="s">
        <v>107</v>
      </c>
      <c r="G399" s="52"/>
    </row>
    <row r="400">
      <c r="A400" s="47" t="s">
        <v>74</v>
      </c>
      <c r="B400" s="47" t="s">
        <v>23</v>
      </c>
      <c r="C400" s="47">
        <v>6.0</v>
      </c>
      <c r="D400" s="46" t="s">
        <v>685</v>
      </c>
      <c r="E400" s="107">
        <v>117737.0</v>
      </c>
      <c r="F400" s="72" t="s">
        <v>95</v>
      </c>
      <c r="G400" s="52"/>
    </row>
    <row r="401">
      <c r="A401" s="47" t="s">
        <v>74</v>
      </c>
      <c r="B401" s="47" t="s">
        <v>23</v>
      </c>
      <c r="C401" s="47">
        <v>7.0</v>
      </c>
      <c r="D401" s="46" t="s">
        <v>46</v>
      </c>
      <c r="E401" s="107">
        <v>118956.0</v>
      </c>
      <c r="F401" s="72" t="s">
        <v>45</v>
      </c>
      <c r="G401" s="52"/>
    </row>
    <row r="402">
      <c r="A402" s="47" t="s">
        <v>74</v>
      </c>
      <c r="B402" s="47" t="s">
        <v>23</v>
      </c>
      <c r="C402" s="47">
        <v>8.0</v>
      </c>
      <c r="D402" s="46" t="s">
        <v>666</v>
      </c>
      <c r="E402" s="107">
        <v>120151.02</v>
      </c>
      <c r="F402" s="72" t="s">
        <v>107</v>
      </c>
      <c r="G402" s="52"/>
    </row>
    <row r="403">
      <c r="A403" s="47" t="s">
        <v>74</v>
      </c>
      <c r="B403" s="47" t="s">
        <v>23</v>
      </c>
      <c r="C403" s="47">
        <v>9.0</v>
      </c>
      <c r="D403" s="46" t="s">
        <v>46</v>
      </c>
      <c r="E403" s="107">
        <v>118953.0</v>
      </c>
      <c r="F403" s="72" t="s">
        <v>45</v>
      </c>
      <c r="G403" s="52"/>
    </row>
    <row r="404">
      <c r="A404" s="47" t="s">
        <v>74</v>
      </c>
      <c r="B404" s="47" t="s">
        <v>23</v>
      </c>
      <c r="C404" s="47">
        <v>10.0</v>
      </c>
      <c r="D404" s="46" t="s">
        <v>713</v>
      </c>
      <c r="E404" s="107">
        <v>118235.0</v>
      </c>
      <c r="F404" s="72" t="s">
        <v>95</v>
      </c>
      <c r="G404" s="52"/>
    </row>
    <row r="405">
      <c r="A405" s="47" t="s">
        <v>77</v>
      </c>
      <c r="B405" s="47" t="s">
        <v>23</v>
      </c>
      <c r="C405" s="47">
        <v>1.0</v>
      </c>
      <c r="D405" s="46" t="s">
        <v>666</v>
      </c>
      <c r="E405" s="107">
        <v>197284.45</v>
      </c>
      <c r="F405" s="72" t="s">
        <v>107</v>
      </c>
      <c r="G405" s="52"/>
    </row>
    <row r="406">
      <c r="A406" s="47" t="s">
        <v>77</v>
      </c>
      <c r="B406" s="47" t="s">
        <v>23</v>
      </c>
      <c r="C406" s="47">
        <v>2.0</v>
      </c>
      <c r="D406" s="46" t="s">
        <v>666</v>
      </c>
      <c r="E406" s="107">
        <v>119399.9</v>
      </c>
      <c r="F406" s="72" t="s">
        <v>107</v>
      </c>
      <c r="G406" s="52"/>
    </row>
    <row r="407">
      <c r="A407" s="47" t="s">
        <v>77</v>
      </c>
      <c r="B407" s="47" t="s">
        <v>23</v>
      </c>
      <c r="C407" s="47">
        <v>3.0</v>
      </c>
      <c r="D407" s="46" t="s">
        <v>46</v>
      </c>
      <c r="E407" s="107">
        <v>179246.75</v>
      </c>
      <c r="F407" s="72" t="s">
        <v>45</v>
      </c>
      <c r="G407" s="52"/>
    </row>
    <row r="408">
      <c r="A408" s="47" t="s">
        <v>77</v>
      </c>
      <c r="B408" s="47" t="s">
        <v>23</v>
      </c>
      <c r="C408" s="47">
        <v>4.0</v>
      </c>
      <c r="D408" s="46" t="s">
        <v>666</v>
      </c>
      <c r="E408" s="107">
        <v>176848.79</v>
      </c>
      <c r="F408" s="72" t="s">
        <v>107</v>
      </c>
      <c r="G408" s="52"/>
    </row>
    <row r="409">
      <c r="A409" s="47" t="s">
        <v>77</v>
      </c>
      <c r="B409" s="47" t="s">
        <v>23</v>
      </c>
      <c r="C409" s="47">
        <v>5.0</v>
      </c>
      <c r="D409" s="46" t="s">
        <v>46</v>
      </c>
      <c r="E409" s="107">
        <v>179282.48</v>
      </c>
      <c r="F409" s="72" t="s">
        <v>45</v>
      </c>
      <c r="G409" s="52"/>
    </row>
    <row r="410">
      <c r="A410" s="47" t="s">
        <v>77</v>
      </c>
      <c r="B410" s="47" t="s">
        <v>23</v>
      </c>
      <c r="C410" s="47">
        <v>6.0</v>
      </c>
      <c r="D410" s="46" t="s">
        <v>46</v>
      </c>
      <c r="E410" s="107">
        <v>179583.89</v>
      </c>
      <c r="F410" s="72" t="s">
        <v>45</v>
      </c>
      <c r="G410" s="52"/>
    </row>
    <row r="411">
      <c r="A411" s="47" t="s">
        <v>77</v>
      </c>
      <c r="B411" s="47" t="s">
        <v>23</v>
      </c>
      <c r="C411" s="47">
        <v>7.0</v>
      </c>
      <c r="D411" s="46" t="s">
        <v>670</v>
      </c>
      <c r="E411" s="107">
        <v>189219.93</v>
      </c>
      <c r="F411" s="72" t="s">
        <v>27</v>
      </c>
      <c r="G411" s="52"/>
    </row>
    <row r="412">
      <c r="A412" s="47" t="s">
        <v>77</v>
      </c>
      <c r="B412" s="47" t="s">
        <v>23</v>
      </c>
      <c r="C412" s="47">
        <v>8.0</v>
      </c>
      <c r="D412" s="46" t="s">
        <v>666</v>
      </c>
      <c r="E412" s="107">
        <v>179177.0</v>
      </c>
      <c r="F412" s="72" t="s">
        <v>107</v>
      </c>
      <c r="G412" s="52"/>
    </row>
    <row r="413">
      <c r="A413" s="47" t="s">
        <v>77</v>
      </c>
      <c r="B413" s="47" t="s">
        <v>23</v>
      </c>
      <c r="C413" s="47">
        <v>9.0</v>
      </c>
      <c r="D413" s="46" t="s">
        <v>46</v>
      </c>
      <c r="E413" s="107">
        <v>179592.56</v>
      </c>
      <c r="F413" s="72" t="s">
        <v>45</v>
      </c>
      <c r="G413" s="52"/>
    </row>
    <row r="414">
      <c r="A414" s="47" t="s">
        <v>77</v>
      </c>
      <c r="B414" s="47" t="s">
        <v>23</v>
      </c>
      <c r="C414" s="47">
        <v>10.0</v>
      </c>
      <c r="D414" s="46" t="s">
        <v>46</v>
      </c>
      <c r="E414" s="107">
        <v>179177.52</v>
      </c>
      <c r="F414" s="72" t="s">
        <v>45</v>
      </c>
      <c r="G414" s="52"/>
    </row>
    <row r="415">
      <c r="A415" s="47" t="s">
        <v>79</v>
      </c>
      <c r="B415" s="47" t="s">
        <v>23</v>
      </c>
      <c r="C415" s="47">
        <v>1.0</v>
      </c>
      <c r="D415" s="46" t="s">
        <v>714</v>
      </c>
      <c r="E415" s="107">
        <v>200000.0</v>
      </c>
      <c r="F415" s="72" t="s">
        <v>122</v>
      </c>
      <c r="G415" s="52"/>
    </row>
    <row r="416">
      <c r="A416" s="47" t="s">
        <v>79</v>
      </c>
      <c r="B416" s="47" t="s">
        <v>23</v>
      </c>
      <c r="C416" s="47">
        <v>2.0</v>
      </c>
      <c r="D416" s="46" t="s">
        <v>706</v>
      </c>
      <c r="E416" s="107">
        <v>199890.14</v>
      </c>
      <c r="F416" s="72" t="s">
        <v>122</v>
      </c>
      <c r="G416" s="52"/>
    </row>
    <row r="417">
      <c r="A417" s="47" t="s">
        <v>79</v>
      </c>
      <c r="B417" s="47" t="s">
        <v>23</v>
      </c>
      <c r="C417" s="47">
        <v>3.0</v>
      </c>
      <c r="D417" s="46" t="s">
        <v>706</v>
      </c>
      <c r="E417" s="107">
        <v>199890.14</v>
      </c>
      <c r="F417" s="72" t="s">
        <v>122</v>
      </c>
      <c r="G417" s="52"/>
    </row>
    <row r="418">
      <c r="A418" s="47" t="s">
        <v>79</v>
      </c>
      <c r="B418" s="47" t="s">
        <v>23</v>
      </c>
      <c r="C418" s="47">
        <v>4.0</v>
      </c>
      <c r="D418" s="46" t="s">
        <v>682</v>
      </c>
      <c r="E418" s="107">
        <v>81495.39</v>
      </c>
      <c r="F418" s="72" t="s">
        <v>51</v>
      </c>
      <c r="G418" s="52"/>
    </row>
    <row r="419">
      <c r="A419" s="47" t="s">
        <v>79</v>
      </c>
      <c r="B419" s="47" t="s">
        <v>23</v>
      </c>
      <c r="C419" s="47">
        <v>5.0</v>
      </c>
      <c r="D419" s="46" t="s">
        <v>46</v>
      </c>
      <c r="E419" s="107">
        <v>150259.0</v>
      </c>
      <c r="F419" s="72" t="s">
        <v>45</v>
      </c>
      <c r="G419" s="52"/>
    </row>
    <row r="420">
      <c r="A420" s="47" t="s">
        <v>79</v>
      </c>
      <c r="B420" s="47" t="s">
        <v>23</v>
      </c>
      <c r="C420" s="47">
        <v>6.0</v>
      </c>
      <c r="D420" s="46" t="s">
        <v>698</v>
      </c>
      <c r="E420" s="107">
        <v>152145.0</v>
      </c>
      <c r="F420" s="72" t="s">
        <v>92</v>
      </c>
      <c r="G420" s="52"/>
    </row>
    <row r="421">
      <c r="A421" s="47" t="s">
        <v>79</v>
      </c>
      <c r="B421" s="47" t="s">
        <v>23</v>
      </c>
      <c r="C421" s="47">
        <v>7.0</v>
      </c>
      <c r="D421" s="46" t="s">
        <v>46</v>
      </c>
      <c r="E421" s="107">
        <v>150623.0</v>
      </c>
      <c r="F421" s="72" t="s">
        <v>45</v>
      </c>
      <c r="G421" s="52"/>
    </row>
    <row r="422">
      <c r="A422" s="47" t="s">
        <v>79</v>
      </c>
      <c r="B422" s="47" t="s">
        <v>23</v>
      </c>
      <c r="C422" s="47">
        <v>8.0</v>
      </c>
      <c r="D422" s="46" t="s">
        <v>715</v>
      </c>
      <c r="E422" s="107">
        <v>172992.66</v>
      </c>
      <c r="F422" s="72" t="s">
        <v>69</v>
      </c>
      <c r="G422" s="52"/>
    </row>
    <row r="423">
      <c r="A423" s="47" t="s">
        <v>79</v>
      </c>
      <c r="B423" s="47" t="s">
        <v>23</v>
      </c>
      <c r="C423" s="47">
        <v>9.0</v>
      </c>
      <c r="D423" s="46" t="s">
        <v>710</v>
      </c>
      <c r="E423" s="107">
        <v>173903.21</v>
      </c>
      <c r="F423" s="72" t="s">
        <v>89</v>
      </c>
      <c r="G423" s="52"/>
    </row>
    <row r="424">
      <c r="A424" s="47" t="s">
        <v>82</v>
      </c>
      <c r="B424" s="47" t="s">
        <v>23</v>
      </c>
      <c r="C424" s="47">
        <v>1.0</v>
      </c>
      <c r="D424" s="46" t="s">
        <v>697</v>
      </c>
      <c r="E424" s="107">
        <v>200000.0</v>
      </c>
      <c r="F424" s="72" t="s">
        <v>122</v>
      </c>
      <c r="G424" s="52"/>
    </row>
    <row r="425">
      <c r="A425" s="47" t="s">
        <v>82</v>
      </c>
      <c r="B425" s="47" t="s">
        <v>23</v>
      </c>
      <c r="C425" s="47">
        <v>2.0</v>
      </c>
      <c r="D425" s="46" t="s">
        <v>716</v>
      </c>
      <c r="E425" s="107">
        <v>199558.04</v>
      </c>
      <c r="F425" s="72" t="s">
        <v>110</v>
      </c>
      <c r="G425" s="52"/>
    </row>
    <row r="426">
      <c r="A426" s="47" t="s">
        <v>82</v>
      </c>
      <c r="B426" s="47" t="s">
        <v>23</v>
      </c>
      <c r="C426" s="47">
        <v>3.0</v>
      </c>
      <c r="D426" s="46" t="s">
        <v>666</v>
      </c>
      <c r="E426" s="107">
        <v>192363.45</v>
      </c>
      <c r="F426" s="72" t="s">
        <v>107</v>
      </c>
      <c r="G426" s="52"/>
    </row>
    <row r="427">
      <c r="A427" s="47" t="s">
        <v>82</v>
      </c>
      <c r="B427" s="47" t="s">
        <v>23</v>
      </c>
      <c r="C427" s="47">
        <v>4.0</v>
      </c>
      <c r="D427" s="46" t="s">
        <v>46</v>
      </c>
      <c r="E427" s="107">
        <v>199590.65</v>
      </c>
      <c r="F427" s="72" t="s">
        <v>45</v>
      </c>
      <c r="G427" s="52"/>
    </row>
    <row r="428">
      <c r="A428" s="47" t="s">
        <v>82</v>
      </c>
      <c r="B428" s="47" t="s">
        <v>23</v>
      </c>
      <c r="C428" s="47">
        <v>5.0</v>
      </c>
      <c r="D428" s="46" t="s">
        <v>46</v>
      </c>
      <c r="E428" s="107">
        <v>199186.36</v>
      </c>
      <c r="F428" s="72" t="s">
        <v>45</v>
      </c>
      <c r="G428" s="52"/>
    </row>
    <row r="429">
      <c r="A429" s="47" t="s">
        <v>82</v>
      </c>
      <c r="B429" s="47" t="s">
        <v>23</v>
      </c>
      <c r="C429" s="47">
        <v>6.0</v>
      </c>
      <c r="D429" s="46" t="s">
        <v>46</v>
      </c>
      <c r="E429" s="107">
        <v>199524.49</v>
      </c>
      <c r="F429" s="72" t="s">
        <v>45</v>
      </c>
      <c r="G429" s="52"/>
    </row>
    <row r="430">
      <c r="A430" s="47" t="s">
        <v>82</v>
      </c>
      <c r="B430" s="47" t="s">
        <v>23</v>
      </c>
      <c r="C430" s="47">
        <v>7.0</v>
      </c>
      <c r="D430" s="46" t="s">
        <v>669</v>
      </c>
      <c r="E430" s="107">
        <v>114121.73</v>
      </c>
      <c r="F430" s="72" t="s">
        <v>51</v>
      </c>
      <c r="G430" s="52"/>
    </row>
    <row r="431">
      <c r="A431" s="47" t="s">
        <v>82</v>
      </c>
      <c r="B431" s="47" t="s">
        <v>23</v>
      </c>
      <c r="C431" s="47">
        <v>8.0</v>
      </c>
      <c r="D431" s="46" t="s">
        <v>666</v>
      </c>
      <c r="E431" s="107">
        <v>163655.21</v>
      </c>
      <c r="F431" s="72" t="s">
        <v>107</v>
      </c>
      <c r="G431" s="52"/>
    </row>
    <row r="432">
      <c r="A432" s="96" t="s">
        <v>82</v>
      </c>
      <c r="B432" s="96" t="s">
        <v>23</v>
      </c>
      <c r="C432" s="96">
        <v>9.0</v>
      </c>
      <c r="D432" s="60" t="s">
        <v>682</v>
      </c>
      <c r="E432" s="108">
        <v>176841.97</v>
      </c>
      <c r="F432" s="98" t="s">
        <v>51</v>
      </c>
      <c r="G432" s="52"/>
    </row>
    <row r="433">
      <c r="A433" s="31"/>
      <c r="B433" s="47"/>
      <c r="C433" s="31"/>
      <c r="E433" s="109"/>
      <c r="F433" s="33"/>
      <c r="G433" s="52"/>
    </row>
    <row r="434">
      <c r="A434" s="31"/>
      <c r="B434" s="47"/>
      <c r="C434" s="31"/>
      <c r="E434" s="109"/>
      <c r="F434" s="33"/>
      <c r="G434" s="52"/>
    </row>
    <row r="435">
      <c r="A435" s="31"/>
      <c r="B435" s="47"/>
      <c r="C435" s="31"/>
      <c r="E435" s="109"/>
      <c r="F435" s="33"/>
      <c r="G435" s="52"/>
    </row>
    <row r="436">
      <c r="A436" s="31"/>
      <c r="B436" s="47"/>
      <c r="C436" s="31"/>
      <c r="E436" s="109"/>
      <c r="F436" s="33"/>
      <c r="G436" s="52"/>
    </row>
    <row r="437">
      <c r="A437" s="31"/>
      <c r="B437" s="47"/>
      <c r="C437" s="31"/>
      <c r="E437" s="109"/>
      <c r="F437" s="33"/>
      <c r="G437" s="52"/>
    </row>
    <row r="438">
      <c r="A438" s="31"/>
      <c r="B438" s="47"/>
      <c r="C438" s="31"/>
      <c r="E438" s="109"/>
      <c r="F438" s="33"/>
      <c r="G438" s="52"/>
    </row>
    <row r="439">
      <c r="A439" s="31"/>
      <c r="B439" s="47"/>
      <c r="C439" s="31"/>
      <c r="E439" s="109"/>
      <c r="F439" s="33"/>
      <c r="G439" s="52"/>
    </row>
    <row r="440">
      <c r="A440" s="31"/>
      <c r="B440" s="47"/>
      <c r="C440" s="31"/>
      <c r="E440" s="109"/>
      <c r="F440" s="33"/>
      <c r="G440" s="52"/>
    </row>
    <row r="441">
      <c r="A441" s="31"/>
      <c r="B441" s="47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16.71"/>
    <col customWidth="1" min="8" max="8" width="33.0"/>
    <col customWidth="1" min="9" max="9" width="34.86"/>
  </cols>
  <sheetData>
    <row r="1">
      <c r="A1" s="110" t="s">
        <v>717</v>
      </c>
      <c r="B1" s="69"/>
      <c r="C1" s="69"/>
      <c r="D1" s="69"/>
      <c r="E1" s="69"/>
      <c r="F1" s="69"/>
      <c r="G1" s="69"/>
      <c r="H1" s="69"/>
      <c r="I1" s="7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11"/>
      <c r="B2" s="111"/>
      <c r="C2" s="111"/>
      <c r="D2" s="51"/>
      <c r="E2" s="112"/>
      <c r="F2" s="113"/>
      <c r="G2" s="12">
        <f>countif(G4:G2007,"Open")</f>
        <v>0</v>
      </c>
      <c r="H2" s="51"/>
      <c r="I2" s="5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111" t="s">
        <v>597</v>
      </c>
      <c r="B3" s="111" t="s">
        <v>2</v>
      </c>
      <c r="C3" s="111" t="s">
        <v>598</v>
      </c>
      <c r="D3" s="51" t="s">
        <v>599</v>
      </c>
      <c r="E3" s="112" t="s">
        <v>600</v>
      </c>
      <c r="F3" s="113" t="s">
        <v>3</v>
      </c>
      <c r="G3" s="51" t="s">
        <v>0</v>
      </c>
      <c r="H3" s="51" t="s">
        <v>327</v>
      </c>
      <c r="I3" s="51" t="s">
        <v>328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11" t="s">
        <v>171</v>
      </c>
      <c r="B4" s="111" t="s">
        <v>7</v>
      </c>
      <c r="C4" s="111">
        <v>1.0</v>
      </c>
      <c r="D4" s="51" t="s">
        <v>718</v>
      </c>
      <c r="E4" s="114">
        <v>199988.0</v>
      </c>
      <c r="F4" s="113" t="s">
        <v>27</v>
      </c>
      <c r="G4" s="51" t="s">
        <v>16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11" t="s">
        <v>171</v>
      </c>
      <c r="B5" s="111" t="s">
        <v>7</v>
      </c>
      <c r="C5" s="111">
        <v>2.0</v>
      </c>
      <c r="D5" s="51" t="s">
        <v>719</v>
      </c>
      <c r="E5" s="114">
        <v>200000.0</v>
      </c>
      <c r="F5" s="113" t="s">
        <v>30</v>
      </c>
      <c r="G5" s="51" t="s">
        <v>16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11" t="s">
        <v>171</v>
      </c>
      <c r="B6" s="111" t="s">
        <v>7</v>
      </c>
      <c r="C6" s="111">
        <v>3.0</v>
      </c>
      <c r="D6" s="51" t="s">
        <v>8</v>
      </c>
      <c r="E6" s="114">
        <v>191387.41</v>
      </c>
      <c r="F6" s="113" t="s">
        <v>8</v>
      </c>
      <c r="G6" s="51" t="s">
        <v>16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111" t="s">
        <v>171</v>
      </c>
      <c r="B7" s="111" t="s">
        <v>7</v>
      </c>
      <c r="C7" s="111">
        <v>4.0</v>
      </c>
      <c r="D7" s="51" t="s">
        <v>8</v>
      </c>
      <c r="E7" s="114">
        <v>149656.72</v>
      </c>
      <c r="F7" s="113" t="s">
        <v>8</v>
      </c>
      <c r="G7" s="51" t="s">
        <v>16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111" t="s">
        <v>171</v>
      </c>
      <c r="B8" s="111" t="s">
        <v>7</v>
      </c>
      <c r="C8" s="111">
        <v>5.0</v>
      </c>
      <c r="D8" s="51" t="s">
        <v>700</v>
      </c>
      <c r="E8" s="114">
        <v>188416.05</v>
      </c>
      <c r="F8" s="113" t="s">
        <v>75</v>
      </c>
      <c r="G8" s="51" t="s">
        <v>16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111" t="s">
        <v>171</v>
      </c>
      <c r="B9" s="111" t="s">
        <v>7</v>
      </c>
      <c r="C9" s="111">
        <v>6.0</v>
      </c>
      <c r="D9" s="51" t="s">
        <v>700</v>
      </c>
      <c r="E9" s="114">
        <v>200000.0</v>
      </c>
      <c r="F9" s="113" t="s">
        <v>75</v>
      </c>
      <c r="G9" s="51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111" t="s">
        <v>171</v>
      </c>
      <c r="B10" s="111" t="s">
        <v>7</v>
      </c>
      <c r="C10" s="111">
        <v>7.0</v>
      </c>
      <c r="D10" s="51" t="s">
        <v>720</v>
      </c>
      <c r="E10" s="114">
        <v>148510.09</v>
      </c>
      <c r="F10" s="113" t="s">
        <v>86</v>
      </c>
      <c r="G10" s="51" t="s">
        <v>16</v>
      </c>
      <c r="H10" s="5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111" t="s">
        <v>171</v>
      </c>
      <c r="B11" s="111" t="s">
        <v>7</v>
      </c>
      <c r="C11" s="111">
        <v>8.0</v>
      </c>
      <c r="D11" s="51" t="s">
        <v>721</v>
      </c>
      <c r="E11" s="114">
        <v>194996.11</v>
      </c>
      <c r="F11" s="113" t="s">
        <v>45</v>
      </c>
      <c r="G11" s="51" t="s">
        <v>16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111" t="s">
        <v>172</v>
      </c>
      <c r="B12" s="111" t="s">
        <v>7</v>
      </c>
      <c r="C12" s="111">
        <v>1.0</v>
      </c>
      <c r="D12" s="51" t="s">
        <v>722</v>
      </c>
      <c r="E12" s="114">
        <v>180132.42</v>
      </c>
      <c r="F12" s="113" t="s">
        <v>116</v>
      </c>
      <c r="G12" s="51" t="s">
        <v>16</v>
      </c>
      <c r="H12" s="51"/>
      <c r="I12" s="51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111" t="s">
        <v>172</v>
      </c>
      <c r="B13" s="111" t="s">
        <v>7</v>
      </c>
      <c r="C13" s="111">
        <v>2.0</v>
      </c>
      <c r="D13" s="51" t="s">
        <v>723</v>
      </c>
      <c r="E13" s="114">
        <v>156997.36</v>
      </c>
      <c r="F13" s="113" t="s">
        <v>69</v>
      </c>
      <c r="G13" s="51" t="s">
        <v>16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111" t="s">
        <v>172</v>
      </c>
      <c r="B14" s="111" t="s">
        <v>7</v>
      </c>
      <c r="C14" s="111">
        <v>3.0</v>
      </c>
      <c r="D14" s="51" t="s">
        <v>724</v>
      </c>
      <c r="E14" s="114">
        <v>199162.0</v>
      </c>
      <c r="F14" s="113" t="s">
        <v>86</v>
      </c>
      <c r="G14" s="51" t="s">
        <v>16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111" t="s">
        <v>172</v>
      </c>
      <c r="B15" s="111" t="s">
        <v>7</v>
      </c>
      <c r="C15" s="111">
        <v>4.0</v>
      </c>
      <c r="D15" s="115" t="s">
        <v>725</v>
      </c>
      <c r="E15" s="114">
        <v>199636.16</v>
      </c>
      <c r="F15" s="113" t="s">
        <v>27</v>
      </c>
      <c r="G15" s="51" t="s">
        <v>16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111" t="s">
        <v>172</v>
      </c>
      <c r="B16" s="111" t="s">
        <v>7</v>
      </c>
      <c r="C16" s="111">
        <v>5.0</v>
      </c>
      <c r="D16" s="51" t="s">
        <v>726</v>
      </c>
      <c r="E16" s="114">
        <v>185679.15</v>
      </c>
      <c r="F16" s="113" t="s">
        <v>95</v>
      </c>
      <c r="G16" s="51" t="s">
        <v>16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111" t="s">
        <v>172</v>
      </c>
      <c r="B17" s="111" t="s">
        <v>7</v>
      </c>
      <c r="C17" s="111">
        <v>6.0</v>
      </c>
      <c r="D17" s="51" t="s">
        <v>727</v>
      </c>
      <c r="E17" s="114">
        <v>135726.64</v>
      </c>
      <c r="F17" s="113" t="s">
        <v>51</v>
      </c>
      <c r="G17" s="51" t="s">
        <v>16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111" t="s">
        <v>172</v>
      </c>
      <c r="B18" s="111" t="s">
        <v>7</v>
      </c>
      <c r="C18" s="111">
        <v>7.0</v>
      </c>
      <c r="D18" s="51" t="s">
        <v>728</v>
      </c>
      <c r="E18" s="114">
        <v>199340.46</v>
      </c>
      <c r="F18" s="113" t="s">
        <v>45</v>
      </c>
      <c r="G18" s="51" t="s">
        <v>16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111" t="s">
        <v>172</v>
      </c>
      <c r="B19" s="111" t="s">
        <v>7</v>
      </c>
      <c r="C19" s="111">
        <v>8.0</v>
      </c>
      <c r="D19" s="51" t="s">
        <v>729</v>
      </c>
      <c r="E19" s="114">
        <v>200000.0</v>
      </c>
      <c r="F19" s="113" t="s">
        <v>33</v>
      </c>
      <c r="G19" s="51" t="s">
        <v>16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111" t="s">
        <v>172</v>
      </c>
      <c r="B20" s="111" t="s">
        <v>7</v>
      </c>
      <c r="C20" s="111">
        <v>9.0</v>
      </c>
      <c r="D20" s="51" t="s">
        <v>8</v>
      </c>
      <c r="E20" s="114">
        <v>169283.76</v>
      </c>
      <c r="F20" s="113" t="s">
        <v>8</v>
      </c>
      <c r="G20" s="51" t="s">
        <v>16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111" t="s">
        <v>173</v>
      </c>
      <c r="B21" s="111" t="s">
        <v>7</v>
      </c>
      <c r="C21" s="111">
        <v>1.0</v>
      </c>
      <c r="D21" s="51" t="s">
        <v>730</v>
      </c>
      <c r="E21" s="114">
        <v>192415.39</v>
      </c>
      <c r="F21" s="113" t="s">
        <v>48</v>
      </c>
      <c r="G21" s="51" t="s">
        <v>16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111" t="s">
        <v>173</v>
      </c>
      <c r="B22" s="111" t="s">
        <v>7</v>
      </c>
      <c r="C22" s="111">
        <v>2.0</v>
      </c>
      <c r="D22" s="51" t="s">
        <v>731</v>
      </c>
      <c r="E22" s="114">
        <v>169128.41</v>
      </c>
      <c r="F22" s="113" t="s">
        <v>95</v>
      </c>
      <c r="G22" s="51" t="s">
        <v>16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111" t="s">
        <v>173</v>
      </c>
      <c r="B23" s="111" t="s">
        <v>7</v>
      </c>
      <c r="C23" s="111">
        <v>3.0</v>
      </c>
      <c r="D23" s="51" t="s">
        <v>732</v>
      </c>
      <c r="E23" s="114">
        <v>197155.88</v>
      </c>
      <c r="F23" s="113" t="s">
        <v>95</v>
      </c>
      <c r="G23" s="51" t="s">
        <v>16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111" t="s">
        <v>173</v>
      </c>
      <c r="B24" s="111" t="s">
        <v>7</v>
      </c>
      <c r="C24" s="111">
        <v>4.0</v>
      </c>
      <c r="D24" s="51" t="s">
        <v>101</v>
      </c>
      <c r="E24" s="114">
        <v>200000.0</v>
      </c>
      <c r="F24" s="113" t="s">
        <v>101</v>
      </c>
      <c r="G24" s="51" t="s">
        <v>16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111" t="s">
        <v>173</v>
      </c>
      <c r="B25" s="111" t="s">
        <v>7</v>
      </c>
      <c r="C25" s="111">
        <v>5.0</v>
      </c>
      <c r="D25" s="51" t="s">
        <v>733</v>
      </c>
      <c r="E25" s="114">
        <v>200000.0</v>
      </c>
      <c r="F25" s="113" t="s">
        <v>30</v>
      </c>
      <c r="G25" s="51" t="s">
        <v>16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111" t="s">
        <v>173</v>
      </c>
      <c r="B26" s="111" t="s">
        <v>7</v>
      </c>
      <c r="C26" s="111">
        <v>6.0</v>
      </c>
      <c r="D26" s="51" t="s">
        <v>733</v>
      </c>
      <c r="E26" s="114">
        <v>200000.0</v>
      </c>
      <c r="F26" s="113" t="s">
        <v>30</v>
      </c>
      <c r="G26" s="51" t="s">
        <v>16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111" t="s">
        <v>173</v>
      </c>
      <c r="B27" s="111" t="s">
        <v>7</v>
      </c>
      <c r="C27" s="111">
        <v>7.0</v>
      </c>
      <c r="D27" s="51" t="s">
        <v>733</v>
      </c>
      <c r="E27" s="114">
        <v>200000.0</v>
      </c>
      <c r="F27" s="113" t="s">
        <v>30</v>
      </c>
      <c r="G27" s="51" t="s">
        <v>16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111" t="s">
        <v>173</v>
      </c>
      <c r="B28" s="111" t="s">
        <v>7</v>
      </c>
      <c r="C28" s="111">
        <v>8.0</v>
      </c>
      <c r="D28" s="51" t="s">
        <v>734</v>
      </c>
      <c r="E28" s="114">
        <v>191296.43</v>
      </c>
      <c r="F28" s="113" t="s">
        <v>60</v>
      </c>
      <c r="G28" s="51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111" t="s">
        <v>173</v>
      </c>
      <c r="B29" s="111" t="s">
        <v>7</v>
      </c>
      <c r="C29" s="111">
        <v>9.0</v>
      </c>
      <c r="D29" s="51" t="s">
        <v>49</v>
      </c>
      <c r="E29" s="114">
        <v>197124.77</v>
      </c>
      <c r="F29" s="113" t="s">
        <v>48</v>
      </c>
      <c r="G29" s="51" t="s">
        <v>16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111" t="s">
        <v>174</v>
      </c>
      <c r="B30" s="111" t="s">
        <v>7</v>
      </c>
      <c r="C30" s="111">
        <v>1.0</v>
      </c>
      <c r="D30" s="51" t="s">
        <v>735</v>
      </c>
      <c r="E30" s="114">
        <v>196641.71</v>
      </c>
      <c r="F30" s="113" t="s">
        <v>45</v>
      </c>
      <c r="G30" s="51" t="s">
        <v>16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111" t="s">
        <v>174</v>
      </c>
      <c r="B31" s="111" t="s">
        <v>7</v>
      </c>
      <c r="C31" s="111">
        <v>2.0</v>
      </c>
      <c r="D31" s="51" t="s">
        <v>736</v>
      </c>
      <c r="E31" s="114">
        <v>161089.89</v>
      </c>
      <c r="F31" s="113" t="s">
        <v>86</v>
      </c>
      <c r="G31" s="51" t="s">
        <v>16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111" t="s">
        <v>174</v>
      </c>
      <c r="B32" s="111" t="s">
        <v>7</v>
      </c>
      <c r="C32" s="111">
        <v>3.0</v>
      </c>
      <c r="D32" s="51" t="s">
        <v>737</v>
      </c>
      <c r="E32" s="114">
        <v>197501.77</v>
      </c>
      <c r="F32" s="113" t="s">
        <v>42</v>
      </c>
      <c r="G32" s="51" t="s">
        <v>10</v>
      </c>
      <c r="H32" s="51" t="s">
        <v>738</v>
      </c>
      <c r="I32" s="51" t="s">
        <v>739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111" t="s">
        <v>174</v>
      </c>
      <c r="B33" s="111" t="s">
        <v>7</v>
      </c>
      <c r="C33" s="111">
        <v>4.0</v>
      </c>
      <c r="D33" s="51" t="s">
        <v>42</v>
      </c>
      <c r="E33" s="114">
        <v>197738.65</v>
      </c>
      <c r="F33" s="113" t="s">
        <v>42</v>
      </c>
      <c r="G33" s="51" t="s">
        <v>16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111" t="s">
        <v>174</v>
      </c>
      <c r="B34" s="111" t="s">
        <v>7</v>
      </c>
      <c r="C34" s="111">
        <v>5.0</v>
      </c>
      <c r="D34" s="51" t="s">
        <v>49</v>
      </c>
      <c r="E34" s="114">
        <v>199431.77</v>
      </c>
      <c r="F34" s="113" t="s">
        <v>48</v>
      </c>
      <c r="G34" s="51" t="s">
        <v>16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111" t="s">
        <v>174</v>
      </c>
      <c r="B35" s="111" t="s">
        <v>7</v>
      </c>
      <c r="C35" s="111">
        <v>6.0</v>
      </c>
      <c r="D35" s="51" t="s">
        <v>49</v>
      </c>
      <c r="E35" s="114">
        <v>199080.62</v>
      </c>
      <c r="F35" s="113" t="s">
        <v>48</v>
      </c>
      <c r="G35" s="51" t="s">
        <v>16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111" t="s">
        <v>174</v>
      </c>
      <c r="B36" s="111" t="s">
        <v>7</v>
      </c>
      <c r="C36" s="111">
        <v>7.0</v>
      </c>
      <c r="D36" s="51" t="s">
        <v>740</v>
      </c>
      <c r="E36" s="114">
        <v>100000.0</v>
      </c>
      <c r="F36" s="113" t="s">
        <v>113</v>
      </c>
      <c r="G36" s="51" t="s">
        <v>10</v>
      </c>
      <c r="H36" s="51" t="s">
        <v>741</v>
      </c>
      <c r="I36" s="51" t="s">
        <v>742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111" t="s">
        <v>174</v>
      </c>
      <c r="B37" s="111" t="s">
        <v>7</v>
      </c>
      <c r="C37" s="111">
        <v>8.0</v>
      </c>
      <c r="D37" s="51" t="s">
        <v>743</v>
      </c>
      <c r="E37" s="114">
        <v>100000.0</v>
      </c>
      <c r="F37" s="113" t="s">
        <v>39</v>
      </c>
      <c r="G37" s="51" t="s">
        <v>16</v>
      </c>
      <c r="H37" s="5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111" t="s">
        <v>174</v>
      </c>
      <c r="B38" s="111" t="s">
        <v>7</v>
      </c>
      <c r="C38" s="111">
        <v>9.0</v>
      </c>
      <c r="D38" s="51" t="s">
        <v>49</v>
      </c>
      <c r="E38" s="114">
        <v>194540.21</v>
      </c>
      <c r="F38" s="113" t="s">
        <v>48</v>
      </c>
      <c r="G38" s="51" t="s">
        <v>16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111" t="s">
        <v>174</v>
      </c>
      <c r="B39" s="111" t="s">
        <v>7</v>
      </c>
      <c r="C39" s="111">
        <v>10.0</v>
      </c>
      <c r="D39" s="51" t="s">
        <v>744</v>
      </c>
      <c r="E39" s="114">
        <v>200000.0</v>
      </c>
      <c r="F39" s="113" t="s">
        <v>30</v>
      </c>
      <c r="G39" s="51" t="s">
        <v>16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111" t="s">
        <v>175</v>
      </c>
      <c r="B40" s="111" t="s">
        <v>7</v>
      </c>
      <c r="C40" s="111">
        <v>1.0</v>
      </c>
      <c r="D40" s="51" t="s">
        <v>733</v>
      </c>
      <c r="E40" s="114">
        <v>200000.0</v>
      </c>
      <c r="F40" s="113" t="s">
        <v>30</v>
      </c>
      <c r="G40" s="51" t="s">
        <v>16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111" t="s">
        <v>175</v>
      </c>
      <c r="B41" s="111" t="s">
        <v>7</v>
      </c>
      <c r="C41" s="111">
        <v>2.0</v>
      </c>
      <c r="D41" s="51" t="s">
        <v>745</v>
      </c>
      <c r="E41" s="114">
        <v>145985.93</v>
      </c>
      <c r="F41" s="113" t="s">
        <v>45</v>
      </c>
      <c r="G41" s="51" t="s">
        <v>16</v>
      </c>
      <c r="H41" s="5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111" t="s">
        <v>175</v>
      </c>
      <c r="B42" s="111" t="s">
        <v>7</v>
      </c>
      <c r="C42" s="111">
        <v>3.0</v>
      </c>
      <c r="D42" s="51" t="s">
        <v>746</v>
      </c>
      <c r="E42" s="114">
        <v>200000.0</v>
      </c>
      <c r="F42" s="113" t="s">
        <v>39</v>
      </c>
      <c r="G42" s="51" t="s">
        <v>16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111" t="s">
        <v>175</v>
      </c>
      <c r="B43" s="111" t="s">
        <v>7</v>
      </c>
      <c r="C43" s="111">
        <v>4.0</v>
      </c>
      <c r="D43" s="51" t="s">
        <v>746</v>
      </c>
      <c r="E43" s="114">
        <v>200000.0</v>
      </c>
      <c r="F43" s="113" t="s">
        <v>39</v>
      </c>
      <c r="G43" s="51" t="s">
        <v>16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111" t="s">
        <v>175</v>
      </c>
      <c r="B44" s="111" t="s">
        <v>7</v>
      </c>
      <c r="C44" s="111">
        <v>5.0</v>
      </c>
      <c r="D44" s="51" t="s">
        <v>8</v>
      </c>
      <c r="E44" s="114">
        <v>152218.84</v>
      </c>
      <c r="F44" s="113" t="s">
        <v>8</v>
      </c>
      <c r="G44" s="51" t="s">
        <v>16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111" t="s">
        <v>175</v>
      </c>
      <c r="B45" s="111" t="s">
        <v>7</v>
      </c>
      <c r="C45" s="111">
        <v>6.0</v>
      </c>
      <c r="D45" s="51" t="s">
        <v>747</v>
      </c>
      <c r="E45" s="114">
        <v>200000.0</v>
      </c>
      <c r="F45" s="113" t="s">
        <v>113</v>
      </c>
      <c r="G45" s="51" t="s">
        <v>16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111" t="s">
        <v>175</v>
      </c>
      <c r="B46" s="111" t="s">
        <v>7</v>
      </c>
      <c r="C46" s="111">
        <v>7.0</v>
      </c>
      <c r="D46" s="51" t="s">
        <v>724</v>
      </c>
      <c r="E46" s="114">
        <v>200000.0</v>
      </c>
      <c r="F46" s="113" t="s">
        <v>86</v>
      </c>
      <c r="G46" s="51" t="s">
        <v>16</v>
      </c>
      <c r="H46" s="5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111" t="s">
        <v>175</v>
      </c>
      <c r="B47" s="111" t="s">
        <v>7</v>
      </c>
      <c r="C47" s="111">
        <v>8.0</v>
      </c>
      <c r="D47" s="51" t="s">
        <v>724</v>
      </c>
      <c r="E47" s="114">
        <v>157778.01</v>
      </c>
      <c r="F47" s="113" t="s">
        <v>86</v>
      </c>
      <c r="G47" s="51" t="s">
        <v>16</v>
      </c>
      <c r="H47" s="5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111" t="s">
        <v>175</v>
      </c>
      <c r="B48" s="111" t="s">
        <v>7</v>
      </c>
      <c r="C48" s="111">
        <v>9.0</v>
      </c>
      <c r="D48" s="51" t="s">
        <v>724</v>
      </c>
      <c r="E48" s="114">
        <v>200000.0</v>
      </c>
      <c r="F48" s="113" t="s">
        <v>86</v>
      </c>
      <c r="G48" s="51" t="s">
        <v>16</v>
      </c>
      <c r="H48" s="5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111" t="s">
        <v>175</v>
      </c>
      <c r="B49" s="111" t="s">
        <v>7</v>
      </c>
      <c r="C49" s="111">
        <v>10.0</v>
      </c>
      <c r="D49" s="51" t="s">
        <v>748</v>
      </c>
      <c r="E49" s="114">
        <v>200000.0</v>
      </c>
      <c r="F49" s="113" t="s">
        <v>63</v>
      </c>
      <c r="G49" s="51" t="s">
        <v>16</v>
      </c>
      <c r="H49" s="5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111" t="s">
        <v>176</v>
      </c>
      <c r="B50" s="111" t="s">
        <v>7</v>
      </c>
      <c r="C50" s="111">
        <v>1.0</v>
      </c>
      <c r="D50" s="51" t="s">
        <v>749</v>
      </c>
      <c r="E50" s="114">
        <v>200000.0</v>
      </c>
      <c r="F50" s="113" t="s">
        <v>39</v>
      </c>
      <c r="G50" s="51" t="s">
        <v>16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111" t="s">
        <v>176</v>
      </c>
      <c r="B51" s="111" t="s">
        <v>7</v>
      </c>
      <c r="C51" s="111">
        <v>2.0</v>
      </c>
      <c r="D51" s="51" t="s">
        <v>110</v>
      </c>
      <c r="E51" s="114">
        <v>159134.74</v>
      </c>
      <c r="F51" s="113" t="s">
        <v>110</v>
      </c>
      <c r="G51" s="51" t="s">
        <v>16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111" t="s">
        <v>176</v>
      </c>
      <c r="B52" s="111" t="s">
        <v>7</v>
      </c>
      <c r="C52" s="111">
        <v>3.0</v>
      </c>
      <c r="D52" s="51" t="s">
        <v>8</v>
      </c>
      <c r="E52" s="114">
        <v>149827.4</v>
      </c>
      <c r="F52" s="113" t="s">
        <v>8</v>
      </c>
      <c r="G52" s="51" t="s">
        <v>16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111" t="s">
        <v>176</v>
      </c>
      <c r="B53" s="111" t="s">
        <v>7</v>
      </c>
      <c r="C53" s="111">
        <v>4.0</v>
      </c>
      <c r="D53" s="51" t="s">
        <v>750</v>
      </c>
      <c r="E53" s="114">
        <v>200000.0</v>
      </c>
      <c r="F53" s="113" t="s">
        <v>51</v>
      </c>
      <c r="G53" s="51" t="s">
        <v>16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111" t="s">
        <v>176</v>
      </c>
      <c r="B54" s="111" t="s">
        <v>7</v>
      </c>
      <c r="C54" s="111">
        <v>5.0</v>
      </c>
      <c r="D54" s="51" t="s">
        <v>751</v>
      </c>
      <c r="E54" s="114">
        <v>136521.81</v>
      </c>
      <c r="F54" s="113" t="s">
        <v>75</v>
      </c>
      <c r="G54" s="51" t="s">
        <v>16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111" t="s">
        <v>176</v>
      </c>
      <c r="B55" s="111" t="s">
        <v>7</v>
      </c>
      <c r="C55" s="111">
        <v>6.0</v>
      </c>
      <c r="D55" s="51" t="s">
        <v>101</v>
      </c>
      <c r="E55" s="114">
        <v>163323.36</v>
      </c>
      <c r="F55" s="113" t="s">
        <v>101</v>
      </c>
      <c r="G55" s="51" t="s">
        <v>16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111" t="s">
        <v>176</v>
      </c>
      <c r="B56" s="111" t="s">
        <v>7</v>
      </c>
      <c r="C56" s="111">
        <v>7.0</v>
      </c>
      <c r="D56" s="51" t="s">
        <v>752</v>
      </c>
      <c r="E56" s="114">
        <v>143306.8</v>
      </c>
      <c r="F56" s="113" t="s">
        <v>8</v>
      </c>
      <c r="G56" s="51" t="s">
        <v>16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111" t="s">
        <v>176</v>
      </c>
      <c r="B57" s="111" t="s">
        <v>7</v>
      </c>
      <c r="C57" s="111">
        <v>8.0</v>
      </c>
      <c r="D57" s="51" t="s">
        <v>751</v>
      </c>
      <c r="E57" s="114">
        <v>195866.92</v>
      </c>
      <c r="F57" s="113" t="s">
        <v>75</v>
      </c>
      <c r="G57" s="51" t="s">
        <v>16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111" t="s">
        <v>176</v>
      </c>
      <c r="B58" s="111" t="s">
        <v>7</v>
      </c>
      <c r="C58" s="111">
        <v>9.0</v>
      </c>
      <c r="D58" s="51" t="s">
        <v>753</v>
      </c>
      <c r="E58" s="114">
        <v>200000.0</v>
      </c>
      <c r="F58" s="113" t="s">
        <v>45</v>
      </c>
      <c r="G58" s="51" t="s">
        <v>16</v>
      </c>
      <c r="H58" s="51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111" t="s">
        <v>176</v>
      </c>
      <c r="B59" s="111" t="s">
        <v>7</v>
      </c>
      <c r="C59" s="111">
        <v>10.0</v>
      </c>
      <c r="D59" s="51" t="s">
        <v>754</v>
      </c>
      <c r="E59" s="114">
        <v>156177.46</v>
      </c>
      <c r="F59" s="113" t="s">
        <v>89</v>
      </c>
      <c r="G59" s="51" t="s">
        <v>16</v>
      </c>
      <c r="H59" s="5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111" t="s">
        <v>177</v>
      </c>
      <c r="B60" s="111" t="s">
        <v>7</v>
      </c>
      <c r="C60" s="111">
        <v>1.0</v>
      </c>
      <c r="D60" s="51" t="s">
        <v>733</v>
      </c>
      <c r="E60" s="114">
        <v>200000.0</v>
      </c>
      <c r="F60" s="113" t="s">
        <v>30</v>
      </c>
      <c r="G60" s="51" t="s">
        <v>16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111" t="s">
        <v>177</v>
      </c>
      <c r="B61" s="111" t="s">
        <v>7</v>
      </c>
      <c r="C61" s="111">
        <v>2.0</v>
      </c>
      <c r="D61" s="51" t="s">
        <v>755</v>
      </c>
      <c r="E61" s="114">
        <v>150784.0</v>
      </c>
      <c r="F61" s="113" t="s">
        <v>116</v>
      </c>
      <c r="G61" s="51" t="s">
        <v>16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111" t="s">
        <v>177</v>
      </c>
      <c r="B62" s="111" t="s">
        <v>7</v>
      </c>
      <c r="C62" s="111">
        <v>3.0</v>
      </c>
      <c r="D62" s="51" t="s">
        <v>756</v>
      </c>
      <c r="E62" s="114">
        <v>200000.0</v>
      </c>
      <c r="F62" s="113" t="s">
        <v>39</v>
      </c>
      <c r="G62" s="51" t="s">
        <v>16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111" t="s">
        <v>177</v>
      </c>
      <c r="B63" s="111" t="s">
        <v>7</v>
      </c>
      <c r="C63" s="111">
        <v>4.0</v>
      </c>
      <c r="D63" s="51" t="s">
        <v>101</v>
      </c>
      <c r="E63" s="114">
        <v>145485.98</v>
      </c>
      <c r="F63" s="113" t="s">
        <v>101</v>
      </c>
      <c r="G63" s="51" t="s">
        <v>16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111" t="s">
        <v>177</v>
      </c>
      <c r="B64" s="111" t="s">
        <v>7</v>
      </c>
      <c r="C64" s="111">
        <v>5.0</v>
      </c>
      <c r="D64" s="51" t="s">
        <v>757</v>
      </c>
      <c r="E64" s="114">
        <v>149304.84</v>
      </c>
      <c r="F64" s="113" t="s">
        <v>45</v>
      </c>
      <c r="G64" s="51" t="s">
        <v>16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111" t="s">
        <v>177</v>
      </c>
      <c r="B65" s="111" t="s">
        <v>7</v>
      </c>
      <c r="C65" s="111">
        <v>6.0</v>
      </c>
      <c r="D65" s="51" t="s">
        <v>8</v>
      </c>
      <c r="E65" s="114">
        <v>157046.4</v>
      </c>
      <c r="F65" s="113" t="s">
        <v>8</v>
      </c>
      <c r="G65" s="51" t="s">
        <v>16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111" t="s">
        <v>177</v>
      </c>
      <c r="B66" s="111" t="s">
        <v>7</v>
      </c>
      <c r="C66" s="111">
        <v>7.0</v>
      </c>
      <c r="D66" s="51" t="s">
        <v>721</v>
      </c>
      <c r="E66" s="114">
        <v>161487.44</v>
      </c>
      <c r="F66" s="113" t="s">
        <v>45</v>
      </c>
      <c r="G66" s="51" t="s">
        <v>16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111" t="s">
        <v>177</v>
      </c>
      <c r="B67" s="111" t="s">
        <v>7</v>
      </c>
      <c r="C67" s="111">
        <v>8.0</v>
      </c>
      <c r="D67" s="51" t="s">
        <v>758</v>
      </c>
      <c r="E67" s="114">
        <v>123521.37</v>
      </c>
      <c r="F67" s="113" t="s">
        <v>36</v>
      </c>
      <c r="G67" s="51" t="s">
        <v>16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111" t="s">
        <v>177</v>
      </c>
      <c r="B68" s="111" t="s">
        <v>7</v>
      </c>
      <c r="C68" s="111">
        <v>9.0</v>
      </c>
      <c r="D68" s="51" t="s">
        <v>758</v>
      </c>
      <c r="E68" s="114">
        <v>122829.31</v>
      </c>
      <c r="F68" s="113" t="s">
        <v>36</v>
      </c>
      <c r="G68" s="51" t="s">
        <v>16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111" t="s">
        <v>177</v>
      </c>
      <c r="B69" s="111" t="s">
        <v>7</v>
      </c>
      <c r="C69" s="111">
        <v>10.0</v>
      </c>
      <c r="D69" s="51" t="s">
        <v>759</v>
      </c>
      <c r="E69" s="114">
        <v>123185.42</v>
      </c>
      <c r="F69" s="113" t="s">
        <v>51</v>
      </c>
      <c r="G69" s="51" t="s">
        <v>16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111" t="s">
        <v>178</v>
      </c>
      <c r="B70" s="111" t="s">
        <v>7</v>
      </c>
      <c r="C70" s="111">
        <v>1.0</v>
      </c>
      <c r="D70" s="51" t="s">
        <v>733</v>
      </c>
      <c r="E70" s="114">
        <v>200000.0</v>
      </c>
      <c r="F70" s="113" t="s">
        <v>30</v>
      </c>
      <c r="G70" s="51" t="s">
        <v>16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111" t="s">
        <v>178</v>
      </c>
      <c r="B71" s="111" t="s">
        <v>7</v>
      </c>
      <c r="C71" s="111">
        <v>2.0</v>
      </c>
      <c r="D71" s="51" t="s">
        <v>733</v>
      </c>
      <c r="E71" s="114">
        <v>200000.0</v>
      </c>
      <c r="F71" s="113" t="s">
        <v>30</v>
      </c>
      <c r="G71" s="51" t="s">
        <v>16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111" t="s">
        <v>178</v>
      </c>
      <c r="B72" s="111" t="s">
        <v>7</v>
      </c>
      <c r="C72" s="111">
        <v>3.0</v>
      </c>
      <c r="D72" s="51" t="s">
        <v>733</v>
      </c>
      <c r="E72" s="114">
        <v>200000.0</v>
      </c>
      <c r="F72" s="113" t="s">
        <v>30</v>
      </c>
      <c r="G72" s="51" t="s">
        <v>16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111" t="s">
        <v>178</v>
      </c>
      <c r="B73" s="111" t="s">
        <v>7</v>
      </c>
      <c r="C73" s="111">
        <v>4.0</v>
      </c>
      <c r="D73" s="51" t="s">
        <v>760</v>
      </c>
      <c r="E73" s="114">
        <v>200000.0</v>
      </c>
      <c r="F73" s="113" t="s">
        <v>39</v>
      </c>
      <c r="G73" s="51" t="s">
        <v>16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111" t="s">
        <v>178</v>
      </c>
      <c r="B74" s="111" t="s">
        <v>7</v>
      </c>
      <c r="C74" s="111">
        <v>5.0</v>
      </c>
      <c r="D74" s="51" t="s">
        <v>760</v>
      </c>
      <c r="E74" s="114">
        <v>200000.0</v>
      </c>
      <c r="F74" s="113" t="s">
        <v>39</v>
      </c>
      <c r="G74" s="51" t="s">
        <v>16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111" t="s">
        <v>178</v>
      </c>
      <c r="B75" s="111" t="s">
        <v>7</v>
      </c>
      <c r="C75" s="111">
        <v>6.0</v>
      </c>
      <c r="D75" s="51" t="s">
        <v>761</v>
      </c>
      <c r="E75" s="114">
        <v>151580.72</v>
      </c>
      <c r="F75" s="113" t="s">
        <v>119</v>
      </c>
      <c r="G75" s="51" t="s">
        <v>16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111" t="s">
        <v>178</v>
      </c>
      <c r="B76" s="111" t="s">
        <v>7</v>
      </c>
      <c r="C76" s="111">
        <v>7.0</v>
      </c>
      <c r="D76" s="51" t="s">
        <v>761</v>
      </c>
      <c r="E76" s="114">
        <v>151580.72</v>
      </c>
      <c r="F76" s="113" t="s">
        <v>119</v>
      </c>
      <c r="G76" s="51" t="s">
        <v>16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111" t="s">
        <v>178</v>
      </c>
      <c r="B77" s="111" t="s">
        <v>7</v>
      </c>
      <c r="C77" s="111">
        <v>8.0</v>
      </c>
      <c r="D77" s="51" t="s">
        <v>762</v>
      </c>
      <c r="E77" s="114">
        <v>200000.0</v>
      </c>
      <c r="F77" s="113" t="s">
        <v>110</v>
      </c>
      <c r="G77" s="51" t="s">
        <v>16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111" t="s">
        <v>178</v>
      </c>
      <c r="B78" s="111" t="s">
        <v>7</v>
      </c>
      <c r="C78" s="111">
        <v>9.0</v>
      </c>
      <c r="D78" s="51" t="s">
        <v>755</v>
      </c>
      <c r="E78" s="114">
        <v>195324.8</v>
      </c>
      <c r="F78" s="113" t="s">
        <v>116</v>
      </c>
      <c r="G78" s="51" t="s">
        <v>16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116" t="s">
        <v>178</v>
      </c>
      <c r="B79" s="116" t="s">
        <v>7</v>
      </c>
      <c r="C79" s="116">
        <v>10.0</v>
      </c>
      <c r="D79" s="117" t="s">
        <v>755</v>
      </c>
      <c r="E79" s="118">
        <v>195324.8</v>
      </c>
      <c r="F79" s="119" t="s">
        <v>116</v>
      </c>
      <c r="G79" s="51" t="s">
        <v>16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111" t="s">
        <v>171</v>
      </c>
      <c r="B80" s="111" t="s">
        <v>12</v>
      </c>
      <c r="C80" s="111">
        <v>1.0</v>
      </c>
      <c r="D80" s="51" t="s">
        <v>763</v>
      </c>
      <c r="E80" s="114">
        <v>169543.73</v>
      </c>
      <c r="F80" s="113" t="s">
        <v>36</v>
      </c>
      <c r="G80" s="51" t="s">
        <v>10</v>
      </c>
      <c r="H80" s="51" t="s">
        <v>764</v>
      </c>
      <c r="I80" s="51" t="s">
        <v>36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111" t="s">
        <v>171</v>
      </c>
      <c r="B81" s="111" t="s">
        <v>12</v>
      </c>
      <c r="C81" s="111">
        <v>2.0</v>
      </c>
      <c r="D81" s="51" t="s">
        <v>765</v>
      </c>
      <c r="E81" s="114">
        <v>196656.91</v>
      </c>
      <c r="F81" s="113" t="s">
        <v>95</v>
      </c>
      <c r="G81" s="51" t="s">
        <v>16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111" t="s">
        <v>171</v>
      </c>
      <c r="B82" s="111" t="s">
        <v>12</v>
      </c>
      <c r="C82" s="111">
        <v>3.0</v>
      </c>
      <c r="D82" s="51" t="s">
        <v>766</v>
      </c>
      <c r="E82" s="114">
        <v>178631.22</v>
      </c>
      <c r="F82" s="113" t="s">
        <v>86</v>
      </c>
      <c r="G82" s="51" t="s">
        <v>16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111" t="s">
        <v>171</v>
      </c>
      <c r="B83" s="111" t="s">
        <v>12</v>
      </c>
      <c r="C83" s="111">
        <v>4.0</v>
      </c>
      <c r="D83" s="51" t="s">
        <v>767</v>
      </c>
      <c r="E83" s="114">
        <v>161989.61</v>
      </c>
      <c r="F83" s="113" t="s">
        <v>36</v>
      </c>
      <c r="G83" s="51" t="s">
        <v>10</v>
      </c>
      <c r="H83" s="51" t="s">
        <v>764</v>
      </c>
      <c r="I83" s="51" t="s">
        <v>36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111" t="s">
        <v>171</v>
      </c>
      <c r="B84" s="111" t="s">
        <v>12</v>
      </c>
      <c r="C84" s="111">
        <v>5.0</v>
      </c>
      <c r="D84" s="51" t="s">
        <v>768</v>
      </c>
      <c r="E84" s="114">
        <v>140893.5</v>
      </c>
      <c r="F84" s="113" t="s">
        <v>51</v>
      </c>
      <c r="G84" s="51" t="s">
        <v>16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111" t="s">
        <v>171</v>
      </c>
      <c r="B85" s="111" t="s">
        <v>12</v>
      </c>
      <c r="C85" s="111">
        <v>6.0</v>
      </c>
      <c r="D85" s="51" t="s">
        <v>769</v>
      </c>
      <c r="E85" s="114">
        <v>59245.16</v>
      </c>
      <c r="F85" s="113" t="s">
        <v>51</v>
      </c>
      <c r="G85" s="51" t="s">
        <v>10</v>
      </c>
      <c r="H85" s="51" t="s">
        <v>770</v>
      </c>
      <c r="I85" s="51" t="s">
        <v>51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111" t="s">
        <v>171</v>
      </c>
      <c r="B86" s="111" t="s">
        <v>12</v>
      </c>
      <c r="C86" s="111">
        <v>7.0</v>
      </c>
      <c r="D86" s="51" t="s">
        <v>771</v>
      </c>
      <c r="E86" s="114">
        <v>87974.58</v>
      </c>
      <c r="F86" s="113" t="s">
        <v>95</v>
      </c>
      <c r="G86" s="51" t="s">
        <v>16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111" t="s">
        <v>171</v>
      </c>
      <c r="B87" s="111" t="s">
        <v>12</v>
      </c>
      <c r="C87" s="111">
        <v>8.0</v>
      </c>
      <c r="D87" s="51" t="s">
        <v>772</v>
      </c>
      <c r="E87" s="114">
        <v>196229.45</v>
      </c>
      <c r="F87" s="113" t="s">
        <v>45</v>
      </c>
      <c r="G87" s="51" t="s">
        <v>16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111" t="s">
        <v>171</v>
      </c>
      <c r="B88" s="111" t="s">
        <v>12</v>
      </c>
      <c r="C88" s="111">
        <v>9.0</v>
      </c>
      <c r="D88" s="51" t="s">
        <v>773</v>
      </c>
      <c r="E88" s="114">
        <v>100000.0</v>
      </c>
      <c r="F88" s="113" t="s">
        <v>122</v>
      </c>
      <c r="G88" s="51" t="s">
        <v>16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111" t="s">
        <v>171</v>
      </c>
      <c r="B89" s="111" t="s">
        <v>12</v>
      </c>
      <c r="C89" s="111">
        <v>10.0</v>
      </c>
      <c r="D89" s="51" t="s">
        <v>748</v>
      </c>
      <c r="E89" s="114">
        <v>190167.96</v>
      </c>
      <c r="F89" s="113" t="s">
        <v>63</v>
      </c>
      <c r="G89" s="51" t="s">
        <v>16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111" t="s">
        <v>171</v>
      </c>
      <c r="B90" s="111" t="s">
        <v>12</v>
      </c>
      <c r="C90" s="111">
        <v>11.0</v>
      </c>
      <c r="D90" s="51" t="s">
        <v>774</v>
      </c>
      <c r="E90" s="114">
        <v>91806.62</v>
      </c>
      <c r="F90" s="113" t="s">
        <v>98</v>
      </c>
      <c r="G90" s="51" t="s">
        <v>16</v>
      </c>
      <c r="H90" s="5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111" t="s">
        <v>172</v>
      </c>
      <c r="B91" s="111" t="s">
        <v>12</v>
      </c>
      <c r="C91" s="111">
        <v>1.0</v>
      </c>
      <c r="D91" s="115" t="s">
        <v>725</v>
      </c>
      <c r="E91" s="114">
        <v>194672.83</v>
      </c>
      <c r="F91" s="113" t="s">
        <v>27</v>
      </c>
      <c r="G91" s="51" t="s">
        <v>16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111" t="s">
        <v>172</v>
      </c>
      <c r="B92" s="111" t="s">
        <v>12</v>
      </c>
      <c r="C92" s="111">
        <v>2.0</v>
      </c>
      <c r="D92" s="51" t="s">
        <v>775</v>
      </c>
      <c r="E92" s="114">
        <v>199539.2</v>
      </c>
      <c r="F92" s="113" t="s">
        <v>45</v>
      </c>
      <c r="G92" s="51" t="s">
        <v>16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111" t="s">
        <v>172</v>
      </c>
      <c r="B93" s="111" t="s">
        <v>12</v>
      </c>
      <c r="C93" s="111">
        <v>3.0</v>
      </c>
      <c r="D93" s="51" t="s">
        <v>776</v>
      </c>
      <c r="E93" s="114">
        <v>198781.0</v>
      </c>
      <c r="F93" s="113" t="s">
        <v>95</v>
      </c>
      <c r="G93" s="51" t="s">
        <v>16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111" t="s">
        <v>172</v>
      </c>
      <c r="B94" s="111" t="s">
        <v>12</v>
      </c>
      <c r="C94" s="111">
        <v>4.0</v>
      </c>
      <c r="D94" s="51" t="s">
        <v>777</v>
      </c>
      <c r="E94" s="114">
        <v>105320.82</v>
      </c>
      <c r="F94" s="113" t="s">
        <v>98</v>
      </c>
      <c r="G94" s="51" t="s">
        <v>16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111" t="s">
        <v>172</v>
      </c>
      <c r="B95" s="111" t="s">
        <v>12</v>
      </c>
      <c r="C95" s="111">
        <v>5.0</v>
      </c>
      <c r="D95" s="51" t="s">
        <v>778</v>
      </c>
      <c r="E95" s="114">
        <v>192934.66</v>
      </c>
      <c r="F95" s="113" t="s">
        <v>95</v>
      </c>
      <c r="G95" s="51" t="s">
        <v>10</v>
      </c>
      <c r="H95" s="51" t="s">
        <v>779</v>
      </c>
      <c r="I95" s="51" t="s">
        <v>780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111" t="s">
        <v>172</v>
      </c>
      <c r="B96" s="111" t="s">
        <v>12</v>
      </c>
      <c r="C96" s="111">
        <v>6.0</v>
      </c>
      <c r="D96" s="51" t="s">
        <v>781</v>
      </c>
      <c r="E96" s="114">
        <v>125080.22</v>
      </c>
      <c r="F96" s="113" t="s">
        <v>51</v>
      </c>
      <c r="G96" s="51" t="s">
        <v>10</v>
      </c>
      <c r="H96" s="51" t="s">
        <v>770</v>
      </c>
      <c r="I96" s="51" t="s">
        <v>51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111" t="s">
        <v>172</v>
      </c>
      <c r="B97" s="111" t="s">
        <v>12</v>
      </c>
      <c r="C97" s="111">
        <v>7.0</v>
      </c>
      <c r="D97" s="51" t="s">
        <v>782</v>
      </c>
      <c r="E97" s="114">
        <v>197190.2</v>
      </c>
      <c r="F97" s="113" t="s">
        <v>48</v>
      </c>
      <c r="G97" s="51" t="s">
        <v>16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111" t="s">
        <v>172</v>
      </c>
      <c r="B98" s="111" t="s">
        <v>12</v>
      </c>
      <c r="C98" s="111">
        <v>8.0</v>
      </c>
      <c r="D98" s="51" t="s">
        <v>773</v>
      </c>
      <c r="E98" s="114">
        <v>100000.0</v>
      </c>
      <c r="F98" s="113" t="s">
        <v>122</v>
      </c>
      <c r="G98" s="51" t="s">
        <v>16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111" t="s">
        <v>172</v>
      </c>
      <c r="B99" s="111" t="s">
        <v>12</v>
      </c>
      <c r="C99" s="111">
        <v>9.0</v>
      </c>
      <c r="D99" s="46" t="s">
        <v>49</v>
      </c>
      <c r="E99" s="114">
        <v>98780.37</v>
      </c>
      <c r="F99" s="113" t="s">
        <v>48</v>
      </c>
      <c r="G99" s="51" t="s">
        <v>16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111" t="s">
        <v>173</v>
      </c>
      <c r="B100" s="111" t="s">
        <v>12</v>
      </c>
      <c r="C100" s="111">
        <v>1.0</v>
      </c>
      <c r="D100" s="51" t="s">
        <v>783</v>
      </c>
      <c r="E100" s="114">
        <v>197780.14</v>
      </c>
      <c r="F100" s="113" t="s">
        <v>60</v>
      </c>
      <c r="G100" s="51" t="s">
        <v>16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111" t="s">
        <v>173</v>
      </c>
      <c r="B101" s="111" t="s">
        <v>12</v>
      </c>
      <c r="C101" s="111">
        <v>2.0</v>
      </c>
      <c r="D101" s="51" t="s">
        <v>784</v>
      </c>
      <c r="E101" s="114">
        <v>197865.28</v>
      </c>
      <c r="F101" s="113" t="s">
        <v>75</v>
      </c>
      <c r="G101" s="51" t="s">
        <v>16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111" t="s">
        <v>173</v>
      </c>
      <c r="B102" s="111" t="s">
        <v>12</v>
      </c>
      <c r="C102" s="111">
        <v>3.0</v>
      </c>
      <c r="D102" s="115" t="s">
        <v>725</v>
      </c>
      <c r="E102" s="114">
        <v>194672.83</v>
      </c>
      <c r="F102" s="113" t="s">
        <v>27</v>
      </c>
      <c r="G102" s="51" t="s">
        <v>16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111" t="s">
        <v>173</v>
      </c>
      <c r="B103" s="111" t="s">
        <v>12</v>
      </c>
      <c r="C103" s="111">
        <v>4.0</v>
      </c>
      <c r="D103" s="51" t="s">
        <v>785</v>
      </c>
      <c r="E103" s="114">
        <v>191419.7</v>
      </c>
      <c r="F103" s="113" t="s">
        <v>95</v>
      </c>
      <c r="G103" s="51" t="s">
        <v>16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111" t="s">
        <v>173</v>
      </c>
      <c r="B104" s="111" t="s">
        <v>12</v>
      </c>
      <c r="C104" s="111">
        <v>5.0</v>
      </c>
      <c r="D104" s="51" t="s">
        <v>786</v>
      </c>
      <c r="E104" s="114">
        <v>192379.28</v>
      </c>
      <c r="F104" s="113" t="s">
        <v>95</v>
      </c>
      <c r="G104" s="51" t="s">
        <v>16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111" t="s">
        <v>173</v>
      </c>
      <c r="B105" s="111" t="s">
        <v>12</v>
      </c>
      <c r="C105" s="111">
        <v>6.0</v>
      </c>
      <c r="D105" s="51" t="s">
        <v>787</v>
      </c>
      <c r="E105" s="114">
        <v>96851.41</v>
      </c>
      <c r="F105" s="113" t="s">
        <v>45</v>
      </c>
      <c r="G105" s="51" t="s">
        <v>16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111" t="s">
        <v>173</v>
      </c>
      <c r="B106" s="111" t="s">
        <v>12</v>
      </c>
      <c r="C106" s="111">
        <v>7.0</v>
      </c>
      <c r="D106" s="51" t="s">
        <v>788</v>
      </c>
      <c r="E106" s="114">
        <v>185577.87</v>
      </c>
      <c r="F106" s="113" t="s">
        <v>45</v>
      </c>
      <c r="G106" s="51" t="s">
        <v>16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111" t="s">
        <v>173</v>
      </c>
      <c r="B107" s="111" t="s">
        <v>12</v>
      </c>
      <c r="C107" s="111">
        <v>8.0</v>
      </c>
      <c r="D107" s="51" t="s">
        <v>789</v>
      </c>
      <c r="E107" s="114">
        <v>196395.6</v>
      </c>
      <c r="F107" s="113" t="s">
        <v>107</v>
      </c>
      <c r="G107" s="51" t="s">
        <v>10</v>
      </c>
      <c r="H107" s="51" t="s">
        <v>790</v>
      </c>
      <c r="I107" s="51" t="s">
        <v>107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111" t="s">
        <v>173</v>
      </c>
      <c r="B108" s="111" t="s">
        <v>12</v>
      </c>
      <c r="C108" s="111">
        <v>9.0</v>
      </c>
      <c r="D108" s="51" t="s">
        <v>791</v>
      </c>
      <c r="E108" s="114">
        <v>197194.78</v>
      </c>
      <c r="F108" s="113" t="s">
        <v>92</v>
      </c>
      <c r="G108" s="51" t="s">
        <v>16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111" t="s">
        <v>173</v>
      </c>
      <c r="B109" s="111" t="s">
        <v>12</v>
      </c>
      <c r="C109" s="111">
        <v>10.0</v>
      </c>
      <c r="D109" s="51" t="s">
        <v>792</v>
      </c>
      <c r="E109" s="114">
        <v>196825.36</v>
      </c>
      <c r="F109" s="113" t="s">
        <v>95</v>
      </c>
      <c r="G109" s="51" t="s">
        <v>16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111" t="s">
        <v>174</v>
      </c>
      <c r="B110" s="111" t="s">
        <v>12</v>
      </c>
      <c r="C110" s="111">
        <v>1.0</v>
      </c>
      <c r="D110" s="51" t="s">
        <v>793</v>
      </c>
      <c r="E110" s="114">
        <v>186521.14</v>
      </c>
      <c r="F110" s="113" t="s">
        <v>54</v>
      </c>
      <c r="G110" s="51" t="s">
        <v>16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111" t="s">
        <v>174</v>
      </c>
      <c r="B111" s="111" t="s">
        <v>12</v>
      </c>
      <c r="C111" s="111">
        <v>2.0</v>
      </c>
      <c r="D111" s="51" t="s">
        <v>101</v>
      </c>
      <c r="E111" s="114">
        <v>199288.33</v>
      </c>
      <c r="F111" s="113" t="s">
        <v>101</v>
      </c>
      <c r="G111" s="51" t="s">
        <v>16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111" t="s">
        <v>174</v>
      </c>
      <c r="B112" s="111" t="s">
        <v>12</v>
      </c>
      <c r="C112" s="111">
        <v>3.0</v>
      </c>
      <c r="D112" s="51" t="s">
        <v>49</v>
      </c>
      <c r="E112" s="114">
        <v>197045.76</v>
      </c>
      <c r="F112" s="113" t="s">
        <v>48</v>
      </c>
      <c r="G112" s="51" t="s">
        <v>16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111" t="s">
        <v>174</v>
      </c>
      <c r="B113" s="111" t="s">
        <v>12</v>
      </c>
      <c r="C113" s="111">
        <v>4.0</v>
      </c>
      <c r="D113" s="51" t="s">
        <v>794</v>
      </c>
      <c r="E113" s="114">
        <v>199168.01</v>
      </c>
      <c r="F113" s="113" t="s">
        <v>60</v>
      </c>
      <c r="G113" s="51" t="s">
        <v>16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111" t="s">
        <v>174</v>
      </c>
      <c r="B114" s="111" t="s">
        <v>12</v>
      </c>
      <c r="C114" s="111">
        <v>5.0</v>
      </c>
      <c r="D114" s="51" t="s">
        <v>8</v>
      </c>
      <c r="E114" s="114">
        <v>199388.71</v>
      </c>
      <c r="F114" s="113" t="s">
        <v>8</v>
      </c>
      <c r="G114" s="51" t="s">
        <v>16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111" t="s">
        <v>174</v>
      </c>
      <c r="B115" s="111" t="s">
        <v>12</v>
      </c>
      <c r="C115" s="111">
        <v>6.0</v>
      </c>
      <c r="D115" s="51" t="s">
        <v>795</v>
      </c>
      <c r="E115" s="114">
        <v>200000.0</v>
      </c>
      <c r="F115" s="113" t="s">
        <v>39</v>
      </c>
      <c r="G115" s="51" t="s">
        <v>10</v>
      </c>
      <c r="H115" s="51" t="s">
        <v>796</v>
      </c>
      <c r="I115" s="51" t="s">
        <v>797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111" t="s">
        <v>174</v>
      </c>
      <c r="B116" s="111" t="s">
        <v>12</v>
      </c>
      <c r="C116" s="111">
        <v>7.0</v>
      </c>
      <c r="D116" s="51" t="s">
        <v>798</v>
      </c>
      <c r="E116" s="114">
        <v>100000.0</v>
      </c>
      <c r="F116" s="113" t="s">
        <v>122</v>
      </c>
      <c r="G116" s="51" t="s">
        <v>16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111" t="s">
        <v>174</v>
      </c>
      <c r="B117" s="111" t="s">
        <v>12</v>
      </c>
      <c r="C117" s="111">
        <v>8.0</v>
      </c>
      <c r="D117" s="51" t="s">
        <v>8</v>
      </c>
      <c r="E117" s="114">
        <v>199388.71</v>
      </c>
      <c r="F117" s="113" t="s">
        <v>8</v>
      </c>
      <c r="G117" s="51" t="s">
        <v>16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111" t="s">
        <v>174</v>
      </c>
      <c r="B118" s="111" t="s">
        <v>12</v>
      </c>
      <c r="C118" s="111">
        <v>9.0</v>
      </c>
      <c r="D118" s="51" t="s">
        <v>799</v>
      </c>
      <c r="E118" s="114">
        <v>198859.27</v>
      </c>
      <c r="F118" s="113" t="s">
        <v>95</v>
      </c>
      <c r="G118" s="51" t="s">
        <v>16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111" t="s">
        <v>174</v>
      </c>
      <c r="B119" s="111" t="s">
        <v>12</v>
      </c>
      <c r="C119" s="111">
        <v>10.0</v>
      </c>
      <c r="D119" s="51" t="s">
        <v>49</v>
      </c>
      <c r="E119" s="114">
        <v>99926.28</v>
      </c>
      <c r="F119" s="113" t="s">
        <v>48</v>
      </c>
      <c r="G119" s="51" t="s">
        <v>16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111" t="s">
        <v>174</v>
      </c>
      <c r="B120" s="111" t="s">
        <v>12</v>
      </c>
      <c r="C120" s="111">
        <v>11.0</v>
      </c>
      <c r="D120" s="51" t="s">
        <v>610</v>
      </c>
      <c r="E120" s="114">
        <v>198525.16</v>
      </c>
      <c r="F120" s="113" t="s">
        <v>107</v>
      </c>
      <c r="G120" s="51" t="s">
        <v>16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111" t="s">
        <v>175</v>
      </c>
      <c r="B121" s="111" t="s">
        <v>12</v>
      </c>
      <c r="C121" s="47">
        <v>1.0</v>
      </c>
      <c r="D121" s="51" t="s">
        <v>800</v>
      </c>
      <c r="E121" s="114">
        <v>182595.02</v>
      </c>
      <c r="F121" s="113" t="s">
        <v>42</v>
      </c>
      <c r="G121" s="51" t="s">
        <v>10</v>
      </c>
      <c r="H121" s="51" t="s">
        <v>796</v>
      </c>
      <c r="I121" s="51" t="s">
        <v>42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111" t="s">
        <v>175</v>
      </c>
      <c r="B122" s="111" t="s">
        <v>12</v>
      </c>
      <c r="C122" s="111">
        <v>2.0</v>
      </c>
      <c r="D122" s="120" t="s">
        <v>801</v>
      </c>
      <c r="E122" s="114">
        <v>187485.65</v>
      </c>
      <c r="F122" s="113" t="s">
        <v>42</v>
      </c>
      <c r="G122" s="51" t="s">
        <v>10</v>
      </c>
      <c r="H122" s="51" t="s">
        <v>796</v>
      </c>
      <c r="I122" s="51" t="s">
        <v>42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111" t="s">
        <v>175</v>
      </c>
      <c r="B123" s="111" t="s">
        <v>12</v>
      </c>
      <c r="C123" s="111">
        <v>3.0</v>
      </c>
      <c r="D123" s="51" t="s">
        <v>802</v>
      </c>
      <c r="E123" s="114">
        <v>193410.54</v>
      </c>
      <c r="F123" s="113" t="s">
        <v>42</v>
      </c>
      <c r="G123" s="51" t="s">
        <v>10</v>
      </c>
      <c r="H123" s="51" t="s">
        <v>796</v>
      </c>
      <c r="I123" s="51" t="s">
        <v>42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111" t="s">
        <v>175</v>
      </c>
      <c r="B124" s="111" t="s">
        <v>12</v>
      </c>
      <c r="C124" s="47">
        <v>4.0</v>
      </c>
      <c r="D124" s="120" t="s">
        <v>803</v>
      </c>
      <c r="E124" s="114">
        <v>161530.19</v>
      </c>
      <c r="F124" s="113" t="s">
        <v>42</v>
      </c>
      <c r="G124" s="51" t="s">
        <v>10</v>
      </c>
      <c r="H124" s="51" t="s">
        <v>796</v>
      </c>
      <c r="I124" s="51" t="s">
        <v>42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111" t="s">
        <v>175</v>
      </c>
      <c r="B125" s="111" t="s">
        <v>12</v>
      </c>
      <c r="C125" s="111">
        <v>5.0</v>
      </c>
      <c r="D125" s="51" t="s">
        <v>748</v>
      </c>
      <c r="E125" s="114">
        <v>145410.56</v>
      </c>
      <c r="F125" s="113" t="s">
        <v>63</v>
      </c>
      <c r="G125" s="51" t="s">
        <v>16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111" t="s">
        <v>175</v>
      </c>
      <c r="B126" s="111" t="s">
        <v>12</v>
      </c>
      <c r="C126" s="111">
        <v>6.0</v>
      </c>
      <c r="D126" s="51" t="s">
        <v>804</v>
      </c>
      <c r="E126" s="114">
        <v>199928.06</v>
      </c>
      <c r="F126" s="113" t="s">
        <v>86</v>
      </c>
      <c r="G126" s="51" t="s">
        <v>16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111" t="s">
        <v>175</v>
      </c>
      <c r="B127" s="111" t="s">
        <v>12</v>
      </c>
      <c r="C127" s="47">
        <v>7.0</v>
      </c>
      <c r="D127" s="51" t="s">
        <v>110</v>
      </c>
      <c r="E127" s="114">
        <v>199371.6</v>
      </c>
      <c r="F127" s="113" t="s">
        <v>110</v>
      </c>
      <c r="G127" s="51" t="s">
        <v>16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111" t="s">
        <v>176</v>
      </c>
      <c r="B128" s="111" t="s">
        <v>12</v>
      </c>
      <c r="C128" s="111">
        <v>1.0</v>
      </c>
      <c r="D128" s="51" t="s">
        <v>805</v>
      </c>
      <c r="E128" s="114">
        <v>162516.15</v>
      </c>
      <c r="F128" s="113" t="s">
        <v>45</v>
      </c>
      <c r="G128" s="51" t="s">
        <v>16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111" t="s">
        <v>176</v>
      </c>
      <c r="B129" s="111" t="s">
        <v>12</v>
      </c>
      <c r="C129" s="111">
        <v>2.0</v>
      </c>
      <c r="D129" s="51" t="s">
        <v>806</v>
      </c>
      <c r="E129" s="114">
        <v>175124.05</v>
      </c>
      <c r="F129" s="113" t="s">
        <v>86</v>
      </c>
      <c r="G129" s="51" t="s">
        <v>16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111" t="s">
        <v>176</v>
      </c>
      <c r="B130" s="111" t="s">
        <v>12</v>
      </c>
      <c r="C130" s="111">
        <v>3.0</v>
      </c>
      <c r="D130" s="51" t="s">
        <v>807</v>
      </c>
      <c r="E130" s="114">
        <v>200000.0</v>
      </c>
      <c r="F130" s="113" t="s">
        <v>30</v>
      </c>
      <c r="G130" s="51" t="s">
        <v>16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111" t="s">
        <v>176</v>
      </c>
      <c r="B131" s="111" t="s">
        <v>12</v>
      </c>
      <c r="C131" s="111">
        <v>4.0</v>
      </c>
      <c r="D131" s="51" t="s">
        <v>808</v>
      </c>
      <c r="E131" s="114">
        <v>175913.06</v>
      </c>
      <c r="F131" s="113" t="s">
        <v>75</v>
      </c>
      <c r="G131" s="51" t="s">
        <v>16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111" t="s">
        <v>176</v>
      </c>
      <c r="B132" s="111" t="s">
        <v>12</v>
      </c>
      <c r="C132" s="111">
        <v>5.0</v>
      </c>
      <c r="D132" s="51" t="s">
        <v>809</v>
      </c>
      <c r="E132" s="114">
        <v>177693.33</v>
      </c>
      <c r="F132" s="113" t="s">
        <v>95</v>
      </c>
      <c r="G132" s="51" t="s">
        <v>16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111" t="s">
        <v>176</v>
      </c>
      <c r="B133" s="111" t="s">
        <v>12</v>
      </c>
      <c r="C133" s="111">
        <v>6.0</v>
      </c>
      <c r="D133" s="51" t="s">
        <v>751</v>
      </c>
      <c r="E133" s="114">
        <v>195850.3</v>
      </c>
      <c r="F133" s="113" t="s">
        <v>75</v>
      </c>
      <c r="G133" s="51" t="s">
        <v>16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111" t="s">
        <v>176</v>
      </c>
      <c r="B134" s="111" t="s">
        <v>12</v>
      </c>
      <c r="C134" s="111">
        <v>7.0</v>
      </c>
      <c r="D134" s="51" t="s">
        <v>761</v>
      </c>
      <c r="E134" s="114">
        <v>163987.21</v>
      </c>
      <c r="F134" s="113" t="s">
        <v>119</v>
      </c>
      <c r="G134" s="51" t="s">
        <v>16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111" t="s">
        <v>176</v>
      </c>
      <c r="B135" s="111" t="s">
        <v>12</v>
      </c>
      <c r="C135" s="111">
        <v>8.0</v>
      </c>
      <c r="D135" s="51" t="s">
        <v>810</v>
      </c>
      <c r="E135" s="114">
        <v>199424.91</v>
      </c>
      <c r="F135" s="113" t="s">
        <v>95</v>
      </c>
      <c r="G135" s="51" t="s">
        <v>16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111" t="s">
        <v>176</v>
      </c>
      <c r="B136" s="111" t="s">
        <v>12</v>
      </c>
      <c r="C136" s="111">
        <v>9.0</v>
      </c>
      <c r="D136" s="51" t="s">
        <v>755</v>
      </c>
      <c r="E136" s="114">
        <v>198519.82</v>
      </c>
      <c r="F136" s="113" t="s">
        <v>116</v>
      </c>
      <c r="G136" s="51" t="s">
        <v>16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111" t="s">
        <v>177</v>
      </c>
      <c r="B137" s="111" t="s">
        <v>12</v>
      </c>
      <c r="C137" s="111">
        <v>1.0</v>
      </c>
      <c r="D137" s="51" t="s">
        <v>8</v>
      </c>
      <c r="E137" s="114">
        <v>164996.79</v>
      </c>
      <c r="F137" s="113" t="s">
        <v>8</v>
      </c>
      <c r="G137" s="51" t="s">
        <v>16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111" t="s">
        <v>177</v>
      </c>
      <c r="B138" s="111" t="s">
        <v>12</v>
      </c>
      <c r="C138" s="111">
        <v>2.0</v>
      </c>
      <c r="D138" s="121" t="s">
        <v>811</v>
      </c>
      <c r="E138" s="114">
        <v>200000.0</v>
      </c>
      <c r="F138" s="113" t="s">
        <v>39</v>
      </c>
      <c r="G138" s="51" t="s">
        <v>16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111" t="s">
        <v>177</v>
      </c>
      <c r="B139" s="111" t="s">
        <v>12</v>
      </c>
      <c r="C139" s="111">
        <v>3.0</v>
      </c>
      <c r="D139" s="51" t="s">
        <v>812</v>
      </c>
      <c r="E139" s="114">
        <v>113782.16</v>
      </c>
      <c r="F139" s="113" t="s">
        <v>51</v>
      </c>
      <c r="G139" s="51" t="s">
        <v>16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111" t="s">
        <v>177</v>
      </c>
      <c r="B140" s="111" t="s">
        <v>12</v>
      </c>
      <c r="C140" s="111">
        <v>4.0</v>
      </c>
      <c r="D140" s="51" t="s">
        <v>813</v>
      </c>
      <c r="E140" s="114">
        <v>197940.79</v>
      </c>
      <c r="F140" s="113" t="s">
        <v>116</v>
      </c>
      <c r="G140" s="51" t="s">
        <v>16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111" t="s">
        <v>177</v>
      </c>
      <c r="B141" s="111" t="s">
        <v>12</v>
      </c>
      <c r="C141" s="111">
        <v>5.0</v>
      </c>
      <c r="D141" s="51" t="s">
        <v>814</v>
      </c>
      <c r="E141" s="114">
        <v>165775.24</v>
      </c>
      <c r="F141" s="113" t="s">
        <v>86</v>
      </c>
      <c r="G141" s="51" t="s">
        <v>16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111" t="s">
        <v>177</v>
      </c>
      <c r="B142" s="111" t="s">
        <v>12</v>
      </c>
      <c r="C142" s="111">
        <v>6.0</v>
      </c>
      <c r="D142" s="51" t="s">
        <v>807</v>
      </c>
      <c r="E142" s="114">
        <v>200000.0</v>
      </c>
      <c r="F142" s="113" t="s">
        <v>30</v>
      </c>
      <c r="G142" s="51" t="s">
        <v>16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111" t="s">
        <v>177</v>
      </c>
      <c r="B143" s="111" t="s">
        <v>12</v>
      </c>
      <c r="C143" s="111">
        <v>7.0</v>
      </c>
      <c r="D143" s="51" t="s">
        <v>49</v>
      </c>
      <c r="E143" s="114">
        <v>99908.39</v>
      </c>
      <c r="F143" s="113" t="s">
        <v>104</v>
      </c>
      <c r="G143" s="51" t="s">
        <v>16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111" t="s">
        <v>177</v>
      </c>
      <c r="B144" s="111" t="s">
        <v>12</v>
      </c>
      <c r="C144" s="111">
        <v>8.0</v>
      </c>
      <c r="D144" s="51" t="s">
        <v>733</v>
      </c>
      <c r="E144" s="114">
        <v>200000.0</v>
      </c>
      <c r="F144" s="113" t="s">
        <v>30</v>
      </c>
      <c r="G144" s="51" t="s">
        <v>16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111" t="s">
        <v>177</v>
      </c>
      <c r="B145" s="111" t="s">
        <v>12</v>
      </c>
      <c r="C145" s="111">
        <v>9.0</v>
      </c>
      <c r="D145" s="51" t="s">
        <v>815</v>
      </c>
      <c r="E145" s="114">
        <v>196184.89</v>
      </c>
      <c r="F145" s="113" t="s">
        <v>95</v>
      </c>
      <c r="G145" s="51" t="s">
        <v>16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111" t="s">
        <v>177</v>
      </c>
      <c r="B146" s="111" t="s">
        <v>12</v>
      </c>
      <c r="C146" s="111">
        <v>10.0</v>
      </c>
      <c r="D146" s="51" t="s">
        <v>793</v>
      </c>
      <c r="E146" s="114">
        <v>199431.39</v>
      </c>
      <c r="F146" s="113" t="s">
        <v>54</v>
      </c>
      <c r="G146" s="51" t="s">
        <v>16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111" t="s">
        <v>178</v>
      </c>
      <c r="B147" s="111" t="s">
        <v>12</v>
      </c>
      <c r="C147" s="111">
        <v>1.0</v>
      </c>
      <c r="D147" s="51" t="s">
        <v>733</v>
      </c>
      <c r="E147" s="114">
        <v>200000.0</v>
      </c>
      <c r="F147" s="113" t="s">
        <v>30</v>
      </c>
      <c r="G147" s="51" t="s">
        <v>16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111" t="s">
        <v>178</v>
      </c>
      <c r="B148" s="111" t="s">
        <v>12</v>
      </c>
      <c r="C148" s="111">
        <v>2.0</v>
      </c>
      <c r="D148" s="51" t="s">
        <v>733</v>
      </c>
      <c r="E148" s="114">
        <v>200000.0</v>
      </c>
      <c r="F148" s="113" t="s">
        <v>30</v>
      </c>
      <c r="G148" s="51" t="s">
        <v>16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111" t="s">
        <v>178</v>
      </c>
      <c r="B149" s="111" t="s">
        <v>12</v>
      </c>
      <c r="C149" s="111">
        <v>3.0</v>
      </c>
      <c r="D149" s="51" t="s">
        <v>756</v>
      </c>
      <c r="E149" s="114">
        <v>200000.0</v>
      </c>
      <c r="F149" s="113" t="s">
        <v>39</v>
      </c>
      <c r="G149" s="51" t="s">
        <v>10</v>
      </c>
      <c r="H149" s="51" t="s">
        <v>816</v>
      </c>
      <c r="I149" s="51" t="s">
        <v>817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111" t="s">
        <v>178</v>
      </c>
      <c r="B150" s="111" t="s">
        <v>12</v>
      </c>
      <c r="C150" s="111">
        <v>4.0</v>
      </c>
      <c r="D150" s="51" t="s">
        <v>8</v>
      </c>
      <c r="E150" s="114">
        <v>199679.18</v>
      </c>
      <c r="F150" s="113" t="s">
        <v>8</v>
      </c>
      <c r="G150" s="51" t="s">
        <v>16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111" t="s">
        <v>178</v>
      </c>
      <c r="B151" s="111" t="s">
        <v>12</v>
      </c>
      <c r="C151" s="111">
        <v>5.0</v>
      </c>
      <c r="D151" s="51" t="s">
        <v>8</v>
      </c>
      <c r="E151" s="114">
        <v>190690.82</v>
      </c>
      <c r="F151" s="113" t="s">
        <v>8</v>
      </c>
      <c r="G151" s="51" t="s">
        <v>16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111" t="s">
        <v>178</v>
      </c>
      <c r="B152" s="111" t="s">
        <v>12</v>
      </c>
      <c r="C152" s="111">
        <v>6.0</v>
      </c>
      <c r="D152" s="51" t="s">
        <v>755</v>
      </c>
      <c r="E152" s="114">
        <v>198619.23</v>
      </c>
      <c r="F152" s="113" t="s">
        <v>116</v>
      </c>
      <c r="G152" s="51" t="s">
        <v>16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111" t="s">
        <v>178</v>
      </c>
      <c r="B153" s="111" t="s">
        <v>12</v>
      </c>
      <c r="C153" s="111">
        <v>7.0</v>
      </c>
      <c r="D153" s="51" t="s">
        <v>760</v>
      </c>
      <c r="E153" s="114">
        <v>200000.0</v>
      </c>
      <c r="F153" s="113" t="s">
        <v>39</v>
      </c>
      <c r="G153" s="51" t="s">
        <v>10</v>
      </c>
      <c r="H153" s="51" t="s">
        <v>816</v>
      </c>
      <c r="I153" s="51" t="s">
        <v>817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111" t="s">
        <v>178</v>
      </c>
      <c r="B154" s="111" t="s">
        <v>12</v>
      </c>
      <c r="C154" s="111">
        <v>8.0</v>
      </c>
      <c r="D154" s="51" t="s">
        <v>755</v>
      </c>
      <c r="E154" s="114">
        <v>195324.8</v>
      </c>
      <c r="F154" s="113" t="s">
        <v>116</v>
      </c>
      <c r="G154" s="51" t="s">
        <v>16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116" t="s">
        <v>178</v>
      </c>
      <c r="B155" s="116" t="s">
        <v>12</v>
      </c>
      <c r="C155" s="116">
        <v>9.0</v>
      </c>
      <c r="D155" s="117" t="s">
        <v>818</v>
      </c>
      <c r="E155" s="122">
        <v>178122.28</v>
      </c>
      <c r="F155" s="119" t="s">
        <v>98</v>
      </c>
      <c r="G155" s="51" t="s">
        <v>16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111" t="s">
        <v>171</v>
      </c>
      <c r="B156" s="111" t="s">
        <v>18</v>
      </c>
      <c r="C156" s="111">
        <v>1.0</v>
      </c>
      <c r="D156" s="51" t="s">
        <v>819</v>
      </c>
      <c r="E156" s="114">
        <v>195482.42</v>
      </c>
      <c r="F156" s="113" t="s">
        <v>95</v>
      </c>
      <c r="G156" s="51" t="s">
        <v>10</v>
      </c>
      <c r="H156" s="51" t="s">
        <v>820</v>
      </c>
      <c r="I156" s="51" t="s">
        <v>821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111" t="s">
        <v>171</v>
      </c>
      <c r="B157" s="111" t="s">
        <v>18</v>
      </c>
      <c r="C157" s="111">
        <v>2.0</v>
      </c>
      <c r="D157" s="51" t="s">
        <v>822</v>
      </c>
      <c r="E157" s="114">
        <v>199043.8</v>
      </c>
      <c r="F157" s="113" t="s">
        <v>95</v>
      </c>
      <c r="G157" s="51" t="s">
        <v>10</v>
      </c>
      <c r="H157" s="51" t="s">
        <v>820</v>
      </c>
      <c r="I157" s="51" t="s">
        <v>821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111" t="s">
        <v>171</v>
      </c>
      <c r="B158" s="111" t="s">
        <v>18</v>
      </c>
      <c r="C158" s="111">
        <v>3.0</v>
      </c>
      <c r="D158" s="51" t="s">
        <v>823</v>
      </c>
      <c r="E158" s="114">
        <v>185911.08</v>
      </c>
      <c r="F158" s="113" t="s">
        <v>45</v>
      </c>
      <c r="G158" s="51" t="s">
        <v>16</v>
      </c>
      <c r="H158" s="5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111" t="s">
        <v>171</v>
      </c>
      <c r="B159" s="111" t="s">
        <v>18</v>
      </c>
      <c r="C159" s="111">
        <v>4.0</v>
      </c>
      <c r="D159" s="51" t="s">
        <v>726</v>
      </c>
      <c r="E159" s="114">
        <v>164047.06</v>
      </c>
      <c r="F159" s="113" t="s">
        <v>95</v>
      </c>
      <c r="G159" s="51" t="s">
        <v>16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111" t="s">
        <v>172</v>
      </c>
      <c r="B160" s="111" t="s">
        <v>18</v>
      </c>
      <c r="C160" s="111">
        <v>1.0</v>
      </c>
      <c r="D160" s="51" t="s">
        <v>824</v>
      </c>
      <c r="E160" s="114">
        <v>198191.11</v>
      </c>
      <c r="F160" s="113" t="s">
        <v>60</v>
      </c>
      <c r="G160" s="51" t="s">
        <v>16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111" t="s">
        <v>172</v>
      </c>
      <c r="B161" s="111" t="s">
        <v>18</v>
      </c>
      <c r="C161" s="111">
        <v>2.0</v>
      </c>
      <c r="D161" s="51" t="s">
        <v>760</v>
      </c>
      <c r="E161" s="114">
        <v>200000.0</v>
      </c>
      <c r="F161" s="113" t="s">
        <v>39</v>
      </c>
      <c r="G161" s="51" t="s">
        <v>16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111" t="s">
        <v>172</v>
      </c>
      <c r="B162" s="111" t="s">
        <v>18</v>
      </c>
      <c r="C162" s="111">
        <v>3.0</v>
      </c>
      <c r="D162" s="51" t="s">
        <v>759</v>
      </c>
      <c r="E162" s="114">
        <v>200000.0</v>
      </c>
      <c r="F162" s="113" t="s">
        <v>51</v>
      </c>
      <c r="G162" s="51" t="s">
        <v>16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111" t="s">
        <v>172</v>
      </c>
      <c r="B163" s="111" t="s">
        <v>18</v>
      </c>
      <c r="C163" s="111">
        <v>4.0</v>
      </c>
      <c r="D163" s="51" t="s">
        <v>42</v>
      </c>
      <c r="E163" s="114">
        <v>199081.07</v>
      </c>
      <c r="F163" s="113" t="s">
        <v>42</v>
      </c>
      <c r="G163" s="51" t="s">
        <v>16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111" t="s">
        <v>172</v>
      </c>
      <c r="B164" s="111" t="s">
        <v>18</v>
      </c>
      <c r="C164" s="111">
        <v>5.0</v>
      </c>
      <c r="D164" s="51" t="s">
        <v>49</v>
      </c>
      <c r="E164" s="114">
        <v>199301.15</v>
      </c>
      <c r="F164" s="113" t="s">
        <v>48</v>
      </c>
      <c r="G164" s="51" t="s">
        <v>16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111" t="s">
        <v>172</v>
      </c>
      <c r="B165" s="111" t="s">
        <v>18</v>
      </c>
      <c r="C165" s="111">
        <v>6.0</v>
      </c>
      <c r="D165" s="51" t="s">
        <v>49</v>
      </c>
      <c r="E165" s="114">
        <v>199398.39</v>
      </c>
      <c r="F165" s="113" t="s">
        <v>48</v>
      </c>
      <c r="G165" s="51" t="s">
        <v>16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111" t="s">
        <v>172</v>
      </c>
      <c r="B166" s="111" t="s">
        <v>18</v>
      </c>
      <c r="C166" s="111">
        <v>7.0</v>
      </c>
      <c r="D166" s="51" t="s">
        <v>825</v>
      </c>
      <c r="E166" s="114">
        <v>198260.56</v>
      </c>
      <c r="F166" s="113" t="s">
        <v>80</v>
      </c>
      <c r="G166" s="51" t="s">
        <v>16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111" t="s">
        <v>172</v>
      </c>
      <c r="B167" s="111" t="s">
        <v>18</v>
      </c>
      <c r="C167" s="111">
        <v>8.0</v>
      </c>
      <c r="D167" s="51" t="s">
        <v>826</v>
      </c>
      <c r="E167" s="114">
        <v>199871.06</v>
      </c>
      <c r="F167" s="113" t="s">
        <v>8</v>
      </c>
      <c r="G167" s="51" t="s">
        <v>16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111" t="s">
        <v>172</v>
      </c>
      <c r="B168" s="111" t="s">
        <v>18</v>
      </c>
      <c r="C168" s="111">
        <v>9.0</v>
      </c>
      <c r="D168" s="51" t="s">
        <v>827</v>
      </c>
      <c r="E168" s="114">
        <v>200000.0</v>
      </c>
      <c r="F168" s="113" t="s">
        <v>104</v>
      </c>
      <c r="G168" s="51" t="s">
        <v>16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111" t="s">
        <v>173</v>
      </c>
      <c r="B169" s="111" t="s">
        <v>18</v>
      </c>
      <c r="C169" s="111">
        <v>1.0</v>
      </c>
      <c r="D169" s="51" t="s">
        <v>610</v>
      </c>
      <c r="E169" s="114">
        <v>185756.03</v>
      </c>
      <c r="F169" s="113" t="s">
        <v>107</v>
      </c>
      <c r="G169" s="51" t="s">
        <v>16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111" t="s">
        <v>173</v>
      </c>
      <c r="B170" s="111" t="s">
        <v>18</v>
      </c>
      <c r="C170" s="111">
        <v>2.0</v>
      </c>
      <c r="D170" s="51" t="s">
        <v>828</v>
      </c>
      <c r="E170" s="114">
        <v>197410.05</v>
      </c>
      <c r="F170" s="113" t="s">
        <v>45</v>
      </c>
      <c r="G170" s="51" t="s">
        <v>16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111" t="s">
        <v>173</v>
      </c>
      <c r="B171" s="111" t="s">
        <v>18</v>
      </c>
      <c r="C171" s="111">
        <v>3.0</v>
      </c>
      <c r="D171" s="51" t="s">
        <v>610</v>
      </c>
      <c r="E171" s="114">
        <v>197963.28</v>
      </c>
      <c r="F171" s="113" t="s">
        <v>107</v>
      </c>
      <c r="G171" s="51" t="s">
        <v>16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111" t="s">
        <v>173</v>
      </c>
      <c r="B172" s="111" t="s">
        <v>18</v>
      </c>
      <c r="C172" s="111">
        <v>4.0</v>
      </c>
      <c r="D172" s="51" t="s">
        <v>829</v>
      </c>
      <c r="E172" s="114">
        <v>176651.81</v>
      </c>
      <c r="F172" s="113" t="s">
        <v>95</v>
      </c>
      <c r="G172" s="51" t="s">
        <v>10</v>
      </c>
      <c r="H172" s="51" t="s">
        <v>830</v>
      </c>
      <c r="I172" s="51" t="s">
        <v>821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111" t="s">
        <v>173</v>
      </c>
      <c r="B173" s="111" t="s">
        <v>18</v>
      </c>
      <c r="C173" s="111">
        <v>5.0</v>
      </c>
      <c r="D173" s="51" t="s">
        <v>831</v>
      </c>
      <c r="E173" s="114">
        <v>200000.0</v>
      </c>
      <c r="F173" s="113" t="s">
        <v>57</v>
      </c>
      <c r="G173" s="51" t="s">
        <v>16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111" t="s">
        <v>173</v>
      </c>
      <c r="B174" s="111" t="s">
        <v>18</v>
      </c>
      <c r="C174" s="111">
        <v>6.0</v>
      </c>
      <c r="D174" s="51" t="s">
        <v>831</v>
      </c>
      <c r="E174" s="114">
        <v>200000.0</v>
      </c>
      <c r="F174" s="113" t="s">
        <v>57</v>
      </c>
      <c r="G174" s="51" t="s">
        <v>16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111" t="s">
        <v>173</v>
      </c>
      <c r="B175" s="111" t="s">
        <v>18</v>
      </c>
      <c r="C175" s="111">
        <v>7.0</v>
      </c>
      <c r="D175" s="51" t="s">
        <v>832</v>
      </c>
      <c r="E175" s="114">
        <v>197006.83</v>
      </c>
      <c r="F175" s="113" t="s">
        <v>69</v>
      </c>
      <c r="G175" s="51" t="s">
        <v>10</v>
      </c>
      <c r="H175" s="51" t="s">
        <v>833</v>
      </c>
      <c r="I175" s="51" t="s">
        <v>834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111" t="s">
        <v>173</v>
      </c>
      <c r="B176" s="111" t="s">
        <v>18</v>
      </c>
      <c r="C176" s="111">
        <v>8.0</v>
      </c>
      <c r="D176" s="51" t="s">
        <v>832</v>
      </c>
      <c r="E176" s="114">
        <v>197452.42</v>
      </c>
      <c r="F176" s="113" t="s">
        <v>75</v>
      </c>
      <c r="G176" s="51" t="s">
        <v>10</v>
      </c>
      <c r="H176" s="51" t="s">
        <v>833</v>
      </c>
      <c r="I176" s="51" t="s">
        <v>834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111" t="s">
        <v>173</v>
      </c>
      <c r="B177" s="111" t="s">
        <v>18</v>
      </c>
      <c r="C177" s="111">
        <v>9.0</v>
      </c>
      <c r="D177" s="51" t="s">
        <v>610</v>
      </c>
      <c r="E177" s="114">
        <v>175868.33</v>
      </c>
      <c r="F177" s="113" t="s">
        <v>107</v>
      </c>
      <c r="G177" s="51" t="s">
        <v>16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111" t="s">
        <v>173</v>
      </c>
      <c r="B178" s="111" t="s">
        <v>18</v>
      </c>
      <c r="C178" s="111">
        <v>10.0</v>
      </c>
      <c r="D178" s="51" t="s">
        <v>610</v>
      </c>
      <c r="E178" s="114">
        <v>174613.09</v>
      </c>
      <c r="F178" s="113" t="s">
        <v>107</v>
      </c>
      <c r="G178" s="51" t="s">
        <v>16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111" t="s">
        <v>174</v>
      </c>
      <c r="B179" s="111" t="s">
        <v>18</v>
      </c>
      <c r="C179" s="111">
        <v>1.0</v>
      </c>
      <c r="D179" s="51" t="s">
        <v>760</v>
      </c>
      <c r="E179" s="114">
        <v>200000.0</v>
      </c>
      <c r="F179" s="113" t="s">
        <v>39</v>
      </c>
      <c r="G179" s="51" t="s">
        <v>16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111" t="s">
        <v>174</v>
      </c>
      <c r="B180" s="111" t="s">
        <v>18</v>
      </c>
      <c r="C180" s="111">
        <v>2.0</v>
      </c>
      <c r="D180" s="51" t="s">
        <v>740</v>
      </c>
      <c r="E180" s="114">
        <v>200000.0</v>
      </c>
      <c r="F180" s="113" t="s">
        <v>113</v>
      </c>
      <c r="G180" s="51" t="s">
        <v>10</v>
      </c>
      <c r="H180" s="51" t="s">
        <v>830</v>
      </c>
      <c r="I180" s="51" t="s">
        <v>835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111" t="s">
        <v>174</v>
      </c>
      <c r="B181" s="111" t="s">
        <v>18</v>
      </c>
      <c r="C181" s="111">
        <v>3.0</v>
      </c>
      <c r="D181" s="51" t="s">
        <v>8</v>
      </c>
      <c r="E181" s="114">
        <v>198995.01</v>
      </c>
      <c r="F181" s="113" t="s">
        <v>8</v>
      </c>
      <c r="G181" s="51" t="s">
        <v>16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111" t="s">
        <v>174</v>
      </c>
      <c r="B182" s="111" t="s">
        <v>18</v>
      </c>
      <c r="C182" s="111">
        <v>4.0</v>
      </c>
      <c r="D182" s="123" t="s">
        <v>836</v>
      </c>
      <c r="E182" s="114">
        <v>197721.78</v>
      </c>
      <c r="F182" s="113" t="s">
        <v>95</v>
      </c>
      <c r="G182" s="51" t="s">
        <v>16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111" t="s">
        <v>174</v>
      </c>
      <c r="B183" s="111" t="s">
        <v>18</v>
      </c>
      <c r="C183" s="111">
        <v>5.0</v>
      </c>
      <c r="D183" s="51" t="s">
        <v>610</v>
      </c>
      <c r="E183" s="114">
        <v>199358.11</v>
      </c>
      <c r="F183" s="113" t="s">
        <v>107</v>
      </c>
      <c r="G183" s="51" t="s">
        <v>16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111" t="s">
        <v>174</v>
      </c>
      <c r="B184" s="111" t="s">
        <v>18</v>
      </c>
      <c r="C184" s="111">
        <v>6.0</v>
      </c>
      <c r="D184" s="51" t="s">
        <v>49</v>
      </c>
      <c r="E184" s="114">
        <v>196024.48</v>
      </c>
      <c r="F184" s="113" t="s">
        <v>48</v>
      </c>
      <c r="G184" s="51" t="s">
        <v>16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111" t="s">
        <v>174</v>
      </c>
      <c r="B185" s="111" t="s">
        <v>18</v>
      </c>
      <c r="C185" s="111">
        <v>7.0</v>
      </c>
      <c r="D185" s="51" t="s">
        <v>831</v>
      </c>
      <c r="E185" s="114">
        <v>100000.0</v>
      </c>
      <c r="F185" s="113" t="s">
        <v>57</v>
      </c>
      <c r="G185" s="51" t="s">
        <v>16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111" t="s">
        <v>174</v>
      </c>
      <c r="B186" s="111" t="s">
        <v>18</v>
      </c>
      <c r="C186" s="111">
        <v>8.0</v>
      </c>
      <c r="D186" s="51" t="s">
        <v>837</v>
      </c>
      <c r="E186" s="114">
        <v>198981.73</v>
      </c>
      <c r="F186" s="113" t="s">
        <v>75</v>
      </c>
      <c r="G186" s="51" t="s">
        <v>16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111" t="s">
        <v>174</v>
      </c>
      <c r="B187" s="111" t="s">
        <v>18</v>
      </c>
      <c r="C187" s="111">
        <v>9.0</v>
      </c>
      <c r="D187" s="51" t="s">
        <v>837</v>
      </c>
      <c r="E187" s="114">
        <v>198985.16</v>
      </c>
      <c r="F187" s="113" t="s">
        <v>75</v>
      </c>
      <c r="G187" s="51" t="s">
        <v>16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111" t="s">
        <v>174</v>
      </c>
      <c r="B188" s="111" t="s">
        <v>18</v>
      </c>
      <c r="C188" s="111">
        <v>10.0</v>
      </c>
      <c r="D188" s="51" t="s">
        <v>837</v>
      </c>
      <c r="E188" s="114">
        <v>199905.93</v>
      </c>
      <c r="F188" s="113" t="s">
        <v>75</v>
      </c>
      <c r="G188" s="51" t="s">
        <v>16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111" t="s">
        <v>175</v>
      </c>
      <c r="B189" s="111" t="s">
        <v>18</v>
      </c>
      <c r="C189" s="111">
        <v>1.0</v>
      </c>
      <c r="D189" s="51" t="s">
        <v>838</v>
      </c>
      <c r="E189" s="114">
        <v>196551.49</v>
      </c>
      <c r="F189" s="113" t="s">
        <v>95</v>
      </c>
      <c r="G189" s="51" t="s">
        <v>16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111" t="s">
        <v>175</v>
      </c>
      <c r="B190" s="111" t="s">
        <v>18</v>
      </c>
      <c r="C190" s="111">
        <v>2.0</v>
      </c>
      <c r="D190" s="51" t="s">
        <v>839</v>
      </c>
      <c r="E190" s="114">
        <v>198916.27</v>
      </c>
      <c r="F190" s="113" t="s">
        <v>42</v>
      </c>
      <c r="G190" s="51" t="s">
        <v>16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111" t="s">
        <v>175</v>
      </c>
      <c r="B191" s="111" t="s">
        <v>18</v>
      </c>
      <c r="C191" s="111">
        <v>3.0</v>
      </c>
      <c r="D191" s="51" t="s">
        <v>840</v>
      </c>
      <c r="E191" s="114">
        <v>198993.46</v>
      </c>
      <c r="F191" s="113" t="s">
        <v>60</v>
      </c>
      <c r="G191" s="51" t="s">
        <v>16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111" t="s">
        <v>175</v>
      </c>
      <c r="B192" s="111" t="s">
        <v>18</v>
      </c>
      <c r="C192" s="111">
        <v>4.0</v>
      </c>
      <c r="D192" s="51" t="s">
        <v>841</v>
      </c>
      <c r="E192" s="114">
        <v>199709.44</v>
      </c>
      <c r="F192" s="113" t="s">
        <v>45</v>
      </c>
      <c r="G192" s="51" t="s">
        <v>16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111" t="s">
        <v>175</v>
      </c>
      <c r="B193" s="111" t="s">
        <v>18</v>
      </c>
      <c r="C193" s="111">
        <v>5.0</v>
      </c>
      <c r="D193" s="51" t="s">
        <v>841</v>
      </c>
      <c r="E193" s="114">
        <v>199782.02</v>
      </c>
      <c r="F193" s="113" t="s">
        <v>45</v>
      </c>
      <c r="G193" s="51" t="s">
        <v>16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111" t="s">
        <v>175</v>
      </c>
      <c r="B194" s="111" t="s">
        <v>18</v>
      </c>
      <c r="C194" s="111">
        <v>6.0</v>
      </c>
      <c r="D194" s="51" t="s">
        <v>842</v>
      </c>
      <c r="E194" s="114">
        <v>196657.44</v>
      </c>
      <c r="F194" s="113" t="s">
        <v>45</v>
      </c>
      <c r="G194" s="51" t="s">
        <v>16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111" t="s">
        <v>175</v>
      </c>
      <c r="B195" s="111" t="s">
        <v>18</v>
      </c>
      <c r="C195" s="111">
        <v>7.0</v>
      </c>
      <c r="D195" s="51" t="s">
        <v>842</v>
      </c>
      <c r="E195" s="114">
        <v>200000.0</v>
      </c>
      <c r="F195" s="113" t="s">
        <v>45</v>
      </c>
      <c r="G195" s="51" t="s">
        <v>16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111" t="s">
        <v>176</v>
      </c>
      <c r="B196" s="111" t="s">
        <v>18</v>
      </c>
      <c r="C196" s="111">
        <v>1.0</v>
      </c>
      <c r="D196" s="51" t="s">
        <v>36</v>
      </c>
      <c r="E196" s="114">
        <v>199417.68</v>
      </c>
      <c r="F196" s="113" t="s">
        <v>36</v>
      </c>
      <c r="G196" s="51" t="s">
        <v>16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111" t="s">
        <v>176</v>
      </c>
      <c r="B197" s="111" t="s">
        <v>18</v>
      </c>
      <c r="C197" s="111">
        <v>2.0</v>
      </c>
      <c r="D197" s="51" t="s">
        <v>42</v>
      </c>
      <c r="E197" s="114">
        <v>199239.04</v>
      </c>
      <c r="F197" s="113" t="s">
        <v>42</v>
      </c>
      <c r="G197" s="51" t="s">
        <v>16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111" t="s">
        <v>176</v>
      </c>
      <c r="B198" s="111" t="s">
        <v>18</v>
      </c>
      <c r="C198" s="111">
        <v>3.0</v>
      </c>
      <c r="D198" s="51" t="s">
        <v>843</v>
      </c>
      <c r="E198" s="114">
        <v>199386.88</v>
      </c>
      <c r="F198" s="113" t="s">
        <v>42</v>
      </c>
      <c r="G198" s="51" t="s">
        <v>16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111" t="s">
        <v>176</v>
      </c>
      <c r="B199" s="111" t="s">
        <v>18</v>
      </c>
      <c r="C199" s="111">
        <v>4.0</v>
      </c>
      <c r="D199" s="51" t="s">
        <v>807</v>
      </c>
      <c r="E199" s="114">
        <v>100000.0</v>
      </c>
      <c r="F199" s="113" t="s">
        <v>30</v>
      </c>
      <c r="G199" s="51" t="s">
        <v>16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111" t="s">
        <v>176</v>
      </c>
      <c r="B200" s="111" t="s">
        <v>18</v>
      </c>
      <c r="C200" s="111">
        <v>5.0</v>
      </c>
      <c r="D200" s="51" t="s">
        <v>807</v>
      </c>
      <c r="E200" s="114">
        <v>200000.0</v>
      </c>
      <c r="F200" s="113" t="s">
        <v>30</v>
      </c>
      <c r="G200" s="51" t="s">
        <v>16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111" t="s">
        <v>176</v>
      </c>
      <c r="B201" s="111" t="s">
        <v>18</v>
      </c>
      <c r="C201" s="111">
        <v>6.0</v>
      </c>
      <c r="D201" s="51" t="s">
        <v>807</v>
      </c>
      <c r="E201" s="114">
        <v>200000.0</v>
      </c>
      <c r="F201" s="113" t="s">
        <v>30</v>
      </c>
      <c r="G201" s="51" t="s">
        <v>16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111" t="s">
        <v>176</v>
      </c>
      <c r="B202" s="111" t="s">
        <v>18</v>
      </c>
      <c r="C202" s="111">
        <v>7.0</v>
      </c>
      <c r="D202" s="51" t="s">
        <v>791</v>
      </c>
      <c r="E202" s="114">
        <v>200000.0</v>
      </c>
      <c r="F202" s="113" t="s">
        <v>92</v>
      </c>
      <c r="G202" s="5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111" t="s">
        <v>176</v>
      </c>
      <c r="B203" s="111" t="s">
        <v>18</v>
      </c>
      <c r="C203" s="111">
        <v>8.0</v>
      </c>
      <c r="D203" s="51" t="s">
        <v>799</v>
      </c>
      <c r="E203" s="114">
        <v>200000.0</v>
      </c>
      <c r="F203" s="113" t="s">
        <v>80</v>
      </c>
      <c r="G203" s="5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111" t="s">
        <v>176</v>
      </c>
      <c r="B204" s="111" t="s">
        <v>18</v>
      </c>
      <c r="C204" s="111">
        <v>9.0</v>
      </c>
      <c r="D204" s="51" t="s">
        <v>42</v>
      </c>
      <c r="E204" s="114">
        <v>200000.0</v>
      </c>
      <c r="F204" s="113" t="s">
        <v>42</v>
      </c>
      <c r="G204" s="5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111" t="s">
        <v>176</v>
      </c>
      <c r="B205" s="111" t="s">
        <v>18</v>
      </c>
      <c r="C205" s="111">
        <v>10.0</v>
      </c>
      <c r="D205" s="51" t="s">
        <v>45</v>
      </c>
      <c r="E205" s="114">
        <v>200000.0</v>
      </c>
      <c r="F205" s="113" t="s">
        <v>45</v>
      </c>
      <c r="G205" s="51" t="s">
        <v>16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111" t="s">
        <v>177</v>
      </c>
      <c r="B206" s="111" t="s">
        <v>18</v>
      </c>
      <c r="C206" s="111">
        <v>1.0</v>
      </c>
      <c r="D206" s="51" t="s">
        <v>844</v>
      </c>
      <c r="E206" s="114">
        <v>95507.89</v>
      </c>
      <c r="F206" s="113" t="s">
        <v>45</v>
      </c>
      <c r="G206" s="51" t="s">
        <v>16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111" t="s">
        <v>177</v>
      </c>
      <c r="B207" s="111" t="s">
        <v>18</v>
      </c>
      <c r="C207" s="111">
        <v>2.0</v>
      </c>
      <c r="D207" s="51" t="s">
        <v>841</v>
      </c>
      <c r="E207" s="114">
        <v>199608.53</v>
      </c>
      <c r="F207" s="113" t="s">
        <v>45</v>
      </c>
      <c r="G207" s="51" t="s">
        <v>16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111" t="s">
        <v>177</v>
      </c>
      <c r="B208" s="111" t="s">
        <v>18</v>
      </c>
      <c r="C208" s="111">
        <v>3.0</v>
      </c>
      <c r="D208" s="51" t="s">
        <v>845</v>
      </c>
      <c r="E208" s="114">
        <v>198759.81</v>
      </c>
      <c r="F208" s="113" t="s">
        <v>42</v>
      </c>
      <c r="G208" s="51" t="s">
        <v>16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111" t="s">
        <v>177</v>
      </c>
      <c r="B209" s="111" t="s">
        <v>18</v>
      </c>
      <c r="C209" s="111">
        <v>4.0</v>
      </c>
      <c r="D209" s="51" t="s">
        <v>846</v>
      </c>
      <c r="E209" s="114">
        <v>197262.58</v>
      </c>
      <c r="F209" s="113" t="s">
        <v>95</v>
      </c>
      <c r="G209" s="51" t="s">
        <v>16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111" t="s">
        <v>177</v>
      </c>
      <c r="B210" s="111" t="s">
        <v>18</v>
      </c>
      <c r="C210" s="111">
        <v>5.0</v>
      </c>
      <c r="D210" s="123" t="s">
        <v>101</v>
      </c>
      <c r="E210" s="114">
        <v>196558.86</v>
      </c>
      <c r="F210" s="113" t="s">
        <v>101</v>
      </c>
      <c r="G210" s="51" t="s">
        <v>16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111" t="s">
        <v>177</v>
      </c>
      <c r="B211" s="111" t="s">
        <v>18</v>
      </c>
      <c r="C211" s="111">
        <v>6.0</v>
      </c>
      <c r="D211" s="51" t="s">
        <v>733</v>
      </c>
      <c r="E211" s="114">
        <v>200000.0</v>
      </c>
      <c r="F211" s="113" t="s">
        <v>30</v>
      </c>
      <c r="G211" s="51" t="s">
        <v>16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111" t="s">
        <v>178</v>
      </c>
      <c r="B212" s="111" t="s">
        <v>18</v>
      </c>
      <c r="C212" s="111">
        <v>1.0</v>
      </c>
      <c r="D212" s="51" t="s">
        <v>847</v>
      </c>
      <c r="E212" s="114">
        <v>199405.36</v>
      </c>
      <c r="F212" s="113" t="s">
        <v>36</v>
      </c>
      <c r="G212" s="51" t="s">
        <v>10</v>
      </c>
      <c r="H212" s="51" t="s">
        <v>830</v>
      </c>
      <c r="I212" s="51" t="s">
        <v>848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111" t="s">
        <v>178</v>
      </c>
      <c r="B213" s="111" t="s">
        <v>18</v>
      </c>
      <c r="C213" s="111">
        <v>2.0</v>
      </c>
      <c r="D213" s="51" t="s">
        <v>8</v>
      </c>
      <c r="E213" s="114">
        <v>99076.57</v>
      </c>
      <c r="F213" s="113" t="s">
        <v>8</v>
      </c>
      <c r="G213" s="51" t="s">
        <v>16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111" t="s">
        <v>178</v>
      </c>
      <c r="B214" s="111" t="s">
        <v>18</v>
      </c>
      <c r="C214" s="111">
        <v>3.0</v>
      </c>
      <c r="D214" s="51" t="s">
        <v>849</v>
      </c>
      <c r="E214" s="114">
        <v>197119.36</v>
      </c>
      <c r="F214" s="113" t="s">
        <v>104</v>
      </c>
      <c r="G214" s="51" t="s">
        <v>16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111" t="s">
        <v>178</v>
      </c>
      <c r="B215" s="111" t="s">
        <v>18</v>
      </c>
      <c r="C215" s="111">
        <v>4.0</v>
      </c>
      <c r="D215" s="51" t="s">
        <v>850</v>
      </c>
      <c r="E215" s="114">
        <v>194415.8</v>
      </c>
      <c r="F215" s="113" t="s">
        <v>110</v>
      </c>
      <c r="G215" s="51" t="s">
        <v>16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116" t="s">
        <v>178</v>
      </c>
      <c r="B216" s="116" t="s">
        <v>18</v>
      </c>
      <c r="C216" s="116">
        <v>5.0</v>
      </c>
      <c r="D216" s="117" t="s">
        <v>850</v>
      </c>
      <c r="E216" s="118">
        <v>166828.67</v>
      </c>
      <c r="F216" s="119" t="s">
        <v>110</v>
      </c>
      <c r="G216" s="51" t="s">
        <v>16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111" t="s">
        <v>171</v>
      </c>
      <c r="B217" s="111" t="s">
        <v>23</v>
      </c>
      <c r="C217" s="111">
        <v>1.0</v>
      </c>
      <c r="D217" s="51" t="s">
        <v>851</v>
      </c>
      <c r="E217" s="114">
        <v>197134.53</v>
      </c>
      <c r="F217" s="113" t="s">
        <v>107</v>
      </c>
      <c r="G217" s="51" t="s">
        <v>16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111" t="s">
        <v>171</v>
      </c>
      <c r="B218" s="111" t="s">
        <v>23</v>
      </c>
      <c r="C218" s="111">
        <v>2.0</v>
      </c>
      <c r="D218" s="51" t="s">
        <v>657</v>
      </c>
      <c r="E218" s="114">
        <v>198770.54</v>
      </c>
      <c r="F218" s="113" t="s">
        <v>107</v>
      </c>
      <c r="G218" s="51" t="s">
        <v>16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111" t="s">
        <v>171</v>
      </c>
      <c r="B219" s="111" t="s">
        <v>23</v>
      </c>
      <c r="C219" s="111">
        <v>3.0</v>
      </c>
      <c r="D219" s="51" t="s">
        <v>852</v>
      </c>
      <c r="E219" s="114">
        <v>199998.4</v>
      </c>
      <c r="F219" s="113" t="s">
        <v>122</v>
      </c>
      <c r="G219" s="51" t="s">
        <v>16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111" t="s">
        <v>171</v>
      </c>
      <c r="B220" s="111" t="s">
        <v>23</v>
      </c>
      <c r="C220" s="111">
        <v>4.0</v>
      </c>
      <c r="D220" s="51" t="s">
        <v>726</v>
      </c>
      <c r="E220" s="114">
        <v>196273.12</v>
      </c>
      <c r="F220" s="113" t="s">
        <v>95</v>
      </c>
      <c r="G220" s="51" t="s">
        <v>16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111" t="s">
        <v>171</v>
      </c>
      <c r="B221" s="111" t="s">
        <v>23</v>
      </c>
      <c r="C221" s="111">
        <v>5.0</v>
      </c>
      <c r="D221" s="51" t="s">
        <v>658</v>
      </c>
      <c r="E221" s="114">
        <v>197848.03</v>
      </c>
      <c r="F221" s="113" t="s">
        <v>45</v>
      </c>
      <c r="G221" s="51" t="s">
        <v>16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111" t="s">
        <v>171</v>
      </c>
      <c r="B222" s="111" t="s">
        <v>23</v>
      </c>
      <c r="C222" s="111">
        <v>6.0</v>
      </c>
      <c r="D222" s="115" t="s">
        <v>725</v>
      </c>
      <c r="E222" s="114">
        <v>196774.34</v>
      </c>
      <c r="F222" s="113" t="s">
        <v>27</v>
      </c>
      <c r="G222" s="51" t="s">
        <v>16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111" t="s">
        <v>171</v>
      </c>
      <c r="B223" s="111" t="s">
        <v>23</v>
      </c>
      <c r="C223" s="111">
        <v>7.0</v>
      </c>
      <c r="D223" s="115" t="s">
        <v>725</v>
      </c>
      <c r="E223" s="114">
        <v>196632.37</v>
      </c>
      <c r="F223" s="113" t="s">
        <v>27</v>
      </c>
      <c r="G223" s="51" t="s">
        <v>16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111" t="s">
        <v>171</v>
      </c>
      <c r="B224" s="111" t="s">
        <v>23</v>
      </c>
      <c r="C224" s="111">
        <v>8.0</v>
      </c>
      <c r="D224" s="51" t="s">
        <v>771</v>
      </c>
      <c r="E224" s="114">
        <v>199782.81</v>
      </c>
      <c r="F224" s="113" t="s">
        <v>95</v>
      </c>
      <c r="G224" s="51" t="s">
        <v>16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111" t="s">
        <v>172</v>
      </c>
      <c r="B225" s="111" t="s">
        <v>23</v>
      </c>
      <c r="C225" s="111">
        <v>1.0</v>
      </c>
      <c r="D225" s="51" t="s">
        <v>852</v>
      </c>
      <c r="E225" s="114">
        <v>199998.4</v>
      </c>
      <c r="F225" s="113" t="s">
        <v>122</v>
      </c>
      <c r="G225" s="51" t="s">
        <v>16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111" t="s">
        <v>172</v>
      </c>
      <c r="B226" s="111" t="s">
        <v>23</v>
      </c>
      <c r="C226" s="111">
        <v>2.0</v>
      </c>
      <c r="D226" s="51" t="s">
        <v>724</v>
      </c>
      <c r="E226" s="114">
        <v>199041.19</v>
      </c>
      <c r="F226" s="113" t="s">
        <v>86</v>
      </c>
      <c r="G226" s="51" t="s">
        <v>16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111" t="s">
        <v>172</v>
      </c>
      <c r="B227" s="111" t="s">
        <v>23</v>
      </c>
      <c r="C227" s="111">
        <v>3.0</v>
      </c>
      <c r="D227" s="115" t="s">
        <v>725</v>
      </c>
      <c r="E227" s="114">
        <v>198768.46</v>
      </c>
      <c r="F227" s="113" t="s">
        <v>27</v>
      </c>
      <c r="G227" s="51" t="s">
        <v>16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111" t="s">
        <v>172</v>
      </c>
      <c r="B228" s="111" t="s">
        <v>23</v>
      </c>
      <c r="C228" s="111">
        <v>4.0</v>
      </c>
      <c r="D228" s="51" t="s">
        <v>853</v>
      </c>
      <c r="E228" s="114">
        <v>196869.79</v>
      </c>
      <c r="F228" s="113" t="s">
        <v>104</v>
      </c>
      <c r="G228" s="51" t="s">
        <v>16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111" t="s">
        <v>172</v>
      </c>
      <c r="B229" s="111" t="s">
        <v>23</v>
      </c>
      <c r="C229" s="111">
        <v>5.0</v>
      </c>
      <c r="D229" s="51" t="s">
        <v>854</v>
      </c>
      <c r="E229" s="114">
        <v>197361.15</v>
      </c>
      <c r="F229" s="113" t="s">
        <v>95</v>
      </c>
      <c r="G229" s="51" t="s">
        <v>16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111" t="s">
        <v>172</v>
      </c>
      <c r="B230" s="111" t="s">
        <v>23</v>
      </c>
      <c r="C230" s="111">
        <v>6.0</v>
      </c>
      <c r="D230" s="51" t="s">
        <v>855</v>
      </c>
      <c r="E230" s="114">
        <v>124395.31</v>
      </c>
      <c r="F230" s="113" t="s">
        <v>51</v>
      </c>
      <c r="G230" s="51" t="s">
        <v>16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111" t="s">
        <v>172</v>
      </c>
      <c r="B231" s="111" t="s">
        <v>23</v>
      </c>
      <c r="C231" s="111">
        <v>7.0</v>
      </c>
      <c r="D231" s="51" t="s">
        <v>735</v>
      </c>
      <c r="E231" s="114">
        <v>197822.2</v>
      </c>
      <c r="F231" s="113" t="s">
        <v>45</v>
      </c>
      <c r="G231" s="51" t="s">
        <v>16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111" t="s">
        <v>172</v>
      </c>
      <c r="B232" s="111" t="s">
        <v>23</v>
      </c>
      <c r="C232" s="111">
        <v>8.0</v>
      </c>
      <c r="D232" s="51" t="s">
        <v>818</v>
      </c>
      <c r="E232" s="114">
        <v>160717.61</v>
      </c>
      <c r="F232" s="113" t="s">
        <v>98</v>
      </c>
      <c r="G232" s="51" t="s">
        <v>16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111" t="s">
        <v>172</v>
      </c>
      <c r="B233" s="111" t="s">
        <v>23</v>
      </c>
      <c r="C233" s="111">
        <v>9.0</v>
      </c>
      <c r="D233" s="51" t="s">
        <v>856</v>
      </c>
      <c r="E233" s="114">
        <v>193275.37</v>
      </c>
      <c r="F233" s="113" t="s">
        <v>110</v>
      </c>
      <c r="G233" s="51" t="s">
        <v>16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111" t="s">
        <v>173</v>
      </c>
      <c r="B234" s="111" t="s">
        <v>23</v>
      </c>
      <c r="C234" s="111">
        <v>1.0</v>
      </c>
      <c r="D234" s="51" t="s">
        <v>852</v>
      </c>
      <c r="E234" s="114">
        <v>199998.4</v>
      </c>
      <c r="F234" s="113" t="s">
        <v>122</v>
      </c>
      <c r="G234" s="51" t="s">
        <v>16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111" t="s">
        <v>173</v>
      </c>
      <c r="B235" s="111" t="s">
        <v>23</v>
      </c>
      <c r="C235" s="111">
        <v>2.0</v>
      </c>
      <c r="D235" s="51" t="s">
        <v>610</v>
      </c>
      <c r="E235" s="114">
        <v>199486.69</v>
      </c>
      <c r="F235" s="113" t="s">
        <v>107</v>
      </c>
      <c r="G235" s="51" t="s">
        <v>16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111" t="s">
        <v>173</v>
      </c>
      <c r="B236" s="111" t="s">
        <v>23</v>
      </c>
      <c r="C236" s="111">
        <v>3.0</v>
      </c>
      <c r="D236" s="51" t="s">
        <v>857</v>
      </c>
      <c r="E236" s="114">
        <v>199439.24</v>
      </c>
      <c r="F236" s="113" t="s">
        <v>45</v>
      </c>
      <c r="G236" s="51" t="s">
        <v>16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111" t="s">
        <v>173</v>
      </c>
      <c r="B237" s="111" t="s">
        <v>23</v>
      </c>
      <c r="C237" s="111">
        <v>4.0</v>
      </c>
      <c r="D237" s="51" t="s">
        <v>610</v>
      </c>
      <c r="E237" s="114">
        <v>199767.48</v>
      </c>
      <c r="F237" s="113" t="s">
        <v>107</v>
      </c>
      <c r="G237" s="51" t="s">
        <v>16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111" t="s">
        <v>173</v>
      </c>
      <c r="B238" s="111" t="s">
        <v>23</v>
      </c>
      <c r="C238" s="111">
        <v>5.0</v>
      </c>
      <c r="D238" s="115" t="s">
        <v>725</v>
      </c>
      <c r="E238" s="114">
        <v>192568.99</v>
      </c>
      <c r="F238" s="113" t="s">
        <v>27</v>
      </c>
      <c r="G238" s="51" t="s">
        <v>16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111" t="s">
        <v>173</v>
      </c>
      <c r="B239" s="111" t="s">
        <v>23</v>
      </c>
      <c r="C239" s="111">
        <v>6.0</v>
      </c>
      <c r="D239" s="51" t="s">
        <v>858</v>
      </c>
      <c r="E239" s="114">
        <v>159725.57</v>
      </c>
      <c r="F239" s="113" t="s">
        <v>45</v>
      </c>
      <c r="G239" s="51" t="s">
        <v>16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111" t="s">
        <v>173</v>
      </c>
      <c r="B240" s="111" t="s">
        <v>23</v>
      </c>
      <c r="C240" s="111">
        <v>7.0</v>
      </c>
      <c r="D240" s="51" t="s">
        <v>787</v>
      </c>
      <c r="E240" s="114">
        <v>175909.71</v>
      </c>
      <c r="F240" s="113" t="s">
        <v>45</v>
      </c>
      <c r="G240" s="51" t="s">
        <v>16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111" t="s">
        <v>173</v>
      </c>
      <c r="B241" s="111" t="s">
        <v>23</v>
      </c>
      <c r="C241" s="111">
        <v>8.0</v>
      </c>
      <c r="D241" s="51" t="s">
        <v>610</v>
      </c>
      <c r="E241" s="114">
        <v>197042.52</v>
      </c>
      <c r="F241" s="113" t="s">
        <v>107</v>
      </c>
      <c r="G241" s="51" t="s">
        <v>16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111" t="s">
        <v>173</v>
      </c>
      <c r="B242" s="111" t="s">
        <v>23</v>
      </c>
      <c r="C242" s="111">
        <v>9.0</v>
      </c>
      <c r="D242" s="51" t="s">
        <v>857</v>
      </c>
      <c r="E242" s="114">
        <v>193302.08</v>
      </c>
      <c r="F242" s="113" t="s">
        <v>45</v>
      </c>
      <c r="G242" s="51" t="s">
        <v>16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111" t="s">
        <v>173</v>
      </c>
      <c r="B243" s="111" t="s">
        <v>23</v>
      </c>
      <c r="C243" s="111">
        <v>10.0</v>
      </c>
      <c r="D243" s="115" t="s">
        <v>725</v>
      </c>
      <c r="E243" s="114">
        <v>196717.55</v>
      </c>
      <c r="F243" s="113" t="s">
        <v>27</v>
      </c>
      <c r="G243" s="51" t="s">
        <v>16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111" t="s">
        <v>174</v>
      </c>
      <c r="B244" s="111" t="s">
        <v>23</v>
      </c>
      <c r="C244" s="111">
        <v>1.0</v>
      </c>
      <c r="D244" s="51" t="s">
        <v>805</v>
      </c>
      <c r="E244" s="114">
        <v>198094.7</v>
      </c>
      <c r="F244" s="113" t="s">
        <v>45</v>
      </c>
      <c r="G244" s="51" t="s">
        <v>16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111" t="s">
        <v>174</v>
      </c>
      <c r="B245" s="111" t="s">
        <v>23</v>
      </c>
      <c r="C245" s="111">
        <v>2.0</v>
      </c>
      <c r="D245" s="51" t="s">
        <v>49</v>
      </c>
      <c r="E245" s="114">
        <v>194606.71</v>
      </c>
      <c r="F245" s="113" t="s">
        <v>48</v>
      </c>
      <c r="G245" s="51" t="s">
        <v>16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111" t="s">
        <v>174</v>
      </c>
      <c r="B246" s="111" t="s">
        <v>23</v>
      </c>
      <c r="C246" s="111">
        <v>3.0</v>
      </c>
      <c r="D246" s="51" t="s">
        <v>610</v>
      </c>
      <c r="E246" s="114">
        <v>194852.11</v>
      </c>
      <c r="F246" s="113" t="s">
        <v>107</v>
      </c>
      <c r="G246" s="51" t="s">
        <v>16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111" t="s">
        <v>174</v>
      </c>
      <c r="B247" s="111" t="s">
        <v>23</v>
      </c>
      <c r="C247" s="111">
        <v>4.0</v>
      </c>
      <c r="D247" s="51" t="s">
        <v>775</v>
      </c>
      <c r="E247" s="114">
        <v>197115.76</v>
      </c>
      <c r="F247" s="113" t="s">
        <v>45</v>
      </c>
      <c r="G247" s="51" t="s">
        <v>16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111" t="s">
        <v>174</v>
      </c>
      <c r="B248" s="111" t="s">
        <v>23</v>
      </c>
      <c r="C248" s="111">
        <v>5.0</v>
      </c>
      <c r="D248" s="51" t="s">
        <v>859</v>
      </c>
      <c r="E248" s="114">
        <v>197526.06</v>
      </c>
      <c r="F248" s="113" t="s">
        <v>45</v>
      </c>
      <c r="G248" s="51" t="s">
        <v>16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111" t="s">
        <v>174</v>
      </c>
      <c r="B249" s="111" t="s">
        <v>23</v>
      </c>
      <c r="C249" s="111">
        <v>6.0</v>
      </c>
      <c r="D249" s="51" t="s">
        <v>49</v>
      </c>
      <c r="E249" s="114">
        <v>196294.99</v>
      </c>
      <c r="F249" s="113" t="s">
        <v>48</v>
      </c>
      <c r="G249" s="51" t="s">
        <v>16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111" t="s">
        <v>174</v>
      </c>
      <c r="B250" s="111" t="s">
        <v>23</v>
      </c>
      <c r="C250" s="111">
        <v>7.0</v>
      </c>
      <c r="D250" s="51" t="s">
        <v>658</v>
      </c>
      <c r="E250" s="114">
        <v>195980.4</v>
      </c>
      <c r="F250" s="113" t="s">
        <v>45</v>
      </c>
      <c r="G250" s="51" t="s">
        <v>16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111" t="s">
        <v>174</v>
      </c>
      <c r="B251" s="111" t="s">
        <v>23</v>
      </c>
      <c r="C251" s="111">
        <v>8.0</v>
      </c>
      <c r="D251" s="51" t="s">
        <v>658</v>
      </c>
      <c r="E251" s="114">
        <v>197715.68</v>
      </c>
      <c r="F251" s="113" t="s">
        <v>45</v>
      </c>
      <c r="G251" s="51" t="s">
        <v>16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111" t="s">
        <v>174</v>
      </c>
      <c r="B252" s="111" t="s">
        <v>23</v>
      </c>
      <c r="C252" s="111">
        <v>9.0</v>
      </c>
      <c r="D252" s="51" t="s">
        <v>860</v>
      </c>
      <c r="E252" s="114">
        <v>123712.51</v>
      </c>
      <c r="F252" s="113" t="s">
        <v>42</v>
      </c>
      <c r="G252" s="51" t="s">
        <v>16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111" t="s">
        <v>175</v>
      </c>
      <c r="B253" s="111" t="s">
        <v>23</v>
      </c>
      <c r="C253" s="111">
        <v>1.0</v>
      </c>
      <c r="D253" s="51" t="s">
        <v>658</v>
      </c>
      <c r="E253" s="114">
        <v>133251.21</v>
      </c>
      <c r="F253" s="113" t="s">
        <v>45</v>
      </c>
      <c r="G253" s="51" t="s">
        <v>16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111" t="s">
        <v>175</v>
      </c>
      <c r="B254" s="111" t="s">
        <v>23</v>
      </c>
      <c r="C254" s="111">
        <v>2.0</v>
      </c>
      <c r="D254" s="51" t="s">
        <v>861</v>
      </c>
      <c r="E254" s="114">
        <v>180230.0</v>
      </c>
      <c r="F254" s="113" t="s">
        <v>89</v>
      </c>
      <c r="G254" s="51" t="s">
        <v>10</v>
      </c>
      <c r="H254" s="51" t="s">
        <v>830</v>
      </c>
      <c r="I254" s="51" t="s">
        <v>89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111" t="s">
        <v>175</v>
      </c>
      <c r="B255" s="111" t="s">
        <v>23</v>
      </c>
      <c r="C255" s="111">
        <v>3.0</v>
      </c>
      <c r="D255" s="51" t="s">
        <v>805</v>
      </c>
      <c r="E255" s="114">
        <v>195005.76</v>
      </c>
      <c r="F255" s="113" t="s">
        <v>45</v>
      </c>
      <c r="G255" s="51" t="s">
        <v>16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111" t="s">
        <v>175</v>
      </c>
      <c r="B256" s="111" t="s">
        <v>23</v>
      </c>
      <c r="C256" s="111">
        <v>4.0</v>
      </c>
      <c r="D256" s="51" t="s">
        <v>862</v>
      </c>
      <c r="E256" s="114">
        <v>180230.0</v>
      </c>
      <c r="F256" s="113" t="s">
        <v>92</v>
      </c>
      <c r="G256" s="51" t="s">
        <v>16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111" t="s">
        <v>176</v>
      </c>
      <c r="B257" s="111" t="s">
        <v>23</v>
      </c>
      <c r="C257" s="111">
        <v>1.0</v>
      </c>
      <c r="D257" s="51" t="s">
        <v>646</v>
      </c>
      <c r="E257" s="114">
        <v>200000.0</v>
      </c>
      <c r="F257" s="113" t="s">
        <v>122</v>
      </c>
      <c r="G257" s="51" t="s">
        <v>16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111" t="s">
        <v>176</v>
      </c>
      <c r="B258" s="111" t="s">
        <v>23</v>
      </c>
      <c r="C258" s="111">
        <v>2.0</v>
      </c>
      <c r="D258" s="51" t="s">
        <v>735</v>
      </c>
      <c r="E258" s="114">
        <v>145992.09</v>
      </c>
      <c r="F258" s="113" t="s">
        <v>45</v>
      </c>
      <c r="G258" s="51" t="s">
        <v>16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111" t="s">
        <v>176</v>
      </c>
      <c r="B259" s="111" t="s">
        <v>23</v>
      </c>
      <c r="C259" s="111">
        <v>3.0</v>
      </c>
      <c r="D259" s="51" t="s">
        <v>863</v>
      </c>
      <c r="E259" s="114">
        <v>179468.46</v>
      </c>
      <c r="F259" s="113" t="s">
        <v>119</v>
      </c>
      <c r="G259" s="51" t="s">
        <v>16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111" t="s">
        <v>176</v>
      </c>
      <c r="B260" s="111" t="s">
        <v>23</v>
      </c>
      <c r="C260" s="111">
        <v>4.0</v>
      </c>
      <c r="D260" s="51" t="s">
        <v>863</v>
      </c>
      <c r="E260" s="114">
        <v>199887.52</v>
      </c>
      <c r="F260" s="113" t="s">
        <v>119</v>
      </c>
      <c r="G260" s="51" t="s">
        <v>16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111" t="s">
        <v>176</v>
      </c>
      <c r="B261" s="111" t="s">
        <v>23</v>
      </c>
      <c r="C261" s="111">
        <v>5.0</v>
      </c>
      <c r="D261" s="51" t="s">
        <v>864</v>
      </c>
      <c r="E261" s="114">
        <v>199479.0</v>
      </c>
      <c r="F261" s="113" t="s">
        <v>42</v>
      </c>
      <c r="G261" s="51" t="s">
        <v>16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111" t="s">
        <v>176</v>
      </c>
      <c r="B262" s="111" t="s">
        <v>23</v>
      </c>
      <c r="C262" s="111">
        <v>6.0</v>
      </c>
      <c r="D262" s="51" t="s">
        <v>865</v>
      </c>
      <c r="E262" s="114">
        <v>199179.0</v>
      </c>
      <c r="F262" s="113" t="s">
        <v>92</v>
      </c>
      <c r="G262" s="51" t="s">
        <v>10</v>
      </c>
      <c r="H262" s="51" t="s">
        <v>830</v>
      </c>
      <c r="I262" s="51" t="s">
        <v>866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111" t="s">
        <v>176</v>
      </c>
      <c r="B263" s="111" t="s">
        <v>23</v>
      </c>
      <c r="C263" s="111">
        <v>7.0</v>
      </c>
      <c r="D263" s="51" t="s">
        <v>805</v>
      </c>
      <c r="E263" s="114">
        <v>199827.0</v>
      </c>
      <c r="F263" s="113" t="s">
        <v>45</v>
      </c>
      <c r="G263" s="51" t="s">
        <v>16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111" t="s">
        <v>176</v>
      </c>
      <c r="B264" s="111" t="s">
        <v>23</v>
      </c>
      <c r="C264" s="111">
        <v>8.0</v>
      </c>
      <c r="D264" s="51" t="s">
        <v>867</v>
      </c>
      <c r="E264" s="114">
        <v>199584.0</v>
      </c>
      <c r="F264" s="113" t="s">
        <v>42</v>
      </c>
      <c r="G264" s="51" t="s">
        <v>16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111" t="s">
        <v>176</v>
      </c>
      <c r="B265" s="111" t="s">
        <v>23</v>
      </c>
      <c r="C265" s="111">
        <v>9.0</v>
      </c>
      <c r="D265" s="51" t="s">
        <v>868</v>
      </c>
      <c r="E265" s="114">
        <v>199936.8</v>
      </c>
      <c r="F265" s="113" t="s">
        <v>27</v>
      </c>
      <c r="G265" s="51" t="s">
        <v>16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111" t="s">
        <v>177</v>
      </c>
      <c r="B266" s="111" t="s">
        <v>23</v>
      </c>
      <c r="C266" s="111">
        <v>1.0</v>
      </c>
      <c r="D266" s="51" t="s">
        <v>658</v>
      </c>
      <c r="E266" s="114">
        <v>199053.15</v>
      </c>
      <c r="F266" s="113" t="s">
        <v>45</v>
      </c>
      <c r="G266" s="51" t="s">
        <v>16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111" t="s">
        <v>177</v>
      </c>
      <c r="B267" s="111" t="s">
        <v>23</v>
      </c>
      <c r="C267" s="111">
        <v>2.0</v>
      </c>
      <c r="D267" s="51" t="s">
        <v>849</v>
      </c>
      <c r="E267" s="114">
        <v>199419.58</v>
      </c>
      <c r="F267" s="113" t="s">
        <v>104</v>
      </c>
      <c r="G267" s="51" t="s">
        <v>16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111" t="s">
        <v>177</v>
      </c>
      <c r="B268" s="111" t="s">
        <v>23</v>
      </c>
      <c r="C268" s="111">
        <v>3.0</v>
      </c>
      <c r="D268" s="51" t="s">
        <v>733</v>
      </c>
      <c r="E268" s="114">
        <v>200000.0</v>
      </c>
      <c r="F268" s="113" t="s">
        <v>30</v>
      </c>
      <c r="G268" s="51" t="s">
        <v>16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111" t="s">
        <v>177</v>
      </c>
      <c r="B269" s="111" t="s">
        <v>23</v>
      </c>
      <c r="C269" s="111">
        <v>4.0</v>
      </c>
      <c r="D269" s="51" t="s">
        <v>869</v>
      </c>
      <c r="E269" s="114">
        <v>122928.0</v>
      </c>
      <c r="F269" s="113" t="s">
        <v>98</v>
      </c>
      <c r="G269" s="51" t="s">
        <v>16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111" t="s">
        <v>177</v>
      </c>
      <c r="B270" s="111" t="s">
        <v>23</v>
      </c>
      <c r="C270" s="111">
        <v>5.0</v>
      </c>
      <c r="D270" s="51" t="s">
        <v>610</v>
      </c>
      <c r="E270" s="114">
        <v>199668.76</v>
      </c>
      <c r="F270" s="113" t="s">
        <v>107</v>
      </c>
      <c r="G270" s="51" t="s">
        <v>16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111" t="s">
        <v>177</v>
      </c>
      <c r="B271" s="111" t="s">
        <v>23</v>
      </c>
      <c r="C271" s="111">
        <v>6.0</v>
      </c>
      <c r="D271" s="51" t="s">
        <v>658</v>
      </c>
      <c r="E271" s="114">
        <v>197671.37</v>
      </c>
      <c r="F271" s="113" t="s">
        <v>45</v>
      </c>
      <c r="G271" s="51" t="s">
        <v>16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111" t="s">
        <v>177</v>
      </c>
      <c r="B272" s="111" t="s">
        <v>23</v>
      </c>
      <c r="C272" s="111">
        <v>7.0</v>
      </c>
      <c r="D272" s="51" t="s">
        <v>610</v>
      </c>
      <c r="E272" s="114">
        <v>198742.23</v>
      </c>
      <c r="F272" s="113" t="s">
        <v>107</v>
      </c>
      <c r="G272" s="51" t="s">
        <v>16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111" t="s">
        <v>177</v>
      </c>
      <c r="B273" s="111" t="s">
        <v>23</v>
      </c>
      <c r="C273" s="111">
        <v>8.0</v>
      </c>
      <c r="D273" s="51" t="s">
        <v>101</v>
      </c>
      <c r="E273" s="114">
        <v>198504.25</v>
      </c>
      <c r="F273" s="113" t="s">
        <v>101</v>
      </c>
      <c r="G273" s="51" t="s">
        <v>16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111" t="s">
        <v>177</v>
      </c>
      <c r="B274" s="111" t="s">
        <v>23</v>
      </c>
      <c r="C274" s="111">
        <v>9.0</v>
      </c>
      <c r="D274" s="51" t="s">
        <v>870</v>
      </c>
      <c r="E274" s="114">
        <v>199552.23</v>
      </c>
      <c r="F274" s="113" t="s">
        <v>104</v>
      </c>
      <c r="G274" s="51" t="s">
        <v>16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111" t="s">
        <v>177</v>
      </c>
      <c r="B275" s="111" t="s">
        <v>23</v>
      </c>
      <c r="C275" s="111">
        <v>10.0</v>
      </c>
      <c r="D275" s="51" t="s">
        <v>868</v>
      </c>
      <c r="E275" s="114">
        <v>99970.08</v>
      </c>
      <c r="F275" s="113" t="s">
        <v>27</v>
      </c>
      <c r="G275" s="51" t="s">
        <v>16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111" t="s">
        <v>177</v>
      </c>
      <c r="B276" s="111" t="s">
        <v>23</v>
      </c>
      <c r="C276" s="111">
        <v>11.0</v>
      </c>
      <c r="D276" s="51" t="s">
        <v>871</v>
      </c>
      <c r="E276" s="114">
        <v>100000.0</v>
      </c>
      <c r="F276" s="113" t="s">
        <v>27</v>
      </c>
      <c r="G276" s="51" t="s">
        <v>16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111" t="s">
        <v>178</v>
      </c>
      <c r="B277" s="111" t="s">
        <v>23</v>
      </c>
      <c r="C277" s="111">
        <v>1.0</v>
      </c>
      <c r="D277" s="51" t="s">
        <v>872</v>
      </c>
      <c r="E277" s="114">
        <v>199890.14</v>
      </c>
      <c r="F277" s="113" t="s">
        <v>122</v>
      </c>
      <c r="G277" s="51" t="s">
        <v>16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111" t="s">
        <v>178</v>
      </c>
      <c r="B278" s="111" t="s">
        <v>23</v>
      </c>
      <c r="C278" s="111">
        <v>2.0</v>
      </c>
      <c r="D278" s="51" t="s">
        <v>872</v>
      </c>
      <c r="E278" s="114">
        <v>199890.14</v>
      </c>
      <c r="F278" s="113" t="s">
        <v>122</v>
      </c>
      <c r="G278" s="51" t="s">
        <v>16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111" t="s">
        <v>178</v>
      </c>
      <c r="B279" s="111" t="s">
        <v>23</v>
      </c>
      <c r="C279" s="111">
        <v>3.0</v>
      </c>
      <c r="D279" s="51" t="s">
        <v>873</v>
      </c>
      <c r="E279" s="114">
        <v>196491.83</v>
      </c>
      <c r="F279" s="113" t="s">
        <v>80</v>
      </c>
      <c r="G279" s="51" t="s">
        <v>10</v>
      </c>
      <c r="H279" s="51" t="s">
        <v>830</v>
      </c>
      <c r="I279" s="51" t="s">
        <v>874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111" t="s">
        <v>178</v>
      </c>
      <c r="B280" s="111" t="s">
        <v>23</v>
      </c>
      <c r="C280" s="111">
        <v>4.0</v>
      </c>
      <c r="D280" s="51" t="s">
        <v>646</v>
      </c>
      <c r="E280" s="114">
        <v>200000.0</v>
      </c>
      <c r="F280" s="113" t="s">
        <v>122</v>
      </c>
      <c r="G280" s="51" t="s">
        <v>16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111" t="s">
        <v>178</v>
      </c>
      <c r="B281" s="111" t="s">
        <v>23</v>
      </c>
      <c r="C281" s="111">
        <v>5.0</v>
      </c>
      <c r="D281" s="51" t="s">
        <v>818</v>
      </c>
      <c r="E281" s="114">
        <v>200000.0</v>
      </c>
      <c r="F281" s="113" t="s">
        <v>98</v>
      </c>
      <c r="G281" s="51" t="s">
        <v>16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111" t="s">
        <v>178</v>
      </c>
      <c r="B282" s="111" t="s">
        <v>23</v>
      </c>
      <c r="C282" s="111">
        <v>6.0</v>
      </c>
      <c r="D282" s="51" t="s">
        <v>875</v>
      </c>
      <c r="E282" s="114">
        <v>200000.0</v>
      </c>
      <c r="F282" s="113" t="s">
        <v>51</v>
      </c>
      <c r="G282" s="51" t="s">
        <v>16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111" t="s">
        <v>178</v>
      </c>
      <c r="B283" s="111" t="s">
        <v>23</v>
      </c>
      <c r="C283" s="111">
        <v>7.0</v>
      </c>
      <c r="D283" s="51" t="s">
        <v>875</v>
      </c>
      <c r="E283" s="114">
        <v>200000.0</v>
      </c>
      <c r="F283" s="113" t="s">
        <v>51</v>
      </c>
      <c r="G283" s="51" t="s">
        <v>16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111" t="s">
        <v>178</v>
      </c>
      <c r="B284" s="111" t="s">
        <v>23</v>
      </c>
      <c r="C284" s="111">
        <v>8.0</v>
      </c>
      <c r="D284" s="51" t="s">
        <v>873</v>
      </c>
      <c r="E284" s="114">
        <v>162488.04</v>
      </c>
      <c r="F284" s="113" t="s">
        <v>80</v>
      </c>
      <c r="G284" s="51" t="s">
        <v>10</v>
      </c>
      <c r="H284" s="51" t="s">
        <v>830</v>
      </c>
      <c r="I284" s="51" t="s">
        <v>874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111" t="s">
        <v>178</v>
      </c>
      <c r="B285" s="111" t="s">
        <v>23</v>
      </c>
      <c r="C285" s="111">
        <v>9.0</v>
      </c>
      <c r="D285" s="51" t="s">
        <v>610</v>
      </c>
      <c r="E285" s="114">
        <v>194994.61</v>
      </c>
      <c r="F285" s="113" t="s">
        <v>107</v>
      </c>
      <c r="G285" s="51" t="s">
        <v>16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116" t="s">
        <v>178</v>
      </c>
      <c r="B286" s="116" t="s">
        <v>23</v>
      </c>
      <c r="C286" s="116">
        <v>10.0</v>
      </c>
      <c r="D286" s="117" t="s">
        <v>610</v>
      </c>
      <c r="E286" s="118">
        <v>196109.11</v>
      </c>
      <c r="F286" s="119" t="s">
        <v>107</v>
      </c>
      <c r="G286" s="51" t="s">
        <v>16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2"/>
      <c r="B287" s="111"/>
      <c r="C287" s="12"/>
      <c r="D287" s="2"/>
      <c r="E287" s="124"/>
      <c r="F287" s="12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D288" s="2"/>
      <c r="E288" s="124"/>
      <c r="F288" s="12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12"/>
      <c r="B289" s="111"/>
      <c r="C289" s="12"/>
      <c r="D289" s="2"/>
      <c r="E289" s="124"/>
      <c r="F289" s="12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12"/>
      <c r="B290" s="12"/>
      <c r="C290" s="12"/>
      <c r="D290" s="2"/>
      <c r="E290" s="124"/>
      <c r="F290" s="12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12"/>
      <c r="B291" s="12"/>
      <c r="C291" s="12"/>
      <c r="D291" s="2"/>
      <c r="E291" s="124"/>
      <c r="F291" s="12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12"/>
      <c r="B292" s="12"/>
      <c r="C292" s="12"/>
      <c r="D292" s="2"/>
      <c r="E292" s="124"/>
      <c r="F292" s="12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12"/>
      <c r="B293" s="12"/>
      <c r="C293" s="12"/>
      <c r="D293" s="2"/>
      <c r="E293" s="124"/>
      <c r="F293" s="12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12"/>
      <c r="B294" s="12"/>
      <c r="C294" s="12"/>
      <c r="D294" s="2"/>
      <c r="E294" s="124"/>
      <c r="F294" s="12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12"/>
      <c r="B295" s="12"/>
      <c r="C295" s="12"/>
      <c r="D295" s="2"/>
      <c r="E295" s="124"/>
      <c r="F295" s="12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12"/>
      <c r="B296" s="12"/>
      <c r="C296" s="12"/>
      <c r="D296" s="2"/>
      <c r="E296" s="124"/>
      <c r="F296" s="12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12"/>
      <c r="B297" s="12"/>
      <c r="C297" s="12"/>
      <c r="D297" s="2"/>
      <c r="E297" s="124"/>
      <c r="F297" s="12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12"/>
      <c r="B298" s="12"/>
      <c r="C298" s="12"/>
      <c r="D298" s="2"/>
      <c r="E298" s="124"/>
      <c r="F298" s="12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12"/>
      <c r="B299" s="12"/>
      <c r="C299" s="12"/>
      <c r="D299" s="2"/>
      <c r="E299" s="124"/>
      <c r="F299" s="12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12"/>
      <c r="B300" s="12"/>
      <c r="C300" s="12"/>
      <c r="D300" s="2"/>
      <c r="E300" s="124"/>
      <c r="F300" s="12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12"/>
      <c r="B301" s="12"/>
      <c r="C301" s="12"/>
      <c r="D301" s="2"/>
      <c r="E301" s="124"/>
      <c r="F301" s="12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12"/>
      <c r="B302" s="12"/>
      <c r="C302" s="12"/>
      <c r="D302" s="2"/>
      <c r="E302" s="124"/>
      <c r="F302" s="12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12"/>
      <c r="B303" s="12"/>
      <c r="C303" s="12"/>
      <c r="D303" s="2"/>
      <c r="E303" s="124"/>
      <c r="F303" s="12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12"/>
      <c r="B304" s="12"/>
      <c r="C304" s="12"/>
      <c r="D304" s="2"/>
      <c r="E304" s="124"/>
      <c r="F304" s="12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2"/>
      <c r="B305" s="12"/>
      <c r="C305" s="12"/>
      <c r="D305" s="2"/>
      <c r="E305" s="124"/>
      <c r="F305" s="12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12"/>
      <c r="B306" s="12"/>
      <c r="C306" s="12"/>
      <c r="D306" s="2"/>
      <c r="E306" s="124"/>
      <c r="F306" s="12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12"/>
      <c r="B307" s="12"/>
      <c r="C307" s="12"/>
      <c r="D307" s="2"/>
      <c r="E307" s="124"/>
      <c r="F307" s="12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12"/>
      <c r="B308" s="12"/>
      <c r="C308" s="12"/>
      <c r="D308" s="2"/>
      <c r="E308" s="124"/>
      <c r="F308" s="12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12"/>
      <c r="B309" s="12"/>
      <c r="C309" s="12"/>
      <c r="D309" s="2"/>
      <c r="E309" s="124"/>
      <c r="F309" s="12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12"/>
      <c r="B310" s="12"/>
      <c r="C310" s="12"/>
      <c r="D310" s="2"/>
      <c r="E310" s="124"/>
      <c r="F310" s="12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12"/>
      <c r="B311" s="12"/>
      <c r="C311" s="12"/>
      <c r="D311" s="2"/>
      <c r="E311" s="124"/>
      <c r="F311" s="12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12"/>
      <c r="B312" s="12"/>
      <c r="C312" s="12"/>
      <c r="D312" s="2"/>
      <c r="E312" s="124"/>
      <c r="F312" s="12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12"/>
      <c r="B313" s="12"/>
      <c r="C313" s="12"/>
      <c r="D313" s="2"/>
      <c r="E313" s="124"/>
      <c r="F313" s="12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12"/>
      <c r="B314" s="12"/>
      <c r="C314" s="12"/>
      <c r="D314" s="2"/>
      <c r="E314" s="124"/>
      <c r="F314" s="12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12"/>
      <c r="B315" s="12"/>
      <c r="C315" s="12"/>
      <c r="D315" s="2"/>
      <c r="E315" s="124"/>
      <c r="F315" s="12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12"/>
      <c r="B316" s="12"/>
      <c r="C316" s="12"/>
      <c r="D316" s="2"/>
      <c r="E316" s="124"/>
      <c r="F316" s="12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12"/>
      <c r="B317" s="12"/>
      <c r="C317" s="12"/>
      <c r="D317" s="2"/>
      <c r="E317" s="124"/>
      <c r="F317" s="12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12"/>
      <c r="B318" s="12"/>
      <c r="C318" s="12"/>
      <c r="D318" s="2"/>
      <c r="E318" s="124"/>
      <c r="F318" s="12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12"/>
      <c r="B319" s="12"/>
      <c r="C319" s="12"/>
      <c r="D319" s="2"/>
      <c r="E319" s="124"/>
      <c r="F319" s="12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12"/>
      <c r="B320" s="12"/>
      <c r="C320" s="12"/>
      <c r="D320" s="2"/>
      <c r="E320" s="124"/>
      <c r="F320" s="12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12"/>
      <c r="B321" s="12"/>
      <c r="C321" s="12"/>
      <c r="D321" s="2"/>
      <c r="E321" s="124"/>
      <c r="F321" s="12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12"/>
      <c r="B322" s="12"/>
      <c r="C322" s="12"/>
      <c r="D322" s="2"/>
      <c r="E322" s="124"/>
      <c r="F322" s="12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12"/>
      <c r="B323" s="12"/>
      <c r="C323" s="12"/>
      <c r="D323" s="2"/>
      <c r="E323" s="124"/>
      <c r="F323" s="12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12"/>
      <c r="B324" s="12"/>
      <c r="C324" s="12"/>
      <c r="D324" s="2"/>
      <c r="E324" s="124"/>
      <c r="F324" s="12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12"/>
      <c r="B325" s="12"/>
      <c r="C325" s="12"/>
      <c r="D325" s="2"/>
      <c r="E325" s="124"/>
      <c r="F325" s="12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12"/>
      <c r="B326" s="12"/>
      <c r="C326" s="12"/>
      <c r="D326" s="2"/>
      <c r="E326" s="124"/>
      <c r="F326" s="12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12"/>
      <c r="B327" s="12"/>
      <c r="C327" s="12"/>
      <c r="D327" s="2"/>
      <c r="E327" s="124"/>
      <c r="F327" s="12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12"/>
      <c r="B328" s="12"/>
      <c r="C328" s="12"/>
      <c r="D328" s="2"/>
      <c r="E328" s="124"/>
      <c r="F328" s="12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12"/>
      <c r="B329" s="12"/>
      <c r="C329" s="12"/>
      <c r="D329" s="2"/>
      <c r="E329" s="124"/>
      <c r="F329" s="12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12"/>
      <c r="B330" s="12"/>
      <c r="C330" s="12"/>
      <c r="D330" s="2"/>
      <c r="E330" s="124"/>
      <c r="F330" s="12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12"/>
      <c r="B331" s="12"/>
      <c r="C331" s="12"/>
      <c r="D331" s="2"/>
      <c r="E331" s="124"/>
      <c r="F331" s="12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12"/>
      <c r="B332" s="12"/>
      <c r="C332" s="12"/>
      <c r="D332" s="2"/>
      <c r="E332" s="124"/>
      <c r="F332" s="12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12"/>
      <c r="B333" s="12"/>
      <c r="C333" s="12"/>
      <c r="D333" s="2"/>
      <c r="E333" s="124"/>
      <c r="F333" s="12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12"/>
      <c r="B334" s="12"/>
      <c r="C334" s="12"/>
      <c r="D334" s="2"/>
      <c r="E334" s="124"/>
      <c r="F334" s="12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12"/>
      <c r="B335" s="12"/>
      <c r="C335" s="12"/>
      <c r="D335" s="2"/>
      <c r="E335" s="124"/>
      <c r="F335" s="12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12"/>
      <c r="B336" s="12"/>
      <c r="C336" s="12"/>
      <c r="D336" s="2"/>
      <c r="E336" s="124"/>
      <c r="F336" s="12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12"/>
      <c r="B337" s="12"/>
      <c r="C337" s="12"/>
      <c r="D337" s="2"/>
      <c r="E337" s="124"/>
      <c r="F337" s="12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12"/>
      <c r="B338" s="12"/>
      <c r="C338" s="12"/>
      <c r="D338" s="2"/>
      <c r="E338" s="124"/>
      <c r="F338" s="12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12"/>
      <c r="B339" s="12"/>
      <c r="C339" s="12"/>
      <c r="D339" s="2"/>
      <c r="E339" s="124"/>
      <c r="F339" s="12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12"/>
      <c r="B340" s="12"/>
      <c r="C340" s="12"/>
      <c r="D340" s="2"/>
      <c r="E340" s="124"/>
      <c r="F340" s="12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12"/>
      <c r="B341" s="12"/>
      <c r="C341" s="12"/>
      <c r="D341" s="2"/>
      <c r="E341" s="124"/>
      <c r="F341" s="12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12"/>
      <c r="B342" s="12"/>
      <c r="C342" s="12"/>
      <c r="D342" s="2"/>
      <c r="E342" s="124"/>
      <c r="F342" s="12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12"/>
      <c r="B343" s="12"/>
      <c r="C343" s="12"/>
      <c r="D343" s="2"/>
      <c r="E343" s="124"/>
      <c r="F343" s="12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12"/>
      <c r="B344" s="12"/>
      <c r="C344" s="12"/>
      <c r="D344" s="2"/>
      <c r="E344" s="124"/>
      <c r="F344" s="12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12"/>
      <c r="B345" s="12"/>
      <c r="C345" s="12"/>
      <c r="D345" s="2"/>
      <c r="E345" s="124"/>
      <c r="F345" s="12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12"/>
      <c r="B346" s="12"/>
      <c r="C346" s="12"/>
      <c r="D346" s="2"/>
      <c r="E346" s="124"/>
      <c r="F346" s="12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12"/>
      <c r="B347" s="12"/>
      <c r="C347" s="12"/>
      <c r="D347" s="2"/>
      <c r="E347" s="124"/>
      <c r="F347" s="12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12"/>
      <c r="B348" s="12"/>
      <c r="C348" s="12"/>
      <c r="D348" s="2"/>
      <c r="E348" s="124"/>
      <c r="F348" s="12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12"/>
      <c r="B349" s="12"/>
      <c r="C349" s="12"/>
      <c r="D349" s="2"/>
      <c r="E349" s="124"/>
      <c r="F349" s="12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12"/>
      <c r="B350" s="12"/>
      <c r="C350" s="12"/>
      <c r="D350" s="2"/>
      <c r="E350" s="124"/>
      <c r="F350" s="12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12"/>
      <c r="B351" s="12"/>
      <c r="C351" s="12"/>
      <c r="D351" s="2"/>
      <c r="E351" s="124"/>
      <c r="F351" s="12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12"/>
      <c r="B352" s="12"/>
      <c r="C352" s="12"/>
      <c r="D352" s="2"/>
      <c r="E352" s="124"/>
      <c r="F352" s="12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12"/>
      <c r="B353" s="12"/>
      <c r="C353" s="12"/>
      <c r="D353" s="2"/>
      <c r="E353" s="124"/>
      <c r="F353" s="12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12"/>
      <c r="B354" s="12"/>
      <c r="C354" s="12"/>
      <c r="D354" s="2"/>
      <c r="E354" s="124"/>
      <c r="F354" s="12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12"/>
      <c r="B355" s="12"/>
      <c r="C355" s="12"/>
      <c r="D355" s="2"/>
      <c r="E355" s="124"/>
      <c r="F355" s="12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12"/>
      <c r="B356" s="12"/>
      <c r="C356" s="12"/>
      <c r="D356" s="2"/>
      <c r="E356" s="124"/>
      <c r="F356" s="12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12"/>
      <c r="B357" s="12"/>
      <c r="C357" s="12"/>
      <c r="D357" s="2"/>
      <c r="E357" s="124"/>
      <c r="F357" s="12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12"/>
      <c r="B358" s="12"/>
      <c r="C358" s="12"/>
      <c r="D358" s="2"/>
      <c r="E358" s="124"/>
      <c r="F358" s="12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12"/>
      <c r="B359" s="12"/>
      <c r="C359" s="12"/>
      <c r="D359" s="2"/>
      <c r="E359" s="124"/>
      <c r="F359" s="12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12"/>
      <c r="B360" s="12"/>
      <c r="C360" s="12"/>
      <c r="D360" s="2"/>
      <c r="E360" s="124"/>
      <c r="F360" s="12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12"/>
      <c r="B361" s="12"/>
      <c r="C361" s="12"/>
      <c r="D361" s="2"/>
      <c r="E361" s="124"/>
      <c r="F361" s="12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12"/>
      <c r="B362" s="12"/>
      <c r="C362" s="12"/>
      <c r="D362" s="2"/>
      <c r="E362" s="124"/>
      <c r="F362" s="12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12"/>
      <c r="B363" s="12"/>
      <c r="C363" s="12"/>
      <c r="D363" s="2"/>
      <c r="E363" s="124"/>
      <c r="F363" s="12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12"/>
      <c r="B364" s="12"/>
      <c r="C364" s="12"/>
      <c r="D364" s="2"/>
      <c r="E364" s="124"/>
      <c r="F364" s="12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12"/>
      <c r="B365" s="12"/>
      <c r="C365" s="12"/>
      <c r="D365" s="2"/>
      <c r="E365" s="124"/>
      <c r="F365" s="12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12"/>
      <c r="B366" s="12"/>
      <c r="C366" s="12"/>
      <c r="D366" s="2"/>
      <c r="E366" s="124"/>
      <c r="F366" s="12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12"/>
      <c r="B367" s="12"/>
      <c r="C367" s="12"/>
      <c r="D367" s="2"/>
      <c r="E367" s="124"/>
      <c r="F367" s="12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12"/>
      <c r="B368" s="12"/>
      <c r="C368" s="12"/>
      <c r="D368" s="2"/>
      <c r="E368" s="124"/>
      <c r="F368" s="12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12"/>
      <c r="B369" s="12"/>
      <c r="C369" s="12"/>
      <c r="D369" s="2"/>
      <c r="E369" s="124"/>
      <c r="F369" s="12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12"/>
      <c r="B370" s="12"/>
      <c r="C370" s="12"/>
      <c r="D370" s="2"/>
      <c r="E370" s="124"/>
      <c r="F370" s="12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12"/>
      <c r="B371" s="12"/>
      <c r="C371" s="12"/>
      <c r="D371" s="2"/>
      <c r="E371" s="124"/>
      <c r="F371" s="12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12"/>
      <c r="B372" s="12"/>
      <c r="C372" s="12"/>
      <c r="D372" s="2"/>
      <c r="E372" s="124"/>
      <c r="F372" s="12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12"/>
      <c r="B373" s="12"/>
      <c r="C373" s="12"/>
      <c r="D373" s="2"/>
      <c r="E373" s="124"/>
      <c r="F373" s="12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12"/>
      <c r="B374" s="12"/>
      <c r="C374" s="12"/>
      <c r="D374" s="2"/>
      <c r="E374" s="124"/>
      <c r="F374" s="12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12"/>
      <c r="B375" s="12"/>
      <c r="C375" s="12"/>
      <c r="D375" s="2"/>
      <c r="E375" s="124"/>
      <c r="F375" s="12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12"/>
      <c r="B376" s="12"/>
      <c r="C376" s="12"/>
      <c r="D376" s="2"/>
      <c r="E376" s="124"/>
      <c r="F376" s="12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12"/>
      <c r="B377" s="12"/>
      <c r="C377" s="12"/>
      <c r="D377" s="2"/>
      <c r="E377" s="124"/>
      <c r="F377" s="12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12"/>
      <c r="B378" s="12"/>
      <c r="C378" s="12"/>
      <c r="D378" s="2"/>
      <c r="E378" s="124"/>
      <c r="F378" s="12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12"/>
      <c r="B379" s="12"/>
      <c r="C379" s="12"/>
      <c r="D379" s="2"/>
      <c r="E379" s="124"/>
      <c r="F379" s="12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12"/>
      <c r="B380" s="12"/>
      <c r="C380" s="12"/>
      <c r="D380" s="2"/>
      <c r="E380" s="124"/>
      <c r="F380" s="12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12"/>
      <c r="B381" s="12"/>
      <c r="C381" s="12"/>
      <c r="D381" s="2"/>
      <c r="E381" s="124"/>
      <c r="F381" s="12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12"/>
      <c r="B382" s="12"/>
      <c r="C382" s="12"/>
      <c r="D382" s="2"/>
      <c r="E382" s="124"/>
      <c r="F382" s="12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12"/>
      <c r="B383" s="12"/>
      <c r="C383" s="12"/>
      <c r="D383" s="2"/>
      <c r="E383" s="124"/>
      <c r="F383" s="12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12"/>
      <c r="B384" s="12"/>
      <c r="C384" s="12"/>
      <c r="D384" s="2"/>
      <c r="E384" s="124"/>
      <c r="F384" s="12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12"/>
      <c r="B385" s="12"/>
      <c r="C385" s="12"/>
      <c r="D385" s="2"/>
      <c r="E385" s="124"/>
      <c r="F385" s="12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12"/>
      <c r="B386" s="12"/>
      <c r="C386" s="12"/>
      <c r="D386" s="2"/>
      <c r="E386" s="124"/>
      <c r="F386" s="12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12"/>
      <c r="B387" s="12"/>
      <c r="C387" s="12"/>
      <c r="D387" s="2"/>
      <c r="E387" s="124"/>
      <c r="F387" s="12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12"/>
      <c r="B388" s="12"/>
      <c r="C388" s="12"/>
      <c r="D388" s="2"/>
      <c r="E388" s="124"/>
      <c r="F388" s="12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12"/>
      <c r="B389" s="12"/>
      <c r="C389" s="12"/>
      <c r="D389" s="2"/>
      <c r="E389" s="124"/>
      <c r="F389" s="12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12"/>
      <c r="B390" s="12"/>
      <c r="C390" s="12"/>
      <c r="D390" s="2"/>
      <c r="E390" s="124"/>
      <c r="F390" s="12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12"/>
      <c r="B391" s="12"/>
      <c r="C391" s="12"/>
      <c r="D391" s="2"/>
      <c r="E391" s="124"/>
      <c r="F391" s="12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12"/>
      <c r="B392" s="12"/>
      <c r="C392" s="12"/>
      <c r="D392" s="2"/>
      <c r="E392" s="124"/>
      <c r="F392" s="12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12"/>
      <c r="B393" s="12"/>
      <c r="C393" s="12"/>
      <c r="D393" s="2"/>
      <c r="E393" s="124"/>
      <c r="F393" s="12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12"/>
      <c r="B394" s="12"/>
      <c r="C394" s="12"/>
      <c r="D394" s="2"/>
      <c r="E394" s="124"/>
      <c r="F394" s="12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12"/>
      <c r="B395" s="12"/>
      <c r="C395" s="12"/>
      <c r="D395" s="2"/>
      <c r="E395" s="124"/>
      <c r="F395" s="12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12"/>
      <c r="B396" s="12"/>
      <c r="C396" s="12"/>
      <c r="D396" s="2"/>
      <c r="E396" s="124"/>
      <c r="F396" s="12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12"/>
      <c r="B397" s="12"/>
      <c r="C397" s="12"/>
      <c r="D397" s="2"/>
      <c r="E397" s="124"/>
      <c r="F397" s="12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12"/>
      <c r="B398" s="12"/>
      <c r="C398" s="12"/>
      <c r="D398" s="2"/>
      <c r="E398" s="124"/>
      <c r="F398" s="12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12"/>
      <c r="B399" s="12"/>
      <c r="C399" s="12"/>
      <c r="D399" s="2"/>
      <c r="E399" s="124"/>
      <c r="F399" s="12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12"/>
      <c r="B400" s="12"/>
      <c r="C400" s="12"/>
      <c r="D400" s="2"/>
      <c r="E400" s="124"/>
      <c r="F400" s="12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12"/>
      <c r="B401" s="12"/>
      <c r="C401" s="12"/>
      <c r="D401" s="2"/>
      <c r="E401" s="124"/>
      <c r="F401" s="12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12"/>
      <c r="B402" s="12"/>
      <c r="C402" s="12"/>
      <c r="D402" s="2"/>
      <c r="E402" s="124"/>
      <c r="F402" s="12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12"/>
      <c r="B403" s="12"/>
      <c r="C403" s="12"/>
      <c r="D403" s="2"/>
      <c r="E403" s="124"/>
      <c r="F403" s="12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12"/>
      <c r="B404" s="12"/>
      <c r="C404" s="12"/>
      <c r="D404" s="2"/>
      <c r="E404" s="124"/>
      <c r="F404" s="12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12"/>
      <c r="B405" s="12"/>
      <c r="C405" s="12"/>
      <c r="D405" s="2"/>
      <c r="E405" s="124"/>
      <c r="F405" s="12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12"/>
      <c r="B406" s="12"/>
      <c r="C406" s="12"/>
      <c r="D406" s="2"/>
      <c r="E406" s="124"/>
      <c r="F406" s="12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12"/>
      <c r="B407" s="12"/>
      <c r="C407" s="12"/>
      <c r="D407" s="2"/>
      <c r="E407" s="124"/>
      <c r="F407" s="12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12"/>
      <c r="B408" s="12"/>
      <c r="C408" s="12"/>
      <c r="D408" s="2"/>
      <c r="E408" s="124"/>
      <c r="F408" s="12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12"/>
      <c r="B409" s="12"/>
      <c r="C409" s="12"/>
      <c r="D409" s="2"/>
      <c r="E409" s="124"/>
      <c r="F409" s="12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12"/>
      <c r="B410" s="12"/>
      <c r="C410" s="12"/>
      <c r="D410" s="2"/>
      <c r="E410" s="124"/>
      <c r="F410" s="12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12"/>
      <c r="B411" s="12"/>
      <c r="C411" s="12"/>
      <c r="D411" s="2"/>
      <c r="E411" s="124"/>
      <c r="F411" s="12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12"/>
      <c r="B412" s="12"/>
      <c r="C412" s="12"/>
      <c r="D412" s="2"/>
      <c r="E412" s="124"/>
      <c r="F412" s="12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12"/>
      <c r="B413" s="12"/>
      <c r="C413" s="12"/>
      <c r="D413" s="2"/>
      <c r="E413" s="124"/>
      <c r="F413" s="12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12"/>
      <c r="B414" s="12"/>
      <c r="C414" s="12"/>
      <c r="D414" s="2"/>
      <c r="E414" s="124"/>
      <c r="F414" s="12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12"/>
      <c r="B415" s="12"/>
      <c r="C415" s="12"/>
      <c r="D415" s="2"/>
      <c r="E415" s="124"/>
      <c r="F415" s="12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12"/>
      <c r="B416" s="12"/>
      <c r="C416" s="12"/>
      <c r="D416" s="2"/>
      <c r="E416" s="124"/>
      <c r="F416" s="12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12"/>
      <c r="B417" s="12"/>
      <c r="C417" s="12"/>
      <c r="D417" s="2"/>
      <c r="E417" s="124"/>
      <c r="F417" s="12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12"/>
      <c r="B418" s="12"/>
      <c r="C418" s="12"/>
      <c r="D418" s="2"/>
      <c r="E418" s="124"/>
      <c r="F418" s="12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12"/>
      <c r="B419" s="12"/>
      <c r="C419" s="12"/>
      <c r="D419" s="2"/>
      <c r="E419" s="124"/>
      <c r="F419" s="12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12"/>
      <c r="B420" s="12"/>
      <c r="C420" s="12"/>
      <c r="D420" s="2"/>
      <c r="E420" s="124"/>
      <c r="F420" s="12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12"/>
      <c r="B421" s="12"/>
      <c r="C421" s="12"/>
      <c r="D421" s="2"/>
      <c r="E421" s="124"/>
      <c r="F421" s="12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12"/>
      <c r="B422" s="12"/>
      <c r="C422" s="12"/>
      <c r="D422" s="2"/>
      <c r="E422" s="124"/>
      <c r="F422" s="12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12"/>
      <c r="B423" s="12"/>
      <c r="C423" s="12"/>
      <c r="D423" s="2"/>
      <c r="E423" s="124"/>
      <c r="F423" s="12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12"/>
      <c r="B424" s="12"/>
      <c r="C424" s="12"/>
      <c r="D424" s="2"/>
      <c r="E424" s="124"/>
      <c r="F424" s="12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12"/>
      <c r="B425" s="12"/>
      <c r="C425" s="12"/>
      <c r="D425" s="2"/>
      <c r="E425" s="124"/>
      <c r="F425" s="12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12"/>
      <c r="B426" s="12"/>
      <c r="C426" s="12"/>
      <c r="D426" s="2"/>
      <c r="E426" s="124"/>
      <c r="F426" s="12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12"/>
      <c r="B427" s="12"/>
      <c r="C427" s="12"/>
      <c r="D427" s="2"/>
      <c r="E427" s="124"/>
      <c r="F427" s="12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12"/>
      <c r="B428" s="12"/>
      <c r="C428" s="12"/>
      <c r="D428" s="2"/>
      <c r="E428" s="124"/>
      <c r="F428" s="12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12"/>
      <c r="B429" s="12"/>
      <c r="C429" s="12"/>
      <c r="D429" s="2"/>
      <c r="E429" s="124"/>
      <c r="F429" s="12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12"/>
      <c r="B430" s="12"/>
      <c r="C430" s="12"/>
      <c r="D430" s="2"/>
      <c r="E430" s="124"/>
      <c r="F430" s="12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12"/>
      <c r="B431" s="12"/>
      <c r="C431" s="12"/>
      <c r="D431" s="2"/>
      <c r="E431" s="124"/>
      <c r="F431" s="12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12"/>
      <c r="B432" s="12"/>
      <c r="C432" s="12"/>
      <c r="D432" s="2"/>
      <c r="E432" s="124"/>
      <c r="F432" s="12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12"/>
      <c r="B433" s="12"/>
      <c r="C433" s="12"/>
      <c r="D433" s="2"/>
      <c r="E433" s="124"/>
      <c r="F433" s="12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12"/>
      <c r="B434" s="12"/>
      <c r="C434" s="12"/>
      <c r="D434" s="2"/>
      <c r="E434" s="124"/>
      <c r="F434" s="12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12"/>
      <c r="B435" s="12"/>
      <c r="C435" s="12"/>
      <c r="D435" s="2"/>
      <c r="E435" s="124"/>
      <c r="F435" s="12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12"/>
      <c r="B436" s="12"/>
      <c r="C436" s="12"/>
      <c r="D436" s="2"/>
      <c r="E436" s="124"/>
      <c r="F436" s="12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12"/>
      <c r="B437" s="12"/>
      <c r="C437" s="12"/>
      <c r="D437" s="2"/>
      <c r="E437" s="124"/>
      <c r="F437" s="12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12"/>
      <c r="B438" s="12"/>
      <c r="C438" s="12"/>
      <c r="D438" s="2"/>
      <c r="E438" s="124"/>
      <c r="F438" s="12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12"/>
      <c r="B439" s="12"/>
      <c r="C439" s="12"/>
      <c r="D439" s="2"/>
      <c r="E439" s="124"/>
      <c r="F439" s="12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12"/>
      <c r="B440" s="12"/>
      <c r="C440" s="12"/>
      <c r="D440" s="2"/>
      <c r="E440" s="124"/>
      <c r="F440" s="12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12"/>
      <c r="B441" s="12"/>
      <c r="C441" s="12"/>
      <c r="D441" s="2"/>
      <c r="E441" s="124"/>
      <c r="F441" s="12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12"/>
      <c r="B442" s="12"/>
      <c r="C442" s="12"/>
      <c r="D442" s="2"/>
      <c r="E442" s="124"/>
      <c r="F442" s="12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12"/>
      <c r="B443" s="12"/>
      <c r="C443" s="12"/>
      <c r="D443" s="2"/>
      <c r="E443" s="124"/>
      <c r="F443" s="12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12"/>
      <c r="B444" s="12"/>
      <c r="C444" s="12"/>
      <c r="D444" s="2"/>
      <c r="E444" s="124"/>
      <c r="F444" s="12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12"/>
      <c r="B445" s="12"/>
      <c r="C445" s="12"/>
      <c r="D445" s="2"/>
      <c r="E445" s="124"/>
      <c r="F445" s="12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12"/>
      <c r="B446" s="12"/>
      <c r="C446" s="12"/>
      <c r="D446" s="2"/>
      <c r="E446" s="124"/>
      <c r="F446" s="12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12"/>
      <c r="B447" s="12"/>
      <c r="C447" s="12"/>
      <c r="D447" s="2"/>
      <c r="E447" s="124"/>
      <c r="F447" s="12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12"/>
      <c r="B448" s="12"/>
      <c r="C448" s="12"/>
      <c r="D448" s="2"/>
      <c r="E448" s="124"/>
      <c r="F448" s="12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12"/>
      <c r="B449" s="12"/>
      <c r="C449" s="12"/>
      <c r="D449" s="2"/>
      <c r="E449" s="124"/>
      <c r="F449" s="12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12"/>
      <c r="B450" s="12"/>
      <c r="C450" s="12"/>
      <c r="D450" s="2"/>
      <c r="E450" s="124"/>
      <c r="F450" s="12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12"/>
      <c r="B451" s="12"/>
      <c r="C451" s="12"/>
      <c r="D451" s="2"/>
      <c r="E451" s="124"/>
      <c r="F451" s="12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12"/>
      <c r="B452" s="12"/>
      <c r="C452" s="12"/>
      <c r="D452" s="2"/>
      <c r="E452" s="124"/>
      <c r="F452" s="12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12"/>
      <c r="B453" s="12"/>
      <c r="C453" s="12"/>
      <c r="D453" s="2"/>
      <c r="E453" s="124"/>
      <c r="F453" s="12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12"/>
      <c r="B454" s="12"/>
      <c r="C454" s="12"/>
      <c r="D454" s="2"/>
      <c r="E454" s="124"/>
      <c r="F454" s="12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12"/>
      <c r="B455" s="12"/>
      <c r="C455" s="12"/>
      <c r="D455" s="2"/>
      <c r="E455" s="124"/>
      <c r="F455" s="12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12"/>
      <c r="B456" s="12"/>
      <c r="C456" s="12"/>
      <c r="D456" s="2"/>
      <c r="E456" s="124"/>
      <c r="F456" s="12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12"/>
      <c r="B457" s="12"/>
      <c r="C457" s="12"/>
      <c r="D457" s="2"/>
      <c r="E457" s="124"/>
      <c r="F457" s="12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12"/>
      <c r="B458" s="12"/>
      <c r="C458" s="12"/>
      <c r="D458" s="2"/>
      <c r="E458" s="124"/>
      <c r="F458" s="12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12"/>
      <c r="B459" s="12"/>
      <c r="C459" s="12"/>
      <c r="D459" s="2"/>
      <c r="E459" s="124"/>
      <c r="F459" s="12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12"/>
      <c r="B460" s="12"/>
      <c r="C460" s="12"/>
      <c r="D460" s="2"/>
      <c r="E460" s="124"/>
      <c r="F460" s="12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12"/>
      <c r="B461" s="12"/>
      <c r="C461" s="12"/>
      <c r="D461" s="2"/>
      <c r="E461" s="124"/>
      <c r="F461" s="12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12"/>
      <c r="B462" s="12"/>
      <c r="C462" s="12"/>
      <c r="D462" s="2"/>
      <c r="E462" s="124"/>
      <c r="F462" s="12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12"/>
      <c r="B463" s="12"/>
      <c r="C463" s="12"/>
      <c r="D463" s="2"/>
      <c r="E463" s="124"/>
      <c r="F463" s="12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12"/>
      <c r="B464" s="12"/>
      <c r="C464" s="12"/>
      <c r="D464" s="2"/>
      <c r="E464" s="124"/>
      <c r="F464" s="12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12"/>
      <c r="B465" s="12"/>
      <c r="C465" s="12"/>
      <c r="D465" s="2"/>
      <c r="E465" s="124"/>
      <c r="F465" s="12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12"/>
      <c r="B466" s="12"/>
      <c r="C466" s="12"/>
      <c r="D466" s="2"/>
      <c r="E466" s="124"/>
      <c r="F466" s="12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12"/>
      <c r="B467" s="12"/>
      <c r="C467" s="12"/>
      <c r="D467" s="2"/>
      <c r="E467" s="124"/>
      <c r="F467" s="12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12"/>
      <c r="B468" s="12"/>
      <c r="C468" s="12"/>
      <c r="D468" s="2"/>
      <c r="E468" s="124"/>
      <c r="F468" s="12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12"/>
      <c r="B469" s="12"/>
      <c r="C469" s="12"/>
      <c r="D469" s="2"/>
      <c r="E469" s="124"/>
      <c r="F469" s="12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12"/>
      <c r="B470" s="12"/>
      <c r="C470" s="12"/>
      <c r="D470" s="2"/>
      <c r="E470" s="124"/>
      <c r="F470" s="12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12"/>
      <c r="B471" s="12"/>
      <c r="C471" s="12"/>
      <c r="D471" s="2"/>
      <c r="E471" s="124"/>
      <c r="F471" s="12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12"/>
      <c r="B472" s="12"/>
      <c r="C472" s="12"/>
      <c r="D472" s="2"/>
      <c r="E472" s="124"/>
      <c r="F472" s="12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12"/>
      <c r="B473" s="12"/>
      <c r="C473" s="12"/>
      <c r="D473" s="2"/>
      <c r="E473" s="124"/>
      <c r="F473" s="12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12"/>
      <c r="B474" s="12"/>
      <c r="C474" s="12"/>
      <c r="D474" s="2"/>
      <c r="E474" s="124"/>
      <c r="F474" s="12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12"/>
      <c r="B475" s="12"/>
      <c r="C475" s="12"/>
      <c r="D475" s="2"/>
      <c r="E475" s="124"/>
      <c r="F475" s="12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12"/>
      <c r="B476" s="12"/>
      <c r="C476" s="12"/>
      <c r="D476" s="2"/>
      <c r="E476" s="124"/>
      <c r="F476" s="12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12"/>
      <c r="B477" s="12"/>
      <c r="C477" s="12"/>
      <c r="D477" s="2"/>
      <c r="E477" s="124"/>
      <c r="F477" s="12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12"/>
      <c r="B478" s="12"/>
      <c r="C478" s="12"/>
      <c r="D478" s="2"/>
      <c r="E478" s="124"/>
      <c r="F478" s="12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12"/>
      <c r="B479" s="12"/>
      <c r="C479" s="12"/>
      <c r="D479" s="2"/>
      <c r="E479" s="124"/>
      <c r="F479" s="12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12"/>
      <c r="B480" s="12"/>
      <c r="C480" s="12"/>
      <c r="D480" s="2"/>
      <c r="E480" s="124"/>
      <c r="F480" s="12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12"/>
      <c r="B481" s="12"/>
      <c r="C481" s="12"/>
      <c r="D481" s="2"/>
      <c r="E481" s="124"/>
      <c r="F481" s="12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12"/>
      <c r="B482" s="12"/>
      <c r="C482" s="12"/>
      <c r="D482" s="2"/>
      <c r="E482" s="124"/>
      <c r="F482" s="12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12"/>
      <c r="B483" s="12"/>
      <c r="C483" s="12"/>
      <c r="D483" s="2"/>
      <c r="E483" s="124"/>
      <c r="F483" s="12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12"/>
      <c r="B484" s="12"/>
      <c r="C484" s="12"/>
      <c r="D484" s="2"/>
      <c r="E484" s="124"/>
      <c r="F484" s="12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12"/>
      <c r="B485" s="12"/>
      <c r="C485" s="12"/>
      <c r="D485" s="2"/>
      <c r="E485" s="124"/>
      <c r="F485" s="12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12"/>
      <c r="B486" s="12"/>
      <c r="C486" s="12"/>
      <c r="D486" s="2"/>
      <c r="E486" s="124"/>
      <c r="F486" s="12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12"/>
      <c r="B487" s="12"/>
      <c r="C487" s="12"/>
      <c r="D487" s="2"/>
      <c r="E487" s="124"/>
      <c r="F487" s="12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12"/>
      <c r="B488" s="12"/>
      <c r="C488" s="12"/>
      <c r="D488" s="2"/>
      <c r="E488" s="124"/>
      <c r="F488" s="12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12"/>
      <c r="B489" s="12"/>
      <c r="C489" s="12"/>
      <c r="D489" s="2"/>
      <c r="E489" s="124"/>
      <c r="F489" s="12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12"/>
      <c r="B490" s="12"/>
      <c r="C490" s="12"/>
      <c r="D490" s="2"/>
      <c r="E490" s="124"/>
      <c r="F490" s="12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12"/>
      <c r="B491" s="12"/>
      <c r="C491" s="12"/>
      <c r="D491" s="2"/>
      <c r="E491" s="124"/>
      <c r="F491" s="12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12"/>
      <c r="B492" s="12"/>
      <c r="C492" s="12"/>
      <c r="D492" s="2"/>
      <c r="E492" s="124"/>
      <c r="F492" s="12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12"/>
      <c r="B493" s="12"/>
      <c r="C493" s="12"/>
      <c r="D493" s="2"/>
      <c r="E493" s="124"/>
      <c r="F493" s="12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12"/>
      <c r="B494" s="12"/>
      <c r="C494" s="12"/>
      <c r="D494" s="2"/>
      <c r="E494" s="124"/>
      <c r="F494" s="12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12"/>
      <c r="B495" s="12"/>
      <c r="C495" s="12"/>
      <c r="D495" s="2"/>
      <c r="E495" s="124"/>
      <c r="F495" s="12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12"/>
      <c r="B496" s="12"/>
      <c r="C496" s="12"/>
      <c r="D496" s="2"/>
      <c r="E496" s="124"/>
      <c r="F496" s="12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12"/>
      <c r="B497" s="12"/>
      <c r="C497" s="12"/>
      <c r="D497" s="2"/>
      <c r="E497" s="124"/>
      <c r="F497" s="12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12"/>
      <c r="B498" s="12"/>
      <c r="C498" s="12"/>
      <c r="D498" s="2"/>
      <c r="E498" s="124"/>
      <c r="F498" s="12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12"/>
      <c r="B499" s="12"/>
      <c r="C499" s="12"/>
      <c r="D499" s="2"/>
      <c r="E499" s="124"/>
      <c r="F499" s="12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12"/>
      <c r="B500" s="12"/>
      <c r="C500" s="12"/>
      <c r="D500" s="2"/>
      <c r="E500" s="124"/>
      <c r="F500" s="12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12"/>
      <c r="B501" s="12"/>
      <c r="C501" s="12"/>
      <c r="D501" s="2"/>
      <c r="E501" s="124"/>
      <c r="F501" s="12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12"/>
      <c r="B502" s="12"/>
      <c r="C502" s="12"/>
      <c r="D502" s="2"/>
      <c r="E502" s="124"/>
      <c r="F502" s="12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12"/>
      <c r="B503" s="12"/>
      <c r="C503" s="12"/>
      <c r="D503" s="2"/>
      <c r="E503" s="124"/>
      <c r="F503" s="12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12"/>
      <c r="B504" s="12"/>
      <c r="C504" s="12"/>
      <c r="D504" s="2"/>
      <c r="E504" s="124"/>
      <c r="F504" s="12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12"/>
      <c r="B505" s="12"/>
      <c r="C505" s="12"/>
      <c r="D505" s="2"/>
      <c r="E505" s="124"/>
      <c r="F505" s="12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12"/>
      <c r="B506" s="12"/>
      <c r="C506" s="12"/>
      <c r="D506" s="2"/>
      <c r="E506" s="124"/>
      <c r="F506" s="12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12"/>
      <c r="B507" s="12"/>
      <c r="C507" s="12"/>
      <c r="D507" s="2"/>
      <c r="E507" s="124"/>
      <c r="F507" s="12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12"/>
      <c r="B508" s="12"/>
      <c r="C508" s="12"/>
      <c r="D508" s="2"/>
      <c r="E508" s="124"/>
      <c r="F508" s="12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12"/>
      <c r="B509" s="12"/>
      <c r="C509" s="12"/>
      <c r="D509" s="2"/>
      <c r="E509" s="124"/>
      <c r="F509" s="12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12"/>
      <c r="B510" s="12"/>
      <c r="C510" s="12"/>
      <c r="D510" s="2"/>
      <c r="E510" s="124"/>
      <c r="F510" s="12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12"/>
      <c r="B511" s="12"/>
      <c r="C511" s="12"/>
      <c r="D511" s="2"/>
      <c r="E511" s="124"/>
      <c r="F511" s="12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12"/>
      <c r="B512" s="12"/>
      <c r="C512" s="12"/>
      <c r="D512" s="2"/>
      <c r="E512" s="124"/>
      <c r="F512" s="12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12"/>
      <c r="B513" s="12"/>
      <c r="C513" s="12"/>
      <c r="D513" s="2"/>
      <c r="E513" s="124"/>
      <c r="F513" s="12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12"/>
      <c r="B514" s="12"/>
      <c r="C514" s="12"/>
      <c r="D514" s="2"/>
      <c r="E514" s="124"/>
      <c r="F514" s="12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12"/>
      <c r="B515" s="12"/>
      <c r="C515" s="12"/>
      <c r="D515" s="2"/>
      <c r="E515" s="124"/>
      <c r="F515" s="12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12"/>
      <c r="B516" s="12"/>
      <c r="C516" s="12"/>
      <c r="D516" s="2"/>
      <c r="E516" s="124"/>
      <c r="F516" s="12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12"/>
      <c r="B517" s="12"/>
      <c r="C517" s="12"/>
      <c r="D517" s="2"/>
      <c r="E517" s="124"/>
      <c r="F517" s="12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12"/>
      <c r="B518" s="12"/>
      <c r="C518" s="12"/>
      <c r="D518" s="2"/>
      <c r="E518" s="124"/>
      <c r="F518" s="12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12"/>
      <c r="B519" s="12"/>
      <c r="C519" s="12"/>
      <c r="D519" s="2"/>
      <c r="E519" s="124"/>
      <c r="F519" s="12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12"/>
      <c r="B520" s="12"/>
      <c r="C520" s="12"/>
      <c r="D520" s="2"/>
      <c r="E520" s="124"/>
      <c r="F520" s="12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12"/>
      <c r="B521" s="12"/>
      <c r="C521" s="12"/>
      <c r="D521" s="2"/>
      <c r="E521" s="124"/>
      <c r="F521" s="12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12"/>
      <c r="B522" s="12"/>
      <c r="C522" s="12"/>
      <c r="D522" s="2"/>
      <c r="E522" s="124"/>
      <c r="F522" s="12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12"/>
      <c r="B523" s="12"/>
      <c r="C523" s="12"/>
      <c r="D523" s="2"/>
      <c r="E523" s="124"/>
      <c r="F523" s="12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12"/>
      <c r="B524" s="12"/>
      <c r="C524" s="12"/>
      <c r="D524" s="2"/>
      <c r="E524" s="124"/>
      <c r="F524" s="12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12"/>
      <c r="B525" s="12"/>
      <c r="C525" s="12"/>
      <c r="D525" s="2"/>
      <c r="E525" s="124"/>
      <c r="F525" s="12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12"/>
      <c r="B526" s="12"/>
      <c r="C526" s="12"/>
      <c r="D526" s="2"/>
      <c r="E526" s="124"/>
      <c r="F526" s="12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12"/>
      <c r="B527" s="12"/>
      <c r="C527" s="12"/>
      <c r="D527" s="2"/>
      <c r="E527" s="124"/>
      <c r="F527" s="12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12"/>
      <c r="B528" s="12"/>
      <c r="C528" s="12"/>
      <c r="D528" s="2"/>
      <c r="E528" s="124"/>
      <c r="F528" s="12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12"/>
      <c r="B529" s="12"/>
      <c r="C529" s="12"/>
      <c r="D529" s="2"/>
      <c r="E529" s="124"/>
      <c r="F529" s="12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12"/>
      <c r="B530" s="12"/>
      <c r="C530" s="12"/>
      <c r="D530" s="2"/>
      <c r="E530" s="124"/>
      <c r="F530" s="12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12"/>
      <c r="B531" s="12"/>
      <c r="C531" s="12"/>
      <c r="D531" s="2"/>
      <c r="E531" s="124"/>
      <c r="F531" s="12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12"/>
      <c r="B532" s="12"/>
      <c r="C532" s="12"/>
      <c r="D532" s="2"/>
      <c r="E532" s="124"/>
      <c r="F532" s="12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12"/>
      <c r="B533" s="12"/>
      <c r="C533" s="12"/>
      <c r="D533" s="2"/>
      <c r="E533" s="124"/>
      <c r="F533" s="12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12"/>
      <c r="B534" s="12"/>
      <c r="C534" s="12"/>
      <c r="D534" s="2"/>
      <c r="E534" s="124"/>
      <c r="F534" s="12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12"/>
      <c r="B535" s="12"/>
      <c r="C535" s="12"/>
      <c r="D535" s="2"/>
      <c r="E535" s="124"/>
      <c r="F535" s="12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12"/>
      <c r="B536" s="12"/>
      <c r="C536" s="12"/>
      <c r="D536" s="2"/>
      <c r="E536" s="124"/>
      <c r="F536" s="12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12"/>
      <c r="B537" s="12"/>
      <c r="C537" s="12"/>
      <c r="D537" s="2"/>
      <c r="E537" s="124"/>
      <c r="F537" s="12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12"/>
      <c r="B538" s="12"/>
      <c r="C538" s="12"/>
      <c r="D538" s="2"/>
      <c r="E538" s="124"/>
      <c r="F538" s="12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12"/>
      <c r="B539" s="12"/>
      <c r="C539" s="12"/>
      <c r="D539" s="2"/>
      <c r="E539" s="124"/>
      <c r="F539" s="12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12"/>
      <c r="B540" s="12"/>
      <c r="C540" s="12"/>
      <c r="D540" s="2"/>
      <c r="E540" s="124"/>
      <c r="F540" s="12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12"/>
      <c r="B541" s="12"/>
      <c r="C541" s="12"/>
      <c r="D541" s="2"/>
      <c r="E541" s="124"/>
      <c r="F541" s="12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12"/>
      <c r="B542" s="12"/>
      <c r="C542" s="12"/>
      <c r="D542" s="2"/>
      <c r="E542" s="124"/>
      <c r="F542" s="12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12"/>
      <c r="B543" s="12"/>
      <c r="C543" s="12"/>
      <c r="D543" s="2"/>
      <c r="E543" s="124"/>
      <c r="F543" s="12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12"/>
      <c r="B544" s="12"/>
      <c r="C544" s="12"/>
      <c r="D544" s="2"/>
      <c r="E544" s="124"/>
      <c r="F544" s="12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12"/>
      <c r="B545" s="12"/>
      <c r="C545" s="12"/>
      <c r="D545" s="2"/>
      <c r="E545" s="124"/>
      <c r="F545" s="12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12"/>
      <c r="B546" s="12"/>
      <c r="C546" s="12"/>
      <c r="D546" s="2"/>
      <c r="E546" s="124"/>
      <c r="F546" s="12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12"/>
      <c r="B547" s="12"/>
      <c r="C547" s="12"/>
      <c r="D547" s="2"/>
      <c r="E547" s="124"/>
      <c r="F547" s="12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12"/>
      <c r="B548" s="12"/>
      <c r="C548" s="12"/>
      <c r="D548" s="2"/>
      <c r="E548" s="124"/>
      <c r="F548" s="12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12"/>
      <c r="B549" s="12"/>
      <c r="C549" s="12"/>
      <c r="D549" s="2"/>
      <c r="E549" s="124"/>
      <c r="F549" s="12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12"/>
      <c r="B550" s="12"/>
      <c r="C550" s="12"/>
      <c r="D550" s="2"/>
      <c r="E550" s="124"/>
      <c r="F550" s="12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12"/>
      <c r="B551" s="12"/>
      <c r="C551" s="12"/>
      <c r="D551" s="2"/>
      <c r="E551" s="124"/>
      <c r="F551" s="12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12"/>
      <c r="B552" s="12"/>
      <c r="C552" s="12"/>
      <c r="D552" s="2"/>
      <c r="E552" s="124"/>
      <c r="F552" s="12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12"/>
      <c r="B553" s="12"/>
      <c r="C553" s="12"/>
      <c r="D553" s="2"/>
      <c r="E553" s="124"/>
      <c r="F553" s="12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12"/>
      <c r="B554" s="12"/>
      <c r="C554" s="12"/>
      <c r="D554" s="2"/>
      <c r="E554" s="124"/>
      <c r="F554" s="12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12"/>
      <c r="B555" s="12"/>
      <c r="C555" s="12"/>
      <c r="D555" s="2"/>
      <c r="E555" s="124"/>
      <c r="F555" s="12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12"/>
      <c r="B556" s="12"/>
      <c r="C556" s="12"/>
      <c r="D556" s="2"/>
      <c r="E556" s="124"/>
      <c r="F556" s="12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12"/>
      <c r="B557" s="12"/>
      <c r="C557" s="12"/>
      <c r="D557" s="2"/>
      <c r="E557" s="124"/>
      <c r="F557" s="12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12"/>
      <c r="B558" s="12"/>
      <c r="C558" s="12"/>
      <c r="D558" s="2"/>
      <c r="E558" s="124"/>
      <c r="F558" s="12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12"/>
      <c r="B559" s="12"/>
      <c r="C559" s="12"/>
      <c r="D559" s="2"/>
      <c r="E559" s="124"/>
      <c r="F559" s="12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12"/>
      <c r="B560" s="12"/>
      <c r="C560" s="12"/>
      <c r="D560" s="2"/>
      <c r="E560" s="124"/>
      <c r="F560" s="12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12"/>
      <c r="B561" s="12"/>
      <c r="C561" s="12"/>
      <c r="D561" s="2"/>
      <c r="E561" s="124"/>
      <c r="F561" s="12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12"/>
      <c r="B562" s="12"/>
      <c r="C562" s="12"/>
      <c r="D562" s="2"/>
      <c r="E562" s="124"/>
      <c r="F562" s="12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12"/>
      <c r="B563" s="12"/>
      <c r="C563" s="12"/>
      <c r="D563" s="2"/>
      <c r="E563" s="124"/>
      <c r="F563" s="12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12"/>
      <c r="B564" s="12"/>
      <c r="C564" s="12"/>
      <c r="D564" s="2"/>
      <c r="E564" s="124"/>
      <c r="F564" s="12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12"/>
      <c r="B565" s="12"/>
      <c r="C565" s="12"/>
      <c r="D565" s="2"/>
      <c r="E565" s="124"/>
      <c r="F565" s="12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12"/>
      <c r="B566" s="12"/>
      <c r="C566" s="12"/>
      <c r="D566" s="2"/>
      <c r="E566" s="124"/>
      <c r="F566" s="12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12"/>
      <c r="B567" s="12"/>
      <c r="C567" s="12"/>
      <c r="D567" s="2"/>
      <c r="E567" s="124"/>
      <c r="F567" s="12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12"/>
      <c r="B568" s="12"/>
      <c r="C568" s="12"/>
      <c r="D568" s="2"/>
      <c r="E568" s="124"/>
      <c r="F568" s="12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12"/>
      <c r="B569" s="12"/>
      <c r="C569" s="12"/>
      <c r="D569" s="2"/>
      <c r="E569" s="124"/>
      <c r="F569" s="12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12"/>
      <c r="B570" s="12"/>
      <c r="C570" s="12"/>
      <c r="D570" s="2"/>
      <c r="E570" s="124"/>
      <c r="F570" s="12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12"/>
      <c r="B571" s="12"/>
      <c r="C571" s="12"/>
      <c r="D571" s="2"/>
      <c r="E571" s="124"/>
      <c r="F571" s="12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12"/>
      <c r="B572" s="12"/>
      <c r="C572" s="12"/>
      <c r="D572" s="2"/>
      <c r="E572" s="124"/>
      <c r="F572" s="12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12"/>
      <c r="B573" s="12"/>
      <c r="C573" s="12"/>
      <c r="D573" s="2"/>
      <c r="E573" s="124"/>
      <c r="F573" s="12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12"/>
      <c r="B574" s="12"/>
      <c r="C574" s="12"/>
      <c r="D574" s="2"/>
      <c r="E574" s="124"/>
      <c r="F574" s="12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12"/>
      <c r="B575" s="12"/>
      <c r="C575" s="12"/>
      <c r="D575" s="2"/>
      <c r="E575" s="124"/>
      <c r="F575" s="12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12"/>
      <c r="B576" s="12"/>
      <c r="C576" s="12"/>
      <c r="D576" s="2"/>
      <c r="E576" s="124"/>
      <c r="F576" s="12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12"/>
      <c r="B577" s="12"/>
      <c r="C577" s="12"/>
      <c r="D577" s="2"/>
      <c r="E577" s="124"/>
      <c r="F577" s="12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12"/>
      <c r="B578" s="12"/>
      <c r="C578" s="12"/>
      <c r="D578" s="2"/>
      <c r="E578" s="124"/>
      <c r="F578" s="12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12"/>
      <c r="B579" s="12"/>
      <c r="C579" s="12"/>
      <c r="D579" s="2"/>
      <c r="E579" s="124"/>
      <c r="F579" s="12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12"/>
      <c r="B580" s="12"/>
      <c r="C580" s="12"/>
      <c r="D580" s="2"/>
      <c r="E580" s="124"/>
      <c r="F580" s="12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12"/>
      <c r="B581" s="12"/>
      <c r="C581" s="12"/>
      <c r="D581" s="2"/>
      <c r="E581" s="124"/>
      <c r="F581" s="12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12"/>
      <c r="B582" s="12"/>
      <c r="C582" s="12"/>
      <c r="D582" s="2"/>
      <c r="E582" s="124"/>
      <c r="F582" s="12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12"/>
      <c r="B583" s="12"/>
      <c r="C583" s="12"/>
      <c r="D583" s="2"/>
      <c r="E583" s="124"/>
      <c r="F583" s="12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12"/>
      <c r="B584" s="12"/>
      <c r="C584" s="12"/>
      <c r="D584" s="2"/>
      <c r="E584" s="124"/>
      <c r="F584" s="12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12"/>
      <c r="B585" s="12"/>
      <c r="C585" s="12"/>
      <c r="D585" s="2"/>
      <c r="E585" s="124"/>
      <c r="F585" s="12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12"/>
      <c r="B586" s="12"/>
      <c r="C586" s="12"/>
      <c r="D586" s="2"/>
      <c r="E586" s="124"/>
      <c r="F586" s="12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12"/>
      <c r="B587" s="12"/>
      <c r="C587" s="12"/>
      <c r="D587" s="2"/>
      <c r="E587" s="124"/>
      <c r="F587" s="12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12"/>
      <c r="B588" s="12"/>
      <c r="C588" s="12"/>
      <c r="D588" s="2"/>
      <c r="E588" s="124"/>
      <c r="F588" s="12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12"/>
      <c r="B589" s="12"/>
      <c r="C589" s="12"/>
      <c r="D589" s="2"/>
      <c r="E589" s="124"/>
      <c r="F589" s="12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12"/>
      <c r="B590" s="12"/>
      <c r="C590" s="12"/>
      <c r="D590" s="2"/>
      <c r="E590" s="124"/>
      <c r="F590" s="12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12"/>
      <c r="B591" s="12"/>
      <c r="C591" s="12"/>
      <c r="D591" s="2"/>
      <c r="E591" s="124"/>
      <c r="F591" s="12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12"/>
      <c r="B592" s="12"/>
      <c r="C592" s="12"/>
      <c r="D592" s="2"/>
      <c r="E592" s="124"/>
      <c r="F592" s="12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12"/>
      <c r="B593" s="12"/>
      <c r="C593" s="12"/>
      <c r="D593" s="2"/>
      <c r="E593" s="124"/>
      <c r="F593" s="12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12"/>
      <c r="B594" s="12"/>
      <c r="C594" s="12"/>
      <c r="D594" s="2"/>
      <c r="E594" s="124"/>
      <c r="F594" s="12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12"/>
      <c r="B595" s="12"/>
      <c r="C595" s="12"/>
      <c r="D595" s="2"/>
      <c r="E595" s="124"/>
      <c r="F595" s="12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12"/>
      <c r="B596" s="12"/>
      <c r="C596" s="12"/>
      <c r="D596" s="2"/>
      <c r="E596" s="124"/>
      <c r="F596" s="12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12"/>
      <c r="B597" s="12"/>
      <c r="C597" s="12"/>
      <c r="D597" s="2"/>
      <c r="E597" s="124"/>
      <c r="F597" s="12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12"/>
      <c r="B598" s="12"/>
      <c r="C598" s="12"/>
      <c r="D598" s="2"/>
      <c r="E598" s="124"/>
      <c r="F598" s="12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12"/>
      <c r="B599" s="12"/>
      <c r="C599" s="12"/>
      <c r="D599" s="2"/>
      <c r="E599" s="124"/>
      <c r="F599" s="12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12"/>
      <c r="B600" s="12"/>
      <c r="C600" s="12"/>
      <c r="D600" s="2"/>
      <c r="E600" s="124"/>
      <c r="F600" s="12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12"/>
      <c r="B601" s="12"/>
      <c r="C601" s="12"/>
      <c r="D601" s="2"/>
      <c r="E601" s="124"/>
      <c r="F601" s="12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12"/>
      <c r="B602" s="12"/>
      <c r="C602" s="12"/>
      <c r="D602" s="2"/>
      <c r="E602" s="124"/>
      <c r="F602" s="12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12"/>
      <c r="B603" s="12"/>
      <c r="C603" s="12"/>
      <c r="D603" s="2"/>
      <c r="E603" s="124"/>
      <c r="F603" s="12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12"/>
      <c r="B604" s="12"/>
      <c r="C604" s="12"/>
      <c r="D604" s="2"/>
      <c r="E604" s="124"/>
      <c r="F604" s="12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12"/>
      <c r="B605" s="12"/>
      <c r="C605" s="12"/>
      <c r="D605" s="2"/>
      <c r="E605" s="124"/>
      <c r="F605" s="12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12"/>
      <c r="B606" s="12"/>
      <c r="C606" s="12"/>
      <c r="D606" s="2"/>
      <c r="E606" s="124"/>
      <c r="F606" s="12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12"/>
      <c r="B607" s="12"/>
      <c r="C607" s="12"/>
      <c r="D607" s="2"/>
      <c r="E607" s="124"/>
      <c r="F607" s="12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12"/>
      <c r="B608" s="12"/>
      <c r="C608" s="12"/>
      <c r="D608" s="2"/>
      <c r="E608" s="124"/>
      <c r="F608" s="12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12"/>
      <c r="B609" s="12"/>
      <c r="C609" s="12"/>
      <c r="D609" s="2"/>
      <c r="E609" s="124"/>
      <c r="F609" s="12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12"/>
      <c r="B610" s="12"/>
      <c r="C610" s="12"/>
      <c r="D610" s="2"/>
      <c r="E610" s="124"/>
      <c r="F610" s="12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12"/>
      <c r="B611" s="12"/>
      <c r="C611" s="12"/>
      <c r="D611" s="2"/>
      <c r="E611" s="124"/>
      <c r="F611" s="12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12"/>
      <c r="B612" s="12"/>
      <c r="C612" s="12"/>
      <c r="D612" s="2"/>
      <c r="E612" s="124"/>
      <c r="F612" s="12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12"/>
      <c r="B613" s="12"/>
      <c r="C613" s="12"/>
      <c r="D613" s="2"/>
      <c r="E613" s="124"/>
      <c r="F613" s="12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12"/>
      <c r="B614" s="12"/>
      <c r="C614" s="12"/>
      <c r="D614" s="2"/>
      <c r="E614" s="124"/>
      <c r="F614" s="12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12"/>
      <c r="B615" s="12"/>
      <c r="C615" s="12"/>
      <c r="D615" s="2"/>
      <c r="E615" s="124"/>
      <c r="F615" s="12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12"/>
      <c r="B616" s="12"/>
      <c r="C616" s="12"/>
      <c r="D616" s="2"/>
      <c r="E616" s="124"/>
      <c r="F616" s="12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12"/>
      <c r="B617" s="12"/>
      <c r="C617" s="12"/>
      <c r="D617" s="2"/>
      <c r="E617" s="124"/>
      <c r="F617" s="12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12"/>
      <c r="B618" s="12"/>
      <c r="C618" s="12"/>
      <c r="D618" s="2"/>
      <c r="E618" s="124"/>
      <c r="F618" s="12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12"/>
      <c r="B619" s="12"/>
      <c r="C619" s="12"/>
      <c r="D619" s="2"/>
      <c r="E619" s="124"/>
      <c r="F619" s="12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12"/>
      <c r="B620" s="12"/>
      <c r="C620" s="12"/>
      <c r="D620" s="2"/>
      <c r="E620" s="124"/>
      <c r="F620" s="12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12"/>
      <c r="B621" s="12"/>
      <c r="C621" s="12"/>
      <c r="D621" s="2"/>
      <c r="E621" s="124"/>
      <c r="F621" s="12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12"/>
      <c r="B622" s="12"/>
      <c r="C622" s="12"/>
      <c r="D622" s="2"/>
      <c r="E622" s="124"/>
      <c r="F622" s="12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12"/>
      <c r="B623" s="12"/>
      <c r="C623" s="12"/>
      <c r="D623" s="2"/>
      <c r="E623" s="124"/>
      <c r="F623" s="12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12"/>
      <c r="B624" s="12"/>
      <c r="C624" s="12"/>
      <c r="D624" s="2"/>
      <c r="E624" s="124"/>
      <c r="F624" s="12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12"/>
      <c r="B625" s="12"/>
      <c r="C625" s="12"/>
      <c r="D625" s="2"/>
      <c r="E625" s="124"/>
      <c r="F625" s="12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12"/>
      <c r="B626" s="12"/>
      <c r="C626" s="12"/>
      <c r="D626" s="2"/>
      <c r="E626" s="124"/>
      <c r="F626" s="12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12"/>
      <c r="B627" s="12"/>
      <c r="C627" s="12"/>
      <c r="D627" s="2"/>
      <c r="E627" s="124"/>
      <c r="F627" s="12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12"/>
      <c r="B628" s="12"/>
      <c r="C628" s="12"/>
      <c r="D628" s="2"/>
      <c r="E628" s="124"/>
      <c r="F628" s="12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12"/>
      <c r="B629" s="12"/>
      <c r="C629" s="12"/>
      <c r="D629" s="2"/>
      <c r="E629" s="124"/>
      <c r="F629" s="12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12"/>
      <c r="B630" s="12"/>
      <c r="C630" s="12"/>
      <c r="D630" s="2"/>
      <c r="E630" s="124"/>
      <c r="F630" s="12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12"/>
      <c r="B631" s="12"/>
      <c r="C631" s="12"/>
      <c r="D631" s="2"/>
      <c r="E631" s="124"/>
      <c r="F631" s="12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12"/>
      <c r="B632" s="12"/>
      <c r="C632" s="12"/>
      <c r="D632" s="2"/>
      <c r="E632" s="124"/>
      <c r="F632" s="12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12"/>
      <c r="B633" s="12"/>
      <c r="C633" s="12"/>
      <c r="D633" s="2"/>
      <c r="E633" s="124"/>
      <c r="F633" s="12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12"/>
      <c r="B634" s="12"/>
      <c r="C634" s="12"/>
      <c r="D634" s="2"/>
      <c r="E634" s="124"/>
      <c r="F634" s="12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12"/>
      <c r="B635" s="12"/>
      <c r="C635" s="12"/>
      <c r="D635" s="2"/>
      <c r="E635" s="124"/>
      <c r="F635" s="12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12"/>
      <c r="B636" s="12"/>
      <c r="C636" s="12"/>
      <c r="D636" s="2"/>
      <c r="E636" s="124"/>
      <c r="F636" s="12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12"/>
      <c r="B637" s="12"/>
      <c r="C637" s="12"/>
      <c r="D637" s="2"/>
      <c r="E637" s="124"/>
      <c r="F637" s="12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12"/>
      <c r="B638" s="12"/>
      <c r="C638" s="12"/>
      <c r="D638" s="2"/>
      <c r="E638" s="124"/>
      <c r="F638" s="12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12"/>
      <c r="B639" s="12"/>
      <c r="C639" s="12"/>
      <c r="D639" s="2"/>
      <c r="E639" s="124"/>
      <c r="F639" s="12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12"/>
      <c r="B640" s="12"/>
      <c r="C640" s="12"/>
      <c r="D640" s="2"/>
      <c r="E640" s="124"/>
      <c r="F640" s="12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12"/>
      <c r="B641" s="12"/>
      <c r="C641" s="12"/>
      <c r="D641" s="2"/>
      <c r="E641" s="124"/>
      <c r="F641" s="12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12"/>
      <c r="B642" s="12"/>
      <c r="C642" s="12"/>
      <c r="D642" s="2"/>
      <c r="E642" s="124"/>
      <c r="F642" s="12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12"/>
      <c r="B643" s="12"/>
      <c r="C643" s="12"/>
      <c r="D643" s="2"/>
      <c r="E643" s="124"/>
      <c r="F643" s="12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12"/>
      <c r="B644" s="12"/>
      <c r="C644" s="12"/>
      <c r="D644" s="2"/>
      <c r="E644" s="124"/>
      <c r="F644" s="12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12"/>
      <c r="B645" s="12"/>
      <c r="C645" s="12"/>
      <c r="D645" s="2"/>
      <c r="E645" s="124"/>
      <c r="F645" s="12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12"/>
      <c r="B646" s="12"/>
      <c r="C646" s="12"/>
      <c r="D646" s="2"/>
      <c r="E646" s="124"/>
      <c r="F646" s="12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12"/>
      <c r="B647" s="12"/>
      <c r="C647" s="12"/>
      <c r="D647" s="2"/>
      <c r="E647" s="124"/>
      <c r="F647" s="12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12"/>
      <c r="B648" s="12"/>
      <c r="C648" s="12"/>
      <c r="D648" s="2"/>
      <c r="E648" s="124"/>
      <c r="F648" s="12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12"/>
      <c r="B649" s="12"/>
      <c r="C649" s="12"/>
      <c r="D649" s="2"/>
      <c r="E649" s="124"/>
      <c r="F649" s="12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12"/>
      <c r="B650" s="12"/>
      <c r="C650" s="12"/>
      <c r="D650" s="2"/>
      <c r="E650" s="124"/>
      <c r="F650" s="12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12"/>
      <c r="B651" s="12"/>
      <c r="C651" s="12"/>
      <c r="D651" s="2"/>
      <c r="E651" s="124"/>
      <c r="F651" s="12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12"/>
      <c r="B652" s="12"/>
      <c r="C652" s="12"/>
      <c r="D652" s="2"/>
      <c r="E652" s="124"/>
      <c r="F652" s="12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12"/>
      <c r="B653" s="12"/>
      <c r="C653" s="12"/>
      <c r="D653" s="2"/>
      <c r="E653" s="124"/>
      <c r="F653" s="12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12"/>
      <c r="B654" s="12"/>
      <c r="C654" s="12"/>
      <c r="D654" s="2"/>
      <c r="E654" s="124"/>
      <c r="F654" s="12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12"/>
      <c r="B655" s="12"/>
      <c r="C655" s="12"/>
      <c r="D655" s="2"/>
      <c r="E655" s="124"/>
      <c r="F655" s="12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12"/>
      <c r="B656" s="12"/>
      <c r="C656" s="12"/>
      <c r="D656" s="2"/>
      <c r="E656" s="124"/>
      <c r="F656" s="12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12"/>
      <c r="B657" s="12"/>
      <c r="C657" s="12"/>
      <c r="D657" s="2"/>
      <c r="E657" s="124"/>
      <c r="F657" s="12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12"/>
      <c r="B658" s="12"/>
      <c r="C658" s="12"/>
      <c r="D658" s="2"/>
      <c r="E658" s="124"/>
      <c r="F658" s="12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12"/>
      <c r="B659" s="12"/>
      <c r="C659" s="12"/>
      <c r="D659" s="2"/>
      <c r="E659" s="124"/>
      <c r="F659" s="12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12"/>
      <c r="B660" s="12"/>
      <c r="C660" s="12"/>
      <c r="D660" s="2"/>
      <c r="E660" s="124"/>
      <c r="F660" s="12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12"/>
      <c r="B661" s="12"/>
      <c r="C661" s="12"/>
      <c r="D661" s="2"/>
      <c r="E661" s="124"/>
      <c r="F661" s="12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12"/>
      <c r="B662" s="12"/>
      <c r="C662" s="12"/>
      <c r="D662" s="2"/>
      <c r="E662" s="124"/>
      <c r="F662" s="12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12"/>
      <c r="B663" s="12"/>
      <c r="C663" s="12"/>
      <c r="D663" s="2"/>
      <c r="E663" s="124"/>
      <c r="F663" s="12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12"/>
      <c r="B664" s="12"/>
      <c r="C664" s="12"/>
      <c r="D664" s="2"/>
      <c r="E664" s="124"/>
      <c r="F664" s="12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12"/>
      <c r="B665" s="12"/>
      <c r="C665" s="12"/>
      <c r="D665" s="2"/>
      <c r="E665" s="124"/>
      <c r="F665" s="12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12"/>
      <c r="B666" s="12"/>
      <c r="C666" s="12"/>
      <c r="D666" s="2"/>
      <c r="E666" s="124"/>
      <c r="F666" s="12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12"/>
      <c r="B667" s="12"/>
      <c r="C667" s="12"/>
      <c r="D667" s="2"/>
      <c r="E667" s="124"/>
      <c r="F667" s="12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12"/>
      <c r="B668" s="12"/>
      <c r="C668" s="12"/>
      <c r="D668" s="2"/>
      <c r="E668" s="124"/>
      <c r="F668" s="12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12"/>
      <c r="B669" s="12"/>
      <c r="C669" s="12"/>
      <c r="D669" s="2"/>
      <c r="E669" s="124"/>
      <c r="F669" s="12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12"/>
      <c r="B670" s="12"/>
      <c r="C670" s="12"/>
      <c r="D670" s="2"/>
      <c r="E670" s="124"/>
      <c r="F670" s="12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12"/>
      <c r="B671" s="12"/>
      <c r="C671" s="12"/>
      <c r="D671" s="2"/>
      <c r="E671" s="124"/>
      <c r="F671" s="12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12"/>
      <c r="B672" s="12"/>
      <c r="C672" s="12"/>
      <c r="D672" s="2"/>
      <c r="E672" s="124"/>
      <c r="F672" s="12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12"/>
      <c r="B673" s="12"/>
      <c r="C673" s="12"/>
      <c r="D673" s="2"/>
      <c r="E673" s="124"/>
      <c r="F673" s="12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12"/>
      <c r="B674" s="12"/>
      <c r="C674" s="12"/>
      <c r="D674" s="2"/>
      <c r="E674" s="124"/>
      <c r="F674" s="12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12"/>
      <c r="B675" s="12"/>
      <c r="C675" s="12"/>
      <c r="D675" s="2"/>
      <c r="E675" s="124"/>
      <c r="F675" s="12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12"/>
      <c r="B676" s="12"/>
      <c r="C676" s="12"/>
      <c r="D676" s="2"/>
      <c r="E676" s="124"/>
      <c r="F676" s="12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12"/>
      <c r="B677" s="12"/>
      <c r="C677" s="12"/>
      <c r="D677" s="2"/>
      <c r="E677" s="124"/>
      <c r="F677" s="12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12"/>
      <c r="B678" s="12"/>
      <c r="C678" s="12"/>
      <c r="D678" s="2"/>
      <c r="E678" s="124"/>
      <c r="F678" s="12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12"/>
      <c r="B679" s="12"/>
      <c r="C679" s="12"/>
      <c r="D679" s="2"/>
      <c r="E679" s="124"/>
      <c r="F679" s="12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12"/>
      <c r="B680" s="12"/>
      <c r="C680" s="12"/>
      <c r="D680" s="2"/>
      <c r="E680" s="124"/>
      <c r="F680" s="12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12"/>
      <c r="B681" s="12"/>
      <c r="C681" s="12"/>
      <c r="D681" s="2"/>
      <c r="E681" s="124"/>
      <c r="F681" s="12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12"/>
      <c r="B682" s="12"/>
      <c r="C682" s="12"/>
      <c r="D682" s="2"/>
      <c r="E682" s="124"/>
      <c r="F682" s="12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12"/>
      <c r="B683" s="12"/>
      <c r="C683" s="12"/>
      <c r="D683" s="2"/>
      <c r="E683" s="124"/>
      <c r="F683" s="12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12"/>
      <c r="B684" s="12"/>
      <c r="C684" s="12"/>
      <c r="D684" s="2"/>
      <c r="E684" s="124"/>
      <c r="F684" s="12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12"/>
      <c r="B685" s="12"/>
      <c r="C685" s="12"/>
      <c r="D685" s="2"/>
      <c r="E685" s="124"/>
      <c r="F685" s="12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12"/>
      <c r="B686" s="12"/>
      <c r="C686" s="12"/>
      <c r="D686" s="2"/>
      <c r="E686" s="124"/>
      <c r="F686" s="12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12"/>
      <c r="B687" s="12"/>
      <c r="C687" s="12"/>
      <c r="D687" s="2"/>
      <c r="E687" s="124"/>
      <c r="F687" s="12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12"/>
      <c r="B688" s="12"/>
      <c r="C688" s="12"/>
      <c r="D688" s="2"/>
      <c r="E688" s="124"/>
      <c r="F688" s="12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12"/>
      <c r="B689" s="12"/>
      <c r="C689" s="12"/>
      <c r="D689" s="2"/>
      <c r="E689" s="124"/>
      <c r="F689" s="12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12"/>
      <c r="B690" s="12"/>
      <c r="C690" s="12"/>
      <c r="D690" s="2"/>
      <c r="E690" s="124"/>
      <c r="F690" s="12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12"/>
      <c r="B691" s="12"/>
      <c r="C691" s="12"/>
      <c r="D691" s="2"/>
      <c r="E691" s="124"/>
      <c r="F691" s="12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12"/>
      <c r="B692" s="12"/>
      <c r="C692" s="12"/>
      <c r="D692" s="2"/>
      <c r="E692" s="124"/>
      <c r="F692" s="12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12"/>
      <c r="B693" s="12"/>
      <c r="C693" s="12"/>
      <c r="D693" s="2"/>
      <c r="E693" s="124"/>
      <c r="F693" s="12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12"/>
      <c r="B694" s="12"/>
      <c r="C694" s="12"/>
      <c r="D694" s="2"/>
      <c r="E694" s="124"/>
      <c r="F694" s="12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12"/>
      <c r="B695" s="12"/>
      <c r="C695" s="12"/>
      <c r="D695" s="2"/>
      <c r="E695" s="124"/>
      <c r="F695" s="12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12"/>
      <c r="B696" s="12"/>
      <c r="C696" s="12"/>
      <c r="D696" s="2"/>
      <c r="E696" s="124"/>
      <c r="F696" s="12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12"/>
      <c r="B697" s="12"/>
      <c r="C697" s="12"/>
      <c r="D697" s="2"/>
      <c r="E697" s="124"/>
      <c r="F697" s="12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12"/>
      <c r="B698" s="12"/>
      <c r="C698" s="12"/>
      <c r="D698" s="2"/>
      <c r="E698" s="124"/>
      <c r="F698" s="12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12"/>
      <c r="B699" s="12"/>
      <c r="C699" s="12"/>
      <c r="D699" s="2"/>
      <c r="E699" s="124"/>
      <c r="F699" s="12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12"/>
      <c r="B700" s="12"/>
      <c r="C700" s="12"/>
      <c r="D700" s="2"/>
      <c r="E700" s="124"/>
      <c r="F700" s="12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12"/>
      <c r="B701" s="12"/>
      <c r="C701" s="12"/>
      <c r="D701" s="2"/>
      <c r="E701" s="124"/>
      <c r="F701" s="12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12"/>
      <c r="B702" s="12"/>
      <c r="C702" s="12"/>
      <c r="D702" s="2"/>
      <c r="E702" s="124"/>
      <c r="F702" s="12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12"/>
      <c r="B703" s="12"/>
      <c r="C703" s="12"/>
      <c r="D703" s="2"/>
      <c r="E703" s="124"/>
      <c r="F703" s="12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12"/>
      <c r="B704" s="12"/>
      <c r="C704" s="12"/>
      <c r="D704" s="2"/>
      <c r="E704" s="124"/>
      <c r="F704" s="12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12"/>
      <c r="B705" s="12"/>
      <c r="C705" s="12"/>
      <c r="D705" s="2"/>
      <c r="E705" s="124"/>
      <c r="F705" s="12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12"/>
      <c r="B706" s="12"/>
      <c r="C706" s="12"/>
      <c r="D706" s="2"/>
      <c r="E706" s="124"/>
      <c r="F706" s="12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12"/>
      <c r="B707" s="12"/>
      <c r="C707" s="12"/>
      <c r="D707" s="2"/>
      <c r="E707" s="124"/>
      <c r="F707" s="12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12"/>
      <c r="B708" s="12"/>
      <c r="C708" s="12"/>
      <c r="D708" s="2"/>
      <c r="E708" s="124"/>
      <c r="F708" s="12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12"/>
      <c r="B709" s="12"/>
      <c r="C709" s="12"/>
      <c r="D709" s="2"/>
      <c r="E709" s="124"/>
      <c r="F709" s="12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12"/>
      <c r="B710" s="12"/>
      <c r="C710" s="12"/>
      <c r="D710" s="2"/>
      <c r="E710" s="124"/>
      <c r="F710" s="12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12"/>
      <c r="B711" s="12"/>
      <c r="C711" s="12"/>
      <c r="D711" s="2"/>
      <c r="E711" s="124"/>
      <c r="F711" s="12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12"/>
      <c r="B712" s="12"/>
      <c r="C712" s="12"/>
      <c r="D712" s="2"/>
      <c r="E712" s="124"/>
      <c r="F712" s="12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12"/>
      <c r="B713" s="12"/>
      <c r="C713" s="12"/>
      <c r="D713" s="2"/>
      <c r="E713" s="124"/>
      <c r="F713" s="12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12"/>
      <c r="B714" s="12"/>
      <c r="C714" s="12"/>
      <c r="D714" s="2"/>
      <c r="E714" s="124"/>
      <c r="F714" s="12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12"/>
      <c r="B715" s="12"/>
      <c r="C715" s="12"/>
      <c r="D715" s="2"/>
      <c r="E715" s="124"/>
      <c r="F715" s="12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12"/>
      <c r="B716" s="12"/>
      <c r="C716" s="12"/>
      <c r="D716" s="2"/>
      <c r="E716" s="124"/>
      <c r="F716" s="12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12"/>
      <c r="B717" s="12"/>
      <c r="C717" s="12"/>
      <c r="D717" s="2"/>
      <c r="E717" s="124"/>
      <c r="F717" s="12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12"/>
      <c r="B718" s="12"/>
      <c r="C718" s="12"/>
      <c r="D718" s="2"/>
      <c r="E718" s="124"/>
      <c r="F718" s="12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12"/>
      <c r="B719" s="12"/>
      <c r="C719" s="12"/>
      <c r="D719" s="2"/>
      <c r="E719" s="124"/>
      <c r="F719" s="12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12"/>
      <c r="B720" s="12"/>
      <c r="C720" s="12"/>
      <c r="D720" s="2"/>
      <c r="E720" s="124"/>
      <c r="F720" s="12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12"/>
      <c r="B721" s="12"/>
      <c r="C721" s="12"/>
      <c r="D721" s="2"/>
      <c r="E721" s="124"/>
      <c r="F721" s="12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12"/>
      <c r="B722" s="12"/>
      <c r="C722" s="12"/>
      <c r="D722" s="2"/>
      <c r="E722" s="124"/>
      <c r="F722" s="12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12"/>
      <c r="B723" s="12"/>
      <c r="C723" s="12"/>
      <c r="D723" s="2"/>
      <c r="E723" s="124"/>
      <c r="F723" s="12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12"/>
      <c r="B724" s="12"/>
      <c r="C724" s="12"/>
      <c r="D724" s="2"/>
      <c r="E724" s="124"/>
      <c r="F724" s="12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12"/>
      <c r="B725" s="12"/>
      <c r="C725" s="12"/>
      <c r="D725" s="2"/>
      <c r="E725" s="124"/>
      <c r="F725" s="12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12"/>
      <c r="B726" s="12"/>
      <c r="C726" s="12"/>
      <c r="D726" s="2"/>
      <c r="E726" s="124"/>
      <c r="F726" s="12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12"/>
      <c r="B727" s="12"/>
      <c r="C727" s="12"/>
      <c r="D727" s="2"/>
      <c r="E727" s="124"/>
      <c r="F727" s="12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12"/>
      <c r="B728" s="12"/>
      <c r="C728" s="12"/>
      <c r="D728" s="2"/>
      <c r="E728" s="124"/>
      <c r="F728" s="12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12"/>
      <c r="B729" s="12"/>
      <c r="C729" s="12"/>
      <c r="D729" s="2"/>
      <c r="E729" s="124"/>
      <c r="F729" s="12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12"/>
      <c r="B730" s="12"/>
      <c r="C730" s="12"/>
      <c r="D730" s="2"/>
      <c r="E730" s="124"/>
      <c r="F730" s="12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12"/>
      <c r="B731" s="12"/>
      <c r="C731" s="12"/>
      <c r="D731" s="2"/>
      <c r="E731" s="124"/>
      <c r="F731" s="12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12"/>
      <c r="B732" s="12"/>
      <c r="C732" s="12"/>
      <c r="D732" s="2"/>
      <c r="E732" s="124"/>
      <c r="F732" s="12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12"/>
      <c r="B733" s="12"/>
      <c r="C733" s="12"/>
      <c r="D733" s="2"/>
      <c r="E733" s="124"/>
      <c r="F733" s="12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12"/>
      <c r="B734" s="12"/>
      <c r="C734" s="12"/>
      <c r="D734" s="2"/>
      <c r="E734" s="124"/>
      <c r="F734" s="12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12"/>
      <c r="B735" s="12"/>
      <c r="C735" s="12"/>
      <c r="D735" s="2"/>
      <c r="E735" s="124"/>
      <c r="F735" s="12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12"/>
      <c r="B736" s="12"/>
      <c r="C736" s="12"/>
      <c r="D736" s="2"/>
      <c r="E736" s="124"/>
      <c r="F736" s="12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12"/>
      <c r="B737" s="12"/>
      <c r="C737" s="12"/>
      <c r="D737" s="2"/>
      <c r="E737" s="124"/>
      <c r="F737" s="12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12"/>
      <c r="B738" s="12"/>
      <c r="C738" s="12"/>
      <c r="D738" s="2"/>
      <c r="E738" s="124"/>
      <c r="F738" s="12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12"/>
      <c r="B739" s="12"/>
      <c r="C739" s="12"/>
      <c r="D739" s="2"/>
      <c r="E739" s="124"/>
      <c r="F739" s="12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12"/>
      <c r="B740" s="12"/>
      <c r="C740" s="12"/>
      <c r="D740" s="2"/>
      <c r="E740" s="124"/>
      <c r="F740" s="12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12"/>
      <c r="B741" s="12"/>
      <c r="C741" s="12"/>
      <c r="D741" s="2"/>
      <c r="E741" s="124"/>
      <c r="F741" s="12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12"/>
      <c r="B742" s="12"/>
      <c r="C742" s="12"/>
      <c r="D742" s="2"/>
      <c r="E742" s="124"/>
      <c r="F742" s="12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12"/>
      <c r="B743" s="12"/>
      <c r="C743" s="12"/>
      <c r="D743" s="2"/>
      <c r="E743" s="124"/>
      <c r="F743" s="12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12"/>
      <c r="B744" s="12"/>
      <c r="C744" s="12"/>
      <c r="D744" s="2"/>
      <c r="E744" s="124"/>
      <c r="F744" s="12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12"/>
      <c r="B745" s="12"/>
      <c r="C745" s="12"/>
      <c r="D745" s="2"/>
      <c r="E745" s="124"/>
      <c r="F745" s="12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12"/>
      <c r="B746" s="12"/>
      <c r="C746" s="12"/>
      <c r="D746" s="2"/>
      <c r="E746" s="124"/>
      <c r="F746" s="12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12"/>
      <c r="B747" s="12"/>
      <c r="C747" s="12"/>
      <c r="D747" s="2"/>
      <c r="E747" s="124"/>
      <c r="F747" s="12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12"/>
      <c r="B748" s="12"/>
      <c r="C748" s="12"/>
      <c r="D748" s="2"/>
      <c r="E748" s="124"/>
      <c r="F748" s="12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12"/>
      <c r="B749" s="12"/>
      <c r="C749" s="12"/>
      <c r="D749" s="2"/>
      <c r="E749" s="124"/>
      <c r="F749" s="12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12"/>
      <c r="B750" s="12"/>
      <c r="C750" s="12"/>
      <c r="D750" s="2"/>
      <c r="E750" s="124"/>
      <c r="F750" s="12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12"/>
      <c r="B751" s="12"/>
      <c r="C751" s="12"/>
      <c r="D751" s="2"/>
      <c r="E751" s="124"/>
      <c r="F751" s="12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12"/>
      <c r="B752" s="12"/>
      <c r="C752" s="12"/>
      <c r="D752" s="2"/>
      <c r="E752" s="124"/>
      <c r="F752" s="12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12"/>
      <c r="B753" s="12"/>
      <c r="C753" s="12"/>
      <c r="D753" s="2"/>
      <c r="E753" s="124"/>
      <c r="F753" s="12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12"/>
      <c r="B754" s="12"/>
      <c r="C754" s="12"/>
      <c r="D754" s="2"/>
      <c r="E754" s="124"/>
      <c r="F754" s="12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12"/>
      <c r="B755" s="12"/>
      <c r="C755" s="12"/>
      <c r="D755" s="2"/>
      <c r="E755" s="124"/>
      <c r="F755" s="12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12"/>
      <c r="B756" s="12"/>
      <c r="C756" s="12"/>
      <c r="D756" s="2"/>
      <c r="E756" s="124"/>
      <c r="F756" s="12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12"/>
      <c r="B757" s="12"/>
      <c r="C757" s="12"/>
      <c r="D757" s="2"/>
      <c r="E757" s="124"/>
      <c r="F757" s="12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12"/>
      <c r="B758" s="12"/>
      <c r="C758" s="12"/>
      <c r="D758" s="2"/>
      <c r="E758" s="124"/>
      <c r="F758" s="12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12"/>
      <c r="B759" s="12"/>
      <c r="C759" s="12"/>
      <c r="D759" s="2"/>
      <c r="E759" s="124"/>
      <c r="F759" s="12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12"/>
      <c r="B760" s="12"/>
      <c r="C760" s="12"/>
      <c r="D760" s="2"/>
      <c r="E760" s="124"/>
      <c r="F760" s="12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12"/>
      <c r="B761" s="12"/>
      <c r="C761" s="12"/>
      <c r="D761" s="2"/>
      <c r="E761" s="124"/>
      <c r="F761" s="12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12"/>
      <c r="B762" s="12"/>
      <c r="C762" s="12"/>
      <c r="D762" s="2"/>
      <c r="E762" s="124"/>
      <c r="F762" s="12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12"/>
      <c r="B763" s="12"/>
      <c r="C763" s="12"/>
      <c r="D763" s="2"/>
      <c r="E763" s="124"/>
      <c r="F763" s="12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12"/>
      <c r="B764" s="12"/>
      <c r="C764" s="12"/>
      <c r="D764" s="2"/>
      <c r="E764" s="124"/>
      <c r="F764" s="12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12"/>
      <c r="B765" s="12"/>
      <c r="C765" s="12"/>
      <c r="D765" s="2"/>
      <c r="E765" s="124"/>
      <c r="F765" s="12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12"/>
      <c r="B766" s="12"/>
      <c r="C766" s="12"/>
      <c r="D766" s="2"/>
      <c r="E766" s="124"/>
      <c r="F766" s="12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12"/>
      <c r="B767" s="12"/>
      <c r="C767" s="12"/>
      <c r="D767" s="2"/>
      <c r="E767" s="124"/>
      <c r="F767" s="12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12"/>
      <c r="B768" s="12"/>
      <c r="C768" s="12"/>
      <c r="D768" s="2"/>
      <c r="E768" s="124"/>
      <c r="F768" s="12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12"/>
      <c r="B769" s="12"/>
      <c r="C769" s="12"/>
      <c r="D769" s="2"/>
      <c r="E769" s="124"/>
      <c r="F769" s="12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12"/>
      <c r="B770" s="12"/>
      <c r="C770" s="12"/>
      <c r="D770" s="2"/>
      <c r="E770" s="124"/>
      <c r="F770" s="12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12"/>
      <c r="B771" s="12"/>
      <c r="C771" s="12"/>
      <c r="D771" s="2"/>
      <c r="E771" s="124"/>
      <c r="F771" s="12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12"/>
      <c r="B772" s="12"/>
      <c r="C772" s="12"/>
      <c r="D772" s="2"/>
      <c r="E772" s="124"/>
      <c r="F772" s="12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12"/>
      <c r="B773" s="12"/>
      <c r="C773" s="12"/>
      <c r="D773" s="2"/>
      <c r="E773" s="124"/>
      <c r="F773" s="12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12"/>
      <c r="B774" s="12"/>
      <c r="C774" s="12"/>
      <c r="D774" s="2"/>
      <c r="E774" s="124"/>
      <c r="F774" s="12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12"/>
      <c r="B775" s="12"/>
      <c r="C775" s="12"/>
      <c r="D775" s="2"/>
      <c r="E775" s="124"/>
      <c r="F775" s="12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12"/>
      <c r="B776" s="12"/>
      <c r="C776" s="12"/>
      <c r="D776" s="2"/>
      <c r="E776" s="124"/>
      <c r="F776" s="12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12"/>
      <c r="B777" s="12"/>
      <c r="C777" s="12"/>
      <c r="D777" s="2"/>
      <c r="E777" s="124"/>
      <c r="F777" s="12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12"/>
      <c r="B778" s="12"/>
      <c r="C778" s="12"/>
      <c r="D778" s="2"/>
      <c r="E778" s="124"/>
      <c r="F778" s="12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12"/>
      <c r="B779" s="12"/>
      <c r="C779" s="12"/>
      <c r="D779" s="2"/>
      <c r="E779" s="124"/>
      <c r="F779" s="12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12"/>
      <c r="B780" s="12"/>
      <c r="C780" s="12"/>
      <c r="D780" s="2"/>
      <c r="E780" s="124"/>
      <c r="F780" s="12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12"/>
      <c r="B781" s="12"/>
      <c r="C781" s="12"/>
      <c r="D781" s="2"/>
      <c r="E781" s="124"/>
      <c r="F781" s="12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12"/>
      <c r="B782" s="12"/>
      <c r="C782" s="12"/>
      <c r="D782" s="2"/>
      <c r="E782" s="124"/>
      <c r="F782" s="12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12"/>
      <c r="B783" s="12"/>
      <c r="C783" s="12"/>
      <c r="D783" s="2"/>
      <c r="E783" s="124"/>
      <c r="F783" s="12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12"/>
      <c r="B784" s="12"/>
      <c r="C784" s="12"/>
      <c r="D784" s="2"/>
      <c r="E784" s="124"/>
      <c r="F784" s="12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12"/>
      <c r="B785" s="12"/>
      <c r="C785" s="12"/>
      <c r="D785" s="2"/>
      <c r="E785" s="124"/>
      <c r="F785" s="12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12"/>
      <c r="B786" s="12"/>
      <c r="C786" s="12"/>
      <c r="D786" s="2"/>
      <c r="E786" s="124"/>
      <c r="F786" s="12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12"/>
      <c r="B787" s="12"/>
      <c r="C787" s="12"/>
      <c r="D787" s="2"/>
      <c r="E787" s="124"/>
      <c r="F787" s="12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12"/>
      <c r="B788" s="12"/>
      <c r="C788" s="12"/>
      <c r="D788" s="2"/>
      <c r="E788" s="124"/>
      <c r="F788" s="12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12"/>
      <c r="B789" s="12"/>
      <c r="C789" s="12"/>
      <c r="D789" s="2"/>
      <c r="E789" s="124"/>
      <c r="F789" s="12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12"/>
      <c r="B790" s="12"/>
      <c r="C790" s="12"/>
      <c r="D790" s="2"/>
      <c r="E790" s="124"/>
      <c r="F790" s="12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12"/>
      <c r="B791" s="12"/>
      <c r="C791" s="12"/>
      <c r="D791" s="2"/>
      <c r="E791" s="124"/>
      <c r="F791" s="12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12"/>
      <c r="B792" s="12"/>
      <c r="C792" s="12"/>
      <c r="D792" s="2"/>
      <c r="E792" s="124"/>
      <c r="F792" s="12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12"/>
      <c r="B793" s="12"/>
      <c r="C793" s="12"/>
      <c r="D793" s="2"/>
      <c r="E793" s="124"/>
      <c r="F793" s="12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12"/>
      <c r="B794" s="12"/>
      <c r="C794" s="12"/>
      <c r="D794" s="2"/>
      <c r="E794" s="124"/>
      <c r="F794" s="12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12"/>
      <c r="B795" s="12"/>
      <c r="C795" s="12"/>
      <c r="D795" s="2"/>
      <c r="E795" s="124"/>
      <c r="F795" s="12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12"/>
      <c r="B796" s="12"/>
      <c r="C796" s="12"/>
      <c r="D796" s="2"/>
      <c r="E796" s="124"/>
      <c r="F796" s="12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12"/>
      <c r="B797" s="12"/>
      <c r="C797" s="12"/>
      <c r="D797" s="2"/>
      <c r="E797" s="124"/>
      <c r="F797" s="12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12"/>
      <c r="B798" s="12"/>
      <c r="C798" s="12"/>
      <c r="D798" s="2"/>
      <c r="E798" s="124"/>
      <c r="F798" s="12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12"/>
      <c r="B799" s="12"/>
      <c r="C799" s="12"/>
      <c r="D799" s="2"/>
      <c r="E799" s="124"/>
      <c r="F799" s="12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12"/>
      <c r="B800" s="12"/>
      <c r="C800" s="12"/>
      <c r="D800" s="2"/>
      <c r="E800" s="124"/>
      <c r="F800" s="12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12"/>
      <c r="B801" s="12"/>
      <c r="C801" s="12"/>
      <c r="D801" s="2"/>
      <c r="E801" s="124"/>
      <c r="F801" s="12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12"/>
      <c r="B802" s="12"/>
      <c r="C802" s="12"/>
      <c r="D802" s="2"/>
      <c r="E802" s="124"/>
      <c r="F802" s="12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12"/>
      <c r="B803" s="12"/>
      <c r="C803" s="12"/>
      <c r="D803" s="2"/>
      <c r="E803" s="124"/>
      <c r="F803" s="12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12"/>
      <c r="B804" s="12"/>
      <c r="C804" s="12"/>
      <c r="D804" s="2"/>
      <c r="E804" s="124"/>
      <c r="F804" s="12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12"/>
      <c r="B805" s="12"/>
      <c r="C805" s="12"/>
      <c r="D805" s="2"/>
      <c r="E805" s="124"/>
      <c r="F805" s="12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12"/>
      <c r="B806" s="12"/>
      <c r="C806" s="12"/>
      <c r="D806" s="2"/>
      <c r="E806" s="124"/>
      <c r="F806" s="12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12"/>
      <c r="B807" s="12"/>
      <c r="C807" s="12"/>
      <c r="D807" s="2"/>
      <c r="E807" s="124"/>
      <c r="F807" s="12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12"/>
      <c r="B808" s="12"/>
      <c r="C808" s="12"/>
      <c r="D808" s="2"/>
      <c r="E808" s="124"/>
      <c r="F808" s="12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12"/>
      <c r="B809" s="12"/>
      <c r="C809" s="12"/>
      <c r="D809" s="2"/>
      <c r="E809" s="124"/>
      <c r="F809" s="12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12"/>
      <c r="B810" s="12"/>
      <c r="C810" s="12"/>
      <c r="D810" s="2"/>
      <c r="E810" s="124"/>
      <c r="F810" s="12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12"/>
      <c r="B811" s="12"/>
      <c r="C811" s="12"/>
      <c r="D811" s="2"/>
      <c r="E811" s="124"/>
      <c r="F811" s="12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12"/>
      <c r="B812" s="12"/>
      <c r="C812" s="12"/>
      <c r="D812" s="2"/>
      <c r="E812" s="124"/>
      <c r="F812" s="12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12"/>
      <c r="B813" s="12"/>
      <c r="C813" s="12"/>
      <c r="D813" s="2"/>
      <c r="E813" s="124"/>
      <c r="F813" s="12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12"/>
      <c r="B814" s="12"/>
      <c r="C814" s="12"/>
      <c r="D814" s="2"/>
      <c r="E814" s="124"/>
      <c r="F814" s="12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12"/>
      <c r="B815" s="12"/>
      <c r="C815" s="12"/>
      <c r="D815" s="2"/>
      <c r="E815" s="124"/>
      <c r="F815" s="12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12"/>
      <c r="B816" s="12"/>
      <c r="C816" s="12"/>
      <c r="D816" s="2"/>
      <c r="E816" s="124"/>
      <c r="F816" s="12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12"/>
      <c r="B817" s="12"/>
      <c r="C817" s="12"/>
      <c r="D817" s="2"/>
      <c r="E817" s="124"/>
      <c r="F817" s="12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12"/>
      <c r="B818" s="12"/>
      <c r="C818" s="12"/>
      <c r="D818" s="2"/>
      <c r="E818" s="124"/>
      <c r="F818" s="12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12"/>
      <c r="B819" s="12"/>
      <c r="C819" s="12"/>
      <c r="D819" s="2"/>
      <c r="E819" s="124"/>
      <c r="F819" s="12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12"/>
      <c r="B820" s="12"/>
      <c r="C820" s="12"/>
      <c r="D820" s="2"/>
      <c r="E820" s="124"/>
      <c r="F820" s="12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12"/>
      <c r="B821" s="12"/>
      <c r="C821" s="12"/>
      <c r="D821" s="2"/>
      <c r="E821" s="124"/>
      <c r="F821" s="12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12"/>
      <c r="B822" s="12"/>
      <c r="C822" s="12"/>
      <c r="D822" s="2"/>
      <c r="E822" s="124"/>
      <c r="F822" s="12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12"/>
      <c r="B823" s="12"/>
      <c r="C823" s="12"/>
      <c r="D823" s="2"/>
      <c r="E823" s="124"/>
      <c r="F823" s="12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12"/>
      <c r="B824" s="12"/>
      <c r="C824" s="12"/>
      <c r="D824" s="2"/>
      <c r="E824" s="124"/>
      <c r="F824" s="12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12"/>
      <c r="B825" s="12"/>
      <c r="C825" s="12"/>
      <c r="D825" s="2"/>
      <c r="E825" s="124"/>
      <c r="F825" s="12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12"/>
      <c r="B826" s="12"/>
      <c r="C826" s="12"/>
      <c r="D826" s="2"/>
      <c r="E826" s="124"/>
      <c r="F826" s="12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12"/>
      <c r="B827" s="12"/>
      <c r="C827" s="12"/>
      <c r="D827" s="2"/>
      <c r="E827" s="124"/>
      <c r="F827" s="12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12"/>
      <c r="B828" s="12"/>
      <c r="C828" s="12"/>
      <c r="D828" s="2"/>
      <c r="E828" s="124"/>
      <c r="F828" s="12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12"/>
      <c r="B829" s="12"/>
      <c r="C829" s="12"/>
      <c r="D829" s="2"/>
      <c r="E829" s="124"/>
      <c r="F829" s="12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12"/>
      <c r="B830" s="12"/>
      <c r="C830" s="12"/>
      <c r="D830" s="2"/>
      <c r="E830" s="124"/>
      <c r="F830" s="12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12"/>
      <c r="B831" s="12"/>
      <c r="C831" s="12"/>
      <c r="D831" s="2"/>
      <c r="E831" s="124"/>
      <c r="F831" s="12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12"/>
      <c r="B832" s="12"/>
      <c r="C832" s="12"/>
      <c r="D832" s="2"/>
      <c r="E832" s="124"/>
      <c r="F832" s="12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12"/>
      <c r="B833" s="12"/>
      <c r="C833" s="12"/>
      <c r="D833" s="2"/>
      <c r="E833" s="124"/>
      <c r="F833" s="12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12"/>
      <c r="B834" s="12"/>
      <c r="C834" s="12"/>
      <c r="D834" s="2"/>
      <c r="E834" s="124"/>
      <c r="F834" s="12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12"/>
      <c r="B835" s="12"/>
      <c r="C835" s="12"/>
      <c r="D835" s="2"/>
      <c r="E835" s="124"/>
      <c r="F835" s="12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12"/>
      <c r="B836" s="12"/>
      <c r="C836" s="12"/>
      <c r="D836" s="2"/>
      <c r="E836" s="124"/>
      <c r="F836" s="12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12"/>
      <c r="B837" s="12"/>
      <c r="C837" s="12"/>
      <c r="D837" s="2"/>
      <c r="E837" s="124"/>
      <c r="F837" s="12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12"/>
      <c r="B838" s="12"/>
      <c r="C838" s="12"/>
      <c r="D838" s="2"/>
      <c r="E838" s="124"/>
      <c r="F838" s="12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12"/>
      <c r="B839" s="12"/>
      <c r="C839" s="12"/>
      <c r="D839" s="2"/>
      <c r="E839" s="124"/>
      <c r="F839" s="12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12"/>
      <c r="B840" s="12"/>
      <c r="C840" s="12"/>
      <c r="D840" s="2"/>
      <c r="E840" s="124"/>
      <c r="F840" s="12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12"/>
      <c r="B841" s="12"/>
      <c r="C841" s="12"/>
      <c r="D841" s="2"/>
      <c r="E841" s="124"/>
      <c r="F841" s="12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12"/>
      <c r="B842" s="12"/>
      <c r="C842" s="12"/>
      <c r="D842" s="2"/>
      <c r="E842" s="124"/>
      <c r="F842" s="12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12"/>
      <c r="B843" s="12"/>
      <c r="C843" s="12"/>
      <c r="D843" s="2"/>
      <c r="E843" s="124"/>
      <c r="F843" s="12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12"/>
      <c r="B844" s="12"/>
      <c r="C844" s="12"/>
      <c r="D844" s="2"/>
      <c r="E844" s="124"/>
      <c r="F844" s="12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12"/>
      <c r="B845" s="12"/>
      <c r="C845" s="12"/>
      <c r="D845" s="2"/>
      <c r="E845" s="124"/>
      <c r="F845" s="12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12"/>
      <c r="B846" s="12"/>
      <c r="C846" s="12"/>
      <c r="D846" s="2"/>
      <c r="E846" s="124"/>
      <c r="F846" s="12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12"/>
      <c r="B847" s="12"/>
      <c r="C847" s="12"/>
      <c r="D847" s="2"/>
      <c r="E847" s="124"/>
      <c r="F847" s="12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12"/>
      <c r="B848" s="12"/>
      <c r="C848" s="12"/>
      <c r="D848" s="2"/>
      <c r="E848" s="124"/>
      <c r="F848" s="12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12"/>
      <c r="B849" s="12"/>
      <c r="C849" s="12"/>
      <c r="D849" s="2"/>
      <c r="E849" s="124"/>
      <c r="F849" s="12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12"/>
      <c r="B850" s="12"/>
      <c r="C850" s="12"/>
      <c r="D850" s="2"/>
      <c r="E850" s="124"/>
      <c r="F850" s="12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12"/>
      <c r="B851" s="12"/>
      <c r="C851" s="12"/>
      <c r="D851" s="2"/>
      <c r="E851" s="124"/>
      <c r="F851" s="12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12"/>
      <c r="B852" s="12"/>
      <c r="C852" s="12"/>
      <c r="D852" s="2"/>
      <c r="E852" s="124"/>
      <c r="F852" s="12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12"/>
      <c r="B853" s="12"/>
      <c r="C853" s="12"/>
      <c r="D853" s="2"/>
      <c r="E853" s="124"/>
      <c r="F853" s="12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12"/>
      <c r="B854" s="12"/>
      <c r="C854" s="12"/>
      <c r="D854" s="2"/>
      <c r="E854" s="124"/>
      <c r="F854" s="12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12"/>
      <c r="B855" s="12"/>
      <c r="C855" s="12"/>
      <c r="D855" s="2"/>
      <c r="E855" s="124"/>
      <c r="F855" s="12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12"/>
      <c r="B856" s="12"/>
      <c r="C856" s="12"/>
      <c r="D856" s="2"/>
      <c r="E856" s="124"/>
      <c r="F856" s="12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12"/>
      <c r="B857" s="12"/>
      <c r="C857" s="12"/>
      <c r="D857" s="2"/>
      <c r="E857" s="124"/>
      <c r="F857" s="12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12"/>
      <c r="B858" s="12"/>
      <c r="C858" s="12"/>
      <c r="D858" s="2"/>
      <c r="E858" s="124"/>
      <c r="F858" s="12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12"/>
      <c r="B859" s="12"/>
      <c r="C859" s="12"/>
      <c r="D859" s="2"/>
      <c r="E859" s="124"/>
      <c r="F859" s="12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12"/>
      <c r="B860" s="12"/>
      <c r="C860" s="12"/>
      <c r="D860" s="2"/>
      <c r="E860" s="124"/>
      <c r="F860" s="12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12"/>
      <c r="B861" s="12"/>
      <c r="C861" s="12"/>
      <c r="D861" s="2"/>
      <c r="E861" s="124"/>
      <c r="F861" s="12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12"/>
      <c r="B862" s="12"/>
      <c r="C862" s="12"/>
      <c r="D862" s="2"/>
      <c r="E862" s="124"/>
      <c r="F862" s="12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12"/>
      <c r="B863" s="12"/>
      <c r="C863" s="12"/>
      <c r="D863" s="2"/>
      <c r="E863" s="124"/>
      <c r="F863" s="12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12"/>
      <c r="B864" s="12"/>
      <c r="C864" s="12"/>
      <c r="D864" s="2"/>
      <c r="E864" s="124"/>
      <c r="F864" s="12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12"/>
      <c r="B865" s="12"/>
      <c r="C865" s="12"/>
      <c r="D865" s="2"/>
      <c r="E865" s="124"/>
      <c r="F865" s="12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12"/>
      <c r="B866" s="12"/>
      <c r="C866" s="12"/>
      <c r="D866" s="2"/>
      <c r="E866" s="124"/>
      <c r="F866" s="12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12"/>
      <c r="B867" s="12"/>
      <c r="C867" s="12"/>
      <c r="D867" s="2"/>
      <c r="E867" s="124"/>
      <c r="F867" s="12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12"/>
      <c r="B868" s="12"/>
      <c r="C868" s="12"/>
      <c r="D868" s="2"/>
      <c r="E868" s="124"/>
      <c r="F868" s="12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12"/>
      <c r="B869" s="12"/>
      <c r="C869" s="12"/>
      <c r="D869" s="2"/>
      <c r="E869" s="124"/>
      <c r="F869" s="12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12"/>
      <c r="B870" s="12"/>
      <c r="C870" s="12"/>
      <c r="D870" s="2"/>
      <c r="E870" s="124"/>
      <c r="F870" s="12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12"/>
      <c r="B871" s="12"/>
      <c r="C871" s="12"/>
      <c r="D871" s="2"/>
      <c r="E871" s="124"/>
      <c r="F871" s="12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12"/>
      <c r="B872" s="12"/>
      <c r="C872" s="12"/>
      <c r="D872" s="2"/>
      <c r="E872" s="124"/>
      <c r="F872" s="12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12"/>
      <c r="B873" s="12"/>
      <c r="C873" s="12"/>
      <c r="D873" s="2"/>
      <c r="E873" s="124"/>
      <c r="F873" s="12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12"/>
      <c r="B874" s="12"/>
      <c r="C874" s="12"/>
      <c r="D874" s="2"/>
      <c r="E874" s="124"/>
      <c r="F874" s="12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12"/>
      <c r="B875" s="12"/>
      <c r="C875" s="12"/>
      <c r="D875" s="2"/>
      <c r="E875" s="124"/>
      <c r="F875" s="12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12"/>
      <c r="B876" s="12"/>
      <c r="C876" s="12"/>
      <c r="D876" s="2"/>
      <c r="E876" s="124"/>
      <c r="F876" s="12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12"/>
      <c r="B877" s="12"/>
      <c r="C877" s="12"/>
      <c r="D877" s="2"/>
      <c r="E877" s="124"/>
      <c r="F877" s="12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12"/>
      <c r="B878" s="12"/>
      <c r="C878" s="12"/>
      <c r="D878" s="2"/>
      <c r="E878" s="124"/>
      <c r="F878" s="12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12"/>
      <c r="B879" s="12"/>
      <c r="C879" s="12"/>
      <c r="D879" s="2"/>
      <c r="E879" s="124"/>
      <c r="F879" s="12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12"/>
      <c r="B880" s="12"/>
      <c r="C880" s="12"/>
      <c r="D880" s="2"/>
      <c r="E880" s="124"/>
      <c r="F880" s="12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12"/>
      <c r="B881" s="12"/>
      <c r="C881" s="12"/>
      <c r="D881" s="2"/>
      <c r="E881" s="124"/>
      <c r="F881" s="12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12"/>
      <c r="B882" s="12"/>
      <c r="C882" s="12"/>
      <c r="D882" s="2"/>
      <c r="E882" s="124"/>
      <c r="F882" s="12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12"/>
      <c r="B883" s="12"/>
      <c r="C883" s="12"/>
      <c r="D883" s="2"/>
      <c r="E883" s="124"/>
      <c r="F883" s="12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12"/>
      <c r="B884" s="12"/>
      <c r="C884" s="12"/>
      <c r="D884" s="2"/>
      <c r="E884" s="124"/>
      <c r="F884" s="12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12"/>
      <c r="B885" s="12"/>
      <c r="C885" s="12"/>
      <c r="D885" s="2"/>
      <c r="E885" s="124"/>
      <c r="F885" s="12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12"/>
      <c r="B886" s="12"/>
      <c r="C886" s="12"/>
      <c r="D886" s="2"/>
      <c r="E886" s="124"/>
      <c r="F886" s="12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12"/>
      <c r="B887" s="12"/>
      <c r="C887" s="12"/>
      <c r="D887" s="2"/>
      <c r="E887" s="124"/>
      <c r="F887" s="12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12"/>
      <c r="B888" s="12"/>
      <c r="C888" s="12"/>
      <c r="D888" s="2"/>
      <c r="E888" s="124"/>
      <c r="F888" s="12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12"/>
      <c r="B889" s="12"/>
      <c r="C889" s="12"/>
      <c r="D889" s="2"/>
      <c r="E889" s="124"/>
      <c r="F889" s="12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12"/>
      <c r="B890" s="12"/>
      <c r="C890" s="12"/>
      <c r="D890" s="2"/>
      <c r="E890" s="124"/>
      <c r="F890" s="12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12"/>
      <c r="B891" s="12"/>
      <c r="C891" s="12"/>
      <c r="D891" s="2"/>
      <c r="E891" s="124"/>
      <c r="F891" s="12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12"/>
      <c r="B892" s="12"/>
      <c r="C892" s="12"/>
      <c r="D892" s="2"/>
      <c r="E892" s="124"/>
      <c r="F892" s="12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12"/>
      <c r="B893" s="12"/>
      <c r="C893" s="12"/>
      <c r="D893" s="2"/>
      <c r="E893" s="124"/>
      <c r="F893" s="12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12"/>
      <c r="B894" s="12"/>
      <c r="C894" s="12"/>
      <c r="D894" s="2"/>
      <c r="E894" s="124"/>
      <c r="F894" s="12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12"/>
      <c r="B895" s="12"/>
      <c r="C895" s="12"/>
      <c r="D895" s="2"/>
      <c r="E895" s="124"/>
      <c r="F895" s="12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12"/>
      <c r="B896" s="12"/>
      <c r="C896" s="12"/>
      <c r="D896" s="2"/>
      <c r="E896" s="124"/>
      <c r="F896" s="12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12"/>
      <c r="B897" s="12"/>
      <c r="C897" s="12"/>
      <c r="D897" s="2"/>
      <c r="E897" s="124"/>
      <c r="F897" s="12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12"/>
      <c r="B898" s="12"/>
      <c r="C898" s="12"/>
      <c r="D898" s="2"/>
      <c r="E898" s="124"/>
      <c r="F898" s="12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12"/>
      <c r="B899" s="12"/>
      <c r="C899" s="12"/>
      <c r="D899" s="2"/>
      <c r="E899" s="124"/>
      <c r="F899" s="12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12"/>
      <c r="B900" s="12"/>
      <c r="C900" s="12"/>
      <c r="D900" s="2"/>
      <c r="E900" s="124"/>
      <c r="F900" s="12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12"/>
      <c r="B901" s="12"/>
      <c r="C901" s="12"/>
      <c r="D901" s="2"/>
      <c r="E901" s="124"/>
      <c r="F901" s="12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12"/>
      <c r="B902" s="12"/>
      <c r="C902" s="12"/>
      <c r="D902" s="2"/>
      <c r="E902" s="124"/>
      <c r="F902" s="12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12"/>
      <c r="B903" s="12"/>
      <c r="C903" s="12"/>
      <c r="D903" s="2"/>
      <c r="E903" s="124"/>
      <c r="F903" s="12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12"/>
      <c r="B904" s="12"/>
      <c r="C904" s="12"/>
      <c r="D904" s="2"/>
      <c r="E904" s="124"/>
      <c r="F904" s="12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12"/>
      <c r="B905" s="12"/>
      <c r="C905" s="12"/>
      <c r="D905" s="2"/>
      <c r="E905" s="124"/>
      <c r="F905" s="12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12"/>
      <c r="B906" s="12"/>
      <c r="C906" s="12"/>
      <c r="D906" s="2"/>
      <c r="E906" s="124"/>
      <c r="F906" s="12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12"/>
      <c r="B907" s="12"/>
      <c r="C907" s="12"/>
      <c r="D907" s="2"/>
      <c r="E907" s="124"/>
      <c r="F907" s="12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12"/>
      <c r="B908" s="12"/>
      <c r="C908" s="12"/>
      <c r="D908" s="2"/>
      <c r="E908" s="124"/>
      <c r="F908" s="12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12"/>
      <c r="B909" s="12"/>
      <c r="C909" s="12"/>
      <c r="D909" s="2"/>
      <c r="E909" s="124"/>
      <c r="F909" s="12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12"/>
      <c r="B910" s="12"/>
      <c r="C910" s="12"/>
      <c r="D910" s="2"/>
      <c r="E910" s="124"/>
      <c r="F910" s="12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12"/>
      <c r="B911" s="12"/>
      <c r="C911" s="12"/>
      <c r="D911" s="2"/>
      <c r="E911" s="124"/>
      <c r="F911" s="12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12"/>
      <c r="B912" s="12"/>
      <c r="C912" s="12"/>
      <c r="D912" s="2"/>
      <c r="E912" s="124"/>
      <c r="F912" s="12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12"/>
      <c r="B913" s="12"/>
      <c r="C913" s="12"/>
      <c r="D913" s="2"/>
      <c r="E913" s="124"/>
      <c r="F913" s="12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12"/>
      <c r="B914" s="12"/>
      <c r="C914" s="12"/>
      <c r="D914" s="2"/>
      <c r="E914" s="124"/>
      <c r="F914" s="12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12"/>
      <c r="B915" s="12"/>
      <c r="C915" s="12"/>
      <c r="D915" s="2"/>
      <c r="E915" s="124"/>
      <c r="F915" s="12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12"/>
      <c r="B916" s="12"/>
      <c r="C916" s="12"/>
      <c r="D916" s="2"/>
      <c r="E916" s="124"/>
      <c r="F916" s="12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12"/>
      <c r="B917" s="12"/>
      <c r="C917" s="12"/>
      <c r="D917" s="2"/>
      <c r="E917" s="124"/>
      <c r="F917" s="12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12"/>
      <c r="B918" s="12"/>
      <c r="C918" s="12"/>
      <c r="D918" s="2"/>
      <c r="E918" s="124"/>
      <c r="F918" s="12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12"/>
      <c r="B919" s="12"/>
      <c r="C919" s="12"/>
      <c r="D919" s="2"/>
      <c r="E919" s="124"/>
      <c r="F919" s="12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12"/>
      <c r="B920" s="12"/>
      <c r="C920" s="12"/>
      <c r="D920" s="2"/>
      <c r="E920" s="124"/>
      <c r="F920" s="12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12"/>
      <c r="B921" s="12"/>
      <c r="C921" s="12"/>
      <c r="D921" s="2"/>
      <c r="E921" s="124"/>
      <c r="F921" s="12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12"/>
      <c r="B922" s="12"/>
      <c r="C922" s="12"/>
      <c r="D922" s="2"/>
      <c r="E922" s="124"/>
      <c r="F922" s="12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12"/>
      <c r="B923" s="12"/>
      <c r="C923" s="12"/>
      <c r="D923" s="2"/>
      <c r="E923" s="124"/>
      <c r="F923" s="12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12"/>
      <c r="B924" s="12"/>
      <c r="C924" s="12"/>
      <c r="D924" s="2"/>
      <c r="E924" s="124"/>
      <c r="F924" s="12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12"/>
      <c r="B925" s="12"/>
      <c r="C925" s="12"/>
      <c r="D925" s="2"/>
      <c r="E925" s="124"/>
      <c r="F925" s="12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12"/>
      <c r="B926" s="12"/>
      <c r="C926" s="12"/>
      <c r="D926" s="2"/>
      <c r="E926" s="124"/>
      <c r="F926" s="12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12"/>
      <c r="B927" s="12"/>
      <c r="C927" s="12"/>
      <c r="D927" s="2"/>
      <c r="E927" s="124"/>
      <c r="F927" s="12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12"/>
      <c r="B928" s="12"/>
      <c r="C928" s="12"/>
      <c r="D928" s="2"/>
      <c r="E928" s="124"/>
      <c r="F928" s="12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12"/>
      <c r="B929" s="12"/>
      <c r="C929" s="12"/>
      <c r="D929" s="2"/>
      <c r="E929" s="124"/>
      <c r="F929" s="12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12"/>
      <c r="B930" s="12"/>
      <c r="C930" s="12"/>
      <c r="D930" s="2"/>
      <c r="E930" s="124"/>
      <c r="F930" s="12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12"/>
      <c r="B931" s="12"/>
      <c r="C931" s="12"/>
      <c r="D931" s="2"/>
      <c r="E931" s="124"/>
      <c r="F931" s="12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12"/>
      <c r="B932" s="12"/>
      <c r="C932" s="12"/>
      <c r="D932" s="2"/>
      <c r="E932" s="124"/>
      <c r="F932" s="12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12"/>
      <c r="B933" s="12"/>
      <c r="C933" s="12"/>
      <c r="D933" s="2"/>
      <c r="E933" s="124"/>
      <c r="F933" s="12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12"/>
      <c r="B934" s="12"/>
      <c r="C934" s="12"/>
      <c r="D934" s="2"/>
      <c r="E934" s="124"/>
      <c r="F934" s="12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12"/>
      <c r="B935" s="12"/>
      <c r="C935" s="12"/>
      <c r="D935" s="2"/>
      <c r="E935" s="124"/>
      <c r="F935" s="12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12"/>
      <c r="B936" s="12"/>
      <c r="C936" s="12"/>
      <c r="D936" s="2"/>
      <c r="E936" s="124"/>
      <c r="F936" s="12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12"/>
      <c r="B937" s="12"/>
      <c r="C937" s="12"/>
      <c r="D937" s="2"/>
      <c r="E937" s="124"/>
      <c r="F937" s="12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12"/>
      <c r="B938" s="12"/>
      <c r="C938" s="12"/>
      <c r="D938" s="2"/>
      <c r="E938" s="124"/>
      <c r="F938" s="12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12"/>
      <c r="B939" s="12"/>
      <c r="C939" s="12"/>
      <c r="D939" s="2"/>
      <c r="E939" s="124"/>
      <c r="F939" s="12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12"/>
      <c r="B940" s="12"/>
      <c r="C940" s="12"/>
      <c r="D940" s="2"/>
      <c r="E940" s="124"/>
      <c r="F940" s="12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12"/>
      <c r="B941" s="12"/>
      <c r="C941" s="12"/>
      <c r="D941" s="2"/>
      <c r="E941" s="124"/>
      <c r="F941" s="12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12"/>
      <c r="B942" s="12"/>
      <c r="C942" s="12"/>
      <c r="D942" s="2"/>
      <c r="E942" s="124"/>
      <c r="F942" s="12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12"/>
      <c r="B943" s="12"/>
      <c r="C943" s="12"/>
      <c r="D943" s="2"/>
      <c r="E943" s="124"/>
      <c r="F943" s="12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12"/>
      <c r="B944" s="12"/>
      <c r="C944" s="12"/>
      <c r="D944" s="2"/>
      <c r="E944" s="124"/>
      <c r="F944" s="12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12"/>
      <c r="B945" s="12"/>
      <c r="C945" s="12"/>
      <c r="D945" s="2"/>
      <c r="E945" s="124"/>
      <c r="F945" s="12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12"/>
      <c r="B946" s="12"/>
      <c r="C946" s="12"/>
      <c r="D946" s="2"/>
      <c r="E946" s="124"/>
      <c r="F946" s="12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12"/>
      <c r="B947" s="12"/>
      <c r="C947" s="12"/>
      <c r="D947" s="2"/>
      <c r="E947" s="124"/>
      <c r="F947" s="12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12"/>
      <c r="B948" s="12"/>
      <c r="C948" s="12"/>
      <c r="D948" s="2"/>
      <c r="E948" s="124"/>
      <c r="F948" s="12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12"/>
      <c r="B949" s="12"/>
      <c r="C949" s="12"/>
      <c r="D949" s="2"/>
      <c r="E949" s="124"/>
      <c r="F949" s="12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12"/>
      <c r="B950" s="12"/>
      <c r="C950" s="12"/>
      <c r="D950" s="2"/>
      <c r="E950" s="124"/>
      <c r="F950" s="12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12"/>
      <c r="B951" s="12"/>
      <c r="C951" s="12"/>
      <c r="D951" s="2"/>
      <c r="E951" s="124"/>
      <c r="F951" s="12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12"/>
      <c r="B952" s="12"/>
      <c r="C952" s="12"/>
      <c r="D952" s="2"/>
      <c r="E952" s="124"/>
      <c r="F952" s="12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12"/>
      <c r="B953" s="12"/>
      <c r="C953" s="12"/>
      <c r="D953" s="2"/>
      <c r="E953" s="124"/>
      <c r="F953" s="12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12"/>
      <c r="B954" s="12"/>
      <c r="C954" s="12"/>
      <c r="D954" s="2"/>
      <c r="E954" s="124"/>
      <c r="F954" s="12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12"/>
      <c r="B955" s="12"/>
      <c r="C955" s="12"/>
      <c r="D955" s="2"/>
      <c r="E955" s="124"/>
      <c r="F955" s="12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12"/>
      <c r="B956" s="12"/>
      <c r="C956" s="12"/>
      <c r="D956" s="2"/>
      <c r="E956" s="124"/>
      <c r="F956" s="12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12"/>
      <c r="B957" s="12"/>
      <c r="C957" s="12"/>
      <c r="D957" s="2"/>
      <c r="E957" s="124"/>
      <c r="F957" s="12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12"/>
      <c r="B958" s="12"/>
      <c r="C958" s="12"/>
      <c r="D958" s="2"/>
      <c r="E958" s="124"/>
      <c r="F958" s="12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12"/>
      <c r="B959" s="12"/>
      <c r="C959" s="12"/>
      <c r="D959" s="2"/>
      <c r="E959" s="124"/>
      <c r="F959" s="12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12"/>
      <c r="B960" s="12"/>
      <c r="C960" s="12"/>
      <c r="D960" s="2"/>
      <c r="E960" s="124"/>
      <c r="F960" s="12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12"/>
      <c r="B961" s="12"/>
      <c r="C961" s="12"/>
      <c r="D961" s="2"/>
      <c r="E961" s="124"/>
      <c r="F961" s="12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12"/>
      <c r="B962" s="12"/>
      <c r="C962" s="12"/>
      <c r="D962" s="2"/>
      <c r="E962" s="124"/>
      <c r="F962" s="125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12"/>
      <c r="B963" s="12"/>
      <c r="C963" s="12"/>
      <c r="D963" s="2"/>
      <c r="E963" s="124"/>
      <c r="F963" s="125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12"/>
      <c r="B964" s="12"/>
      <c r="C964" s="12"/>
      <c r="D964" s="2"/>
      <c r="E964" s="124"/>
      <c r="F964" s="125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12"/>
      <c r="B965" s="12"/>
      <c r="C965" s="12"/>
      <c r="D965" s="2"/>
      <c r="E965" s="124"/>
      <c r="F965" s="125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12"/>
      <c r="B966" s="12"/>
      <c r="C966" s="12"/>
      <c r="D966" s="2"/>
      <c r="E966" s="124"/>
      <c r="F966" s="125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12"/>
      <c r="B967" s="12"/>
      <c r="C967" s="12"/>
      <c r="D967" s="2"/>
      <c r="E967" s="124"/>
      <c r="F967" s="125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12"/>
      <c r="B968" s="12"/>
      <c r="C968" s="12"/>
      <c r="D968" s="2"/>
      <c r="E968" s="124"/>
      <c r="F968" s="125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12"/>
      <c r="B969" s="12"/>
      <c r="C969" s="12"/>
      <c r="D969" s="2"/>
      <c r="E969" s="124"/>
      <c r="F969" s="125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12"/>
      <c r="B970" s="12"/>
      <c r="C970" s="12"/>
      <c r="D970" s="2"/>
      <c r="E970" s="124"/>
      <c r="F970" s="125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12"/>
      <c r="B971" s="12"/>
      <c r="C971" s="12"/>
      <c r="D971" s="2"/>
      <c r="E971" s="124"/>
      <c r="F971" s="125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12"/>
      <c r="B972" s="12"/>
      <c r="C972" s="12"/>
      <c r="D972" s="2"/>
      <c r="E972" s="124"/>
      <c r="F972" s="125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12"/>
      <c r="B973" s="12"/>
      <c r="C973" s="12"/>
      <c r="D973" s="2"/>
      <c r="E973" s="124"/>
      <c r="F973" s="125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12"/>
      <c r="B974" s="12"/>
      <c r="C974" s="12"/>
      <c r="D974" s="2"/>
      <c r="E974" s="124"/>
      <c r="F974" s="125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12"/>
      <c r="B975" s="12"/>
      <c r="C975" s="12"/>
      <c r="D975" s="2"/>
      <c r="E975" s="124"/>
      <c r="F975" s="125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12"/>
      <c r="B976" s="12"/>
      <c r="C976" s="12"/>
      <c r="D976" s="2"/>
      <c r="E976" s="124"/>
      <c r="F976" s="125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12"/>
      <c r="B977" s="12"/>
      <c r="C977" s="12"/>
      <c r="D977" s="2"/>
      <c r="E977" s="124"/>
      <c r="F977" s="125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12"/>
      <c r="B978" s="12"/>
      <c r="C978" s="12"/>
      <c r="D978" s="2"/>
      <c r="E978" s="124"/>
      <c r="F978" s="125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12"/>
      <c r="B979" s="12"/>
      <c r="C979" s="12"/>
      <c r="D979" s="2"/>
      <c r="E979" s="124"/>
      <c r="F979" s="125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12"/>
      <c r="B980" s="12"/>
      <c r="C980" s="12"/>
      <c r="D980" s="2"/>
      <c r="E980" s="124"/>
      <c r="F980" s="125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12"/>
      <c r="B981" s="12"/>
      <c r="C981" s="12"/>
      <c r="D981" s="2"/>
      <c r="E981" s="124"/>
      <c r="F981" s="125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12"/>
      <c r="B982" s="12"/>
      <c r="C982" s="12"/>
      <c r="D982" s="2"/>
      <c r="E982" s="124"/>
      <c r="F982" s="125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12"/>
      <c r="B983" s="12"/>
      <c r="C983" s="12"/>
      <c r="D983" s="2"/>
      <c r="E983" s="124"/>
      <c r="F983" s="125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12"/>
      <c r="B984" s="12"/>
      <c r="C984" s="12"/>
      <c r="D984" s="2"/>
      <c r="E984" s="124"/>
      <c r="F984" s="125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12"/>
      <c r="B985" s="12"/>
      <c r="C985" s="12"/>
      <c r="D985" s="2"/>
      <c r="E985" s="124"/>
      <c r="F985" s="125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12"/>
      <c r="B986" s="12"/>
      <c r="C986" s="12"/>
      <c r="D986" s="2"/>
      <c r="E986" s="124"/>
      <c r="F986" s="125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12"/>
      <c r="B987" s="12"/>
      <c r="C987" s="12"/>
      <c r="D987" s="2"/>
      <c r="E987" s="124"/>
      <c r="F987" s="125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12"/>
      <c r="B988" s="12"/>
      <c r="C988" s="12"/>
      <c r="D988" s="2"/>
      <c r="E988" s="124"/>
      <c r="F988" s="125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12"/>
      <c r="B989" s="12"/>
      <c r="C989" s="12"/>
      <c r="D989" s="2"/>
      <c r="E989" s="124"/>
      <c r="F989" s="125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12"/>
      <c r="B990" s="12"/>
      <c r="C990" s="12"/>
      <c r="D990" s="2"/>
      <c r="E990" s="124"/>
      <c r="F990" s="125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12"/>
      <c r="B991" s="12"/>
      <c r="C991" s="12"/>
      <c r="D991" s="2"/>
      <c r="E991" s="124"/>
      <c r="F991" s="125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12"/>
      <c r="B992" s="12"/>
      <c r="C992" s="12"/>
      <c r="D992" s="2"/>
      <c r="E992" s="124"/>
      <c r="F992" s="125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12"/>
      <c r="B993" s="12"/>
      <c r="C993" s="12"/>
      <c r="D993" s="2"/>
      <c r="E993" s="124"/>
      <c r="F993" s="125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12"/>
      <c r="B994" s="12"/>
      <c r="C994" s="12"/>
      <c r="D994" s="2"/>
      <c r="E994" s="124"/>
      <c r="F994" s="125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12"/>
      <c r="B995" s="12"/>
      <c r="C995" s="12"/>
      <c r="D995" s="2"/>
      <c r="E995" s="124"/>
      <c r="F995" s="125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12"/>
      <c r="B996" s="12"/>
      <c r="C996" s="12"/>
      <c r="D996" s="2"/>
      <c r="E996" s="124"/>
      <c r="F996" s="125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12"/>
      <c r="B997" s="12"/>
      <c r="C997" s="12"/>
      <c r="D997" s="2"/>
      <c r="E997" s="124"/>
      <c r="F997" s="125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12"/>
      <c r="B998" s="12"/>
      <c r="C998" s="12"/>
      <c r="D998" s="2"/>
      <c r="E998" s="124"/>
      <c r="F998" s="125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12"/>
      <c r="B999" s="12"/>
      <c r="C999" s="12"/>
      <c r="D999" s="2"/>
      <c r="E999" s="124"/>
      <c r="F999" s="125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12"/>
      <c r="B1000" s="12"/>
      <c r="C1000" s="12"/>
      <c r="D1000" s="2"/>
      <c r="E1000" s="124"/>
      <c r="F1000" s="125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12"/>
      <c r="B1001" s="12"/>
      <c r="C1001" s="12"/>
      <c r="D1001" s="2"/>
      <c r="E1001" s="124"/>
      <c r="F1001" s="125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12"/>
      <c r="B1002" s="12"/>
      <c r="C1002" s="12"/>
      <c r="D1002" s="2"/>
      <c r="E1002" s="124"/>
      <c r="F1002" s="125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12"/>
      <c r="B1003" s="12"/>
      <c r="C1003" s="12"/>
      <c r="D1003" s="2"/>
      <c r="E1003" s="124"/>
      <c r="F1003" s="125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12"/>
      <c r="B1004" s="12"/>
      <c r="C1004" s="12"/>
      <c r="D1004" s="2"/>
      <c r="E1004" s="124"/>
      <c r="F1004" s="125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12"/>
      <c r="B1005" s="12"/>
      <c r="C1005" s="12"/>
      <c r="D1005" s="2"/>
      <c r="E1005" s="124"/>
      <c r="F1005" s="125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12"/>
      <c r="B1006" s="12"/>
      <c r="C1006" s="12"/>
      <c r="D1006" s="2"/>
      <c r="E1006" s="124"/>
      <c r="F1006" s="125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287 B289:B1006">
      <formula1>Codes!$E$2:$E$6</formula1>
    </dataValidation>
    <dataValidation type="list" allowBlank="1" sqref="G4:G1006">
      <formula1>Codes!$A$2:$A$6</formula1>
    </dataValidation>
    <dataValidation type="list" allowBlank="1" sqref="F4:F1006">
      <formula1>Codes!$G$2:$G$51</formula1>
    </dataValidation>
    <dataValidation type="list" allowBlank="1" sqref="A4:A287 A289:A1006">
      <formula1>Codes!$C$2:$C$171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876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85</v>
      </c>
      <c r="B4" s="47" t="s">
        <v>7</v>
      </c>
      <c r="C4" s="47">
        <v>1.0</v>
      </c>
      <c r="D4" s="9" t="s">
        <v>81</v>
      </c>
      <c r="E4" s="46">
        <v>146000.0</v>
      </c>
      <c r="F4" s="72" t="s">
        <v>80</v>
      </c>
      <c r="G4" s="52"/>
    </row>
    <row r="5">
      <c r="A5" s="47" t="s">
        <v>85</v>
      </c>
      <c r="B5" s="47" t="s">
        <v>7</v>
      </c>
      <c r="C5" s="47">
        <v>2.0</v>
      </c>
      <c r="D5" s="9" t="s">
        <v>621</v>
      </c>
      <c r="E5" s="107">
        <v>140000.0</v>
      </c>
      <c r="F5" s="72" t="s">
        <v>27</v>
      </c>
      <c r="G5" s="52"/>
    </row>
    <row r="6">
      <c r="A6" s="47" t="s">
        <v>85</v>
      </c>
      <c r="B6" s="47" t="s">
        <v>7</v>
      </c>
      <c r="C6" s="47">
        <v>3.0</v>
      </c>
      <c r="D6" s="9" t="s">
        <v>40</v>
      </c>
      <c r="E6" s="107">
        <v>200000.0</v>
      </c>
      <c r="F6" s="72" t="s">
        <v>39</v>
      </c>
      <c r="G6" s="46" t="s">
        <v>16</v>
      </c>
    </row>
    <row r="7">
      <c r="A7" s="47" t="s">
        <v>85</v>
      </c>
      <c r="B7" s="47" t="s">
        <v>7</v>
      </c>
      <c r="C7" s="47">
        <v>4.0</v>
      </c>
      <c r="D7" s="9" t="s">
        <v>8</v>
      </c>
      <c r="E7" s="107">
        <v>137000.0</v>
      </c>
      <c r="F7" s="72" t="s">
        <v>8</v>
      </c>
      <c r="G7" s="52"/>
    </row>
    <row r="8">
      <c r="A8" s="47" t="s">
        <v>85</v>
      </c>
      <c r="B8" s="47" t="s">
        <v>7</v>
      </c>
      <c r="C8" s="47">
        <v>5.0</v>
      </c>
      <c r="D8" s="9" t="s">
        <v>81</v>
      </c>
      <c r="E8" s="107">
        <v>199000.0</v>
      </c>
      <c r="F8" s="72" t="s">
        <v>110</v>
      </c>
      <c r="G8" s="46" t="s">
        <v>16</v>
      </c>
    </row>
    <row r="9">
      <c r="A9" s="47" t="s">
        <v>85</v>
      </c>
      <c r="B9" s="47" t="s">
        <v>7</v>
      </c>
      <c r="C9" s="47">
        <v>6.0</v>
      </c>
      <c r="D9" s="9" t="s">
        <v>81</v>
      </c>
      <c r="E9" s="107">
        <v>199000.0</v>
      </c>
      <c r="F9" s="72" t="s">
        <v>110</v>
      </c>
      <c r="G9" s="52"/>
    </row>
    <row r="10">
      <c r="A10" s="47" t="s">
        <v>85</v>
      </c>
      <c r="B10" s="47" t="s">
        <v>7</v>
      </c>
      <c r="C10" s="47">
        <v>7.0</v>
      </c>
      <c r="D10" s="9" t="s">
        <v>31</v>
      </c>
      <c r="E10" s="107">
        <v>200000.0</v>
      </c>
      <c r="F10" s="72" t="s">
        <v>30</v>
      </c>
      <c r="G10" s="52"/>
    </row>
    <row r="11">
      <c r="A11" s="47" t="s">
        <v>85</v>
      </c>
      <c r="B11" s="47" t="s">
        <v>7</v>
      </c>
      <c r="C11" s="47">
        <v>8.0</v>
      </c>
      <c r="D11" s="9" t="s">
        <v>64</v>
      </c>
      <c r="E11" s="107">
        <v>139000.0</v>
      </c>
      <c r="F11" s="72" t="s">
        <v>63</v>
      </c>
      <c r="G11" s="52"/>
    </row>
    <row r="12">
      <c r="A12" s="47" t="s">
        <v>85</v>
      </c>
      <c r="B12" s="47" t="s">
        <v>7</v>
      </c>
      <c r="C12" s="47">
        <v>9.0</v>
      </c>
      <c r="D12" s="13" t="s">
        <v>96</v>
      </c>
      <c r="E12" s="107">
        <v>120000.0</v>
      </c>
      <c r="F12" s="72" t="s">
        <v>95</v>
      </c>
      <c r="G12" s="52"/>
    </row>
    <row r="13">
      <c r="A13" s="47" t="s">
        <v>85</v>
      </c>
      <c r="B13" s="47" t="s">
        <v>7</v>
      </c>
      <c r="C13" s="47">
        <v>10.0</v>
      </c>
      <c r="D13" s="13" t="s">
        <v>96</v>
      </c>
      <c r="E13" s="107">
        <v>200000.0</v>
      </c>
      <c r="F13" s="72" t="s">
        <v>95</v>
      </c>
      <c r="G13" s="52"/>
    </row>
    <row r="14">
      <c r="A14" s="47" t="s">
        <v>88</v>
      </c>
      <c r="B14" s="47" t="s">
        <v>7</v>
      </c>
      <c r="C14" s="47">
        <v>1.0</v>
      </c>
      <c r="D14" s="9" t="s">
        <v>40</v>
      </c>
      <c r="E14" s="107">
        <v>200000.0</v>
      </c>
      <c r="F14" s="72" t="s">
        <v>39</v>
      </c>
      <c r="G14" s="46" t="s">
        <v>10</v>
      </c>
    </row>
    <row r="15">
      <c r="A15" s="47" t="s">
        <v>88</v>
      </c>
      <c r="B15" s="47" t="s">
        <v>7</v>
      </c>
      <c r="C15" s="47">
        <v>2.0</v>
      </c>
      <c r="D15" s="9" t="s">
        <v>40</v>
      </c>
      <c r="E15" s="107">
        <v>200000.0</v>
      </c>
      <c r="F15" s="72" t="s">
        <v>39</v>
      </c>
      <c r="G15" s="46" t="s">
        <v>10</v>
      </c>
    </row>
    <row r="16">
      <c r="A16" s="47" t="s">
        <v>88</v>
      </c>
      <c r="B16" s="47" t="s">
        <v>7</v>
      </c>
      <c r="C16" s="47">
        <v>3.0</v>
      </c>
      <c r="D16" s="9" t="s">
        <v>31</v>
      </c>
      <c r="E16" s="107">
        <v>200000.0</v>
      </c>
      <c r="F16" s="72" t="s">
        <v>30</v>
      </c>
      <c r="G16" s="52"/>
    </row>
    <row r="17">
      <c r="A17" s="47" t="s">
        <v>88</v>
      </c>
      <c r="B17" s="47" t="s">
        <v>7</v>
      </c>
      <c r="C17" s="47">
        <v>4.0</v>
      </c>
      <c r="D17" s="9" t="s">
        <v>40</v>
      </c>
      <c r="E17" s="107">
        <v>200000.0</v>
      </c>
      <c r="F17" s="72" t="s">
        <v>39</v>
      </c>
      <c r="G17" s="52"/>
    </row>
    <row r="18">
      <c r="A18" s="47" t="s">
        <v>88</v>
      </c>
      <c r="B18" s="47" t="s">
        <v>7</v>
      </c>
      <c r="C18" s="47">
        <v>5.0</v>
      </c>
      <c r="D18" s="9" t="s">
        <v>8</v>
      </c>
      <c r="E18" s="107">
        <v>143000.0</v>
      </c>
      <c r="F18" s="72" t="s">
        <v>8</v>
      </c>
      <c r="G18" s="52"/>
    </row>
    <row r="19">
      <c r="A19" s="47" t="s">
        <v>88</v>
      </c>
      <c r="B19" s="47" t="s">
        <v>7</v>
      </c>
      <c r="C19" s="47">
        <v>6.0</v>
      </c>
      <c r="D19" s="9" t="s">
        <v>8</v>
      </c>
      <c r="E19" s="107">
        <v>142000.0</v>
      </c>
      <c r="F19" s="72" t="s">
        <v>8</v>
      </c>
      <c r="G19" s="52"/>
    </row>
    <row r="20">
      <c r="A20" s="47" t="s">
        <v>88</v>
      </c>
      <c r="B20" s="47" t="s">
        <v>7</v>
      </c>
      <c r="C20" s="47">
        <v>7.0</v>
      </c>
      <c r="D20" s="9" t="s">
        <v>52</v>
      </c>
      <c r="E20" s="107">
        <v>100000.0</v>
      </c>
      <c r="F20" s="72" t="s">
        <v>51</v>
      </c>
      <c r="G20" s="52"/>
    </row>
    <row r="21">
      <c r="A21" s="47" t="s">
        <v>88</v>
      </c>
      <c r="B21" s="47" t="s">
        <v>7</v>
      </c>
      <c r="C21" s="47">
        <v>8.0</v>
      </c>
      <c r="D21" s="9" t="s">
        <v>52</v>
      </c>
      <c r="E21" s="107">
        <v>100000.0</v>
      </c>
      <c r="F21" s="72" t="s">
        <v>51</v>
      </c>
      <c r="G21" s="52"/>
    </row>
    <row r="22">
      <c r="A22" s="47" t="s">
        <v>88</v>
      </c>
      <c r="B22" s="47" t="s">
        <v>7</v>
      </c>
      <c r="C22" s="47">
        <v>9.0</v>
      </c>
      <c r="D22" s="13" t="s">
        <v>96</v>
      </c>
      <c r="E22" s="107">
        <v>192000.0</v>
      </c>
      <c r="F22" s="72" t="s">
        <v>95</v>
      </c>
      <c r="G22" s="52"/>
    </row>
    <row r="23">
      <c r="A23" s="47" t="s">
        <v>88</v>
      </c>
      <c r="B23" s="47" t="s">
        <v>7</v>
      </c>
      <c r="C23" s="47">
        <v>10.0</v>
      </c>
      <c r="D23" s="9" t="s">
        <v>40</v>
      </c>
      <c r="E23" s="107">
        <v>200000.0</v>
      </c>
      <c r="F23" s="72" t="s">
        <v>113</v>
      </c>
      <c r="G23" s="52"/>
    </row>
    <row r="24">
      <c r="A24" s="47" t="s">
        <v>91</v>
      </c>
      <c r="B24" s="47" t="s">
        <v>7</v>
      </c>
      <c r="C24" s="47">
        <v>1.0</v>
      </c>
      <c r="D24" s="9" t="s">
        <v>8</v>
      </c>
      <c r="E24" s="107">
        <v>150000.0</v>
      </c>
      <c r="F24" s="72" t="s">
        <v>8</v>
      </c>
      <c r="G24" s="52"/>
    </row>
    <row r="25">
      <c r="A25" s="47" t="s">
        <v>91</v>
      </c>
      <c r="B25" s="47" t="s">
        <v>7</v>
      </c>
      <c r="C25" s="47">
        <v>2.0</v>
      </c>
      <c r="D25" s="46" t="s">
        <v>877</v>
      </c>
      <c r="E25" s="107">
        <v>200000.0</v>
      </c>
      <c r="F25" s="72" t="s">
        <v>110</v>
      </c>
      <c r="G25" s="52"/>
    </row>
    <row r="26">
      <c r="A26" s="47" t="s">
        <v>91</v>
      </c>
      <c r="B26" s="47" t="s">
        <v>7</v>
      </c>
      <c r="C26" s="47">
        <v>3.0</v>
      </c>
      <c r="D26" s="46" t="s">
        <v>877</v>
      </c>
      <c r="E26" s="107">
        <v>200000.0</v>
      </c>
      <c r="F26" s="72" t="s">
        <v>110</v>
      </c>
      <c r="G26" s="52"/>
    </row>
    <row r="27">
      <c r="A27" s="47" t="s">
        <v>91</v>
      </c>
      <c r="B27" s="47" t="s">
        <v>7</v>
      </c>
      <c r="C27" s="47">
        <v>4.0</v>
      </c>
      <c r="D27" s="46" t="s">
        <v>877</v>
      </c>
      <c r="E27" s="107">
        <v>199000.0</v>
      </c>
      <c r="F27" s="72" t="s">
        <v>110</v>
      </c>
      <c r="G27" s="52"/>
    </row>
    <row r="28">
      <c r="A28" s="47" t="s">
        <v>91</v>
      </c>
      <c r="B28" s="47" t="s">
        <v>7</v>
      </c>
      <c r="C28" s="47">
        <v>5.0</v>
      </c>
      <c r="D28" s="46" t="s">
        <v>877</v>
      </c>
      <c r="E28" s="107">
        <v>199000.0</v>
      </c>
      <c r="F28" s="72" t="s">
        <v>110</v>
      </c>
      <c r="G28" s="52"/>
    </row>
    <row r="29">
      <c r="A29" s="47" t="s">
        <v>91</v>
      </c>
      <c r="B29" s="47" t="s">
        <v>7</v>
      </c>
      <c r="C29" s="47">
        <v>6.0</v>
      </c>
      <c r="D29" s="9" t="s">
        <v>8</v>
      </c>
      <c r="E29" s="107">
        <v>151000.0</v>
      </c>
      <c r="F29" s="72" t="s">
        <v>8</v>
      </c>
      <c r="G29" s="52"/>
    </row>
    <row r="30">
      <c r="A30" s="47" t="s">
        <v>91</v>
      </c>
      <c r="B30" s="47" t="s">
        <v>7</v>
      </c>
      <c r="C30" s="47">
        <v>7.0</v>
      </c>
      <c r="D30" s="9" t="s">
        <v>31</v>
      </c>
      <c r="E30" s="107">
        <v>200000.0</v>
      </c>
      <c r="F30" s="72" t="s">
        <v>30</v>
      </c>
      <c r="G30" s="52"/>
    </row>
    <row r="31">
      <c r="A31" s="47" t="s">
        <v>91</v>
      </c>
      <c r="B31" s="47" t="s">
        <v>7</v>
      </c>
      <c r="C31" s="47">
        <v>8.0</v>
      </c>
      <c r="D31" s="9" t="s">
        <v>31</v>
      </c>
      <c r="E31" s="107">
        <v>200000.0</v>
      </c>
      <c r="F31" s="72" t="s">
        <v>30</v>
      </c>
      <c r="G31" s="52"/>
    </row>
    <row r="32">
      <c r="A32" s="47" t="s">
        <v>91</v>
      </c>
      <c r="B32" s="47" t="s">
        <v>7</v>
      </c>
      <c r="C32" s="47">
        <v>9.0</v>
      </c>
      <c r="D32" s="9" t="s">
        <v>31</v>
      </c>
      <c r="E32" s="107">
        <v>200000.0</v>
      </c>
      <c r="F32" s="72" t="s">
        <v>30</v>
      </c>
      <c r="G32" s="52"/>
    </row>
    <row r="33">
      <c r="A33" s="47" t="s">
        <v>91</v>
      </c>
      <c r="B33" s="47" t="s">
        <v>7</v>
      </c>
      <c r="C33" s="47">
        <v>10.0</v>
      </c>
      <c r="D33" s="9" t="s">
        <v>40</v>
      </c>
      <c r="E33" s="107">
        <v>200000.0</v>
      </c>
      <c r="F33" s="72" t="s">
        <v>39</v>
      </c>
      <c r="G33" s="52"/>
    </row>
    <row r="34">
      <c r="A34" s="47" t="s">
        <v>91</v>
      </c>
      <c r="B34" s="47" t="s">
        <v>7</v>
      </c>
      <c r="C34" s="47">
        <v>11.0</v>
      </c>
      <c r="D34" s="9" t="s">
        <v>40</v>
      </c>
      <c r="E34" s="107">
        <v>200000.0</v>
      </c>
      <c r="F34" s="72" t="s">
        <v>39</v>
      </c>
      <c r="G34" s="52"/>
    </row>
    <row r="35">
      <c r="A35" s="47" t="s">
        <v>94</v>
      </c>
      <c r="B35" s="47" t="s">
        <v>7</v>
      </c>
      <c r="C35" s="47">
        <v>1.0</v>
      </c>
      <c r="D35" s="13" t="s">
        <v>96</v>
      </c>
      <c r="E35" s="107">
        <v>150000.0</v>
      </c>
      <c r="F35" s="72" t="s">
        <v>95</v>
      </c>
      <c r="G35" s="52"/>
    </row>
    <row r="36">
      <c r="A36" s="47" t="s">
        <v>94</v>
      </c>
      <c r="B36" s="47" t="s">
        <v>7</v>
      </c>
      <c r="C36" s="47">
        <v>2.0</v>
      </c>
      <c r="D36" s="13" t="s">
        <v>96</v>
      </c>
      <c r="E36" s="107">
        <v>132000.0</v>
      </c>
      <c r="F36" s="72" t="s">
        <v>95</v>
      </c>
      <c r="G36" s="52"/>
    </row>
    <row r="37">
      <c r="A37" s="47" t="s">
        <v>94</v>
      </c>
      <c r="B37" s="47" t="s">
        <v>7</v>
      </c>
      <c r="C37" s="47">
        <v>3.0</v>
      </c>
      <c r="D37" s="13" t="s">
        <v>87</v>
      </c>
      <c r="E37" s="107">
        <v>142000.0</v>
      </c>
      <c r="F37" s="72" t="s">
        <v>86</v>
      </c>
      <c r="G37" s="52"/>
    </row>
    <row r="38">
      <c r="A38" s="47" t="s">
        <v>94</v>
      </c>
      <c r="B38" s="47" t="s">
        <v>7</v>
      </c>
      <c r="C38" s="47">
        <v>4.0</v>
      </c>
      <c r="D38" s="9" t="s">
        <v>46</v>
      </c>
      <c r="E38" s="107">
        <v>140000.0</v>
      </c>
      <c r="F38" s="72" t="s">
        <v>45</v>
      </c>
      <c r="G38" s="52"/>
    </row>
    <row r="39">
      <c r="A39" s="47" t="s">
        <v>94</v>
      </c>
      <c r="B39" s="47" t="s">
        <v>7</v>
      </c>
      <c r="C39" s="47">
        <v>5.0</v>
      </c>
      <c r="D39" s="9" t="s">
        <v>46</v>
      </c>
      <c r="E39" s="107">
        <v>140000.0</v>
      </c>
      <c r="F39" s="72" t="s">
        <v>45</v>
      </c>
      <c r="G39" s="52"/>
    </row>
    <row r="40">
      <c r="A40" s="47" t="s">
        <v>94</v>
      </c>
      <c r="B40" s="47" t="s">
        <v>7</v>
      </c>
      <c r="C40" s="47">
        <v>6.0</v>
      </c>
      <c r="D40" s="9" t="s">
        <v>46</v>
      </c>
      <c r="E40" s="107">
        <v>140000.0</v>
      </c>
      <c r="F40" s="72" t="s">
        <v>45</v>
      </c>
      <c r="G40" s="52"/>
    </row>
    <row r="41">
      <c r="A41" s="47" t="s">
        <v>94</v>
      </c>
      <c r="B41" s="47" t="s">
        <v>7</v>
      </c>
      <c r="C41" s="47">
        <v>7.0</v>
      </c>
      <c r="D41" s="9" t="s">
        <v>46</v>
      </c>
      <c r="E41" s="107">
        <v>140000.0</v>
      </c>
      <c r="F41" s="72" t="s">
        <v>45</v>
      </c>
      <c r="G41" s="52"/>
    </row>
    <row r="42">
      <c r="A42" s="47" t="s">
        <v>94</v>
      </c>
      <c r="B42" s="47" t="s">
        <v>7</v>
      </c>
      <c r="C42" s="47">
        <v>8.0</v>
      </c>
      <c r="D42" s="9" t="s">
        <v>52</v>
      </c>
      <c r="E42" s="107">
        <v>132000.0</v>
      </c>
      <c r="F42" s="72" t="s">
        <v>51</v>
      </c>
      <c r="G42" s="52"/>
    </row>
    <row r="43">
      <c r="A43" s="47" t="s">
        <v>94</v>
      </c>
      <c r="B43" s="47" t="s">
        <v>7</v>
      </c>
      <c r="C43" s="47">
        <v>9.0</v>
      </c>
      <c r="D43" s="13" t="s">
        <v>96</v>
      </c>
      <c r="E43" s="107">
        <v>121000.0</v>
      </c>
      <c r="F43" s="72" t="s">
        <v>95</v>
      </c>
      <c r="G43" s="52"/>
    </row>
    <row r="44">
      <c r="A44" s="47" t="s">
        <v>94</v>
      </c>
      <c r="B44" s="47" t="s">
        <v>7</v>
      </c>
      <c r="C44" s="47">
        <v>10.0</v>
      </c>
      <c r="D44" s="9" t="s">
        <v>31</v>
      </c>
      <c r="E44" s="107">
        <v>200000.0</v>
      </c>
      <c r="F44" s="72" t="s">
        <v>30</v>
      </c>
      <c r="G44" s="52"/>
    </row>
    <row r="45">
      <c r="A45" s="47" t="s">
        <v>147</v>
      </c>
      <c r="B45" s="47" t="s">
        <v>7</v>
      </c>
      <c r="C45" s="47">
        <v>1.0</v>
      </c>
      <c r="D45" s="9" t="s">
        <v>31</v>
      </c>
      <c r="E45" s="107">
        <v>200000.0</v>
      </c>
      <c r="F45" s="72" t="s">
        <v>30</v>
      </c>
      <c r="G45" s="52"/>
    </row>
    <row r="46">
      <c r="A46" s="47" t="s">
        <v>147</v>
      </c>
      <c r="B46" s="47" t="s">
        <v>7</v>
      </c>
      <c r="C46" s="47">
        <v>2.0</v>
      </c>
      <c r="D46" s="9" t="s">
        <v>108</v>
      </c>
      <c r="E46" s="107">
        <v>200000.0</v>
      </c>
      <c r="F46" s="72" t="s">
        <v>107</v>
      </c>
      <c r="G46" s="52"/>
    </row>
    <row r="47">
      <c r="A47" s="47" t="s">
        <v>147</v>
      </c>
      <c r="B47" s="47" t="s">
        <v>7</v>
      </c>
      <c r="C47" s="47">
        <v>3.0</v>
      </c>
      <c r="D47" s="9" t="s">
        <v>46</v>
      </c>
      <c r="E47" s="107">
        <v>200000.0</v>
      </c>
      <c r="F47" s="72" t="s">
        <v>45</v>
      </c>
      <c r="G47" s="52"/>
    </row>
    <row r="48">
      <c r="A48" s="47" t="s">
        <v>147</v>
      </c>
      <c r="B48" s="47" t="s">
        <v>7</v>
      </c>
      <c r="C48" s="47">
        <v>4.0</v>
      </c>
      <c r="D48" s="9" t="s">
        <v>102</v>
      </c>
      <c r="E48" s="107">
        <v>121000.0</v>
      </c>
      <c r="F48" s="72" t="s">
        <v>101</v>
      </c>
      <c r="G48" s="52"/>
    </row>
    <row r="49">
      <c r="A49" s="47" t="s">
        <v>147</v>
      </c>
      <c r="B49" s="47" t="s">
        <v>7</v>
      </c>
      <c r="C49" s="47">
        <v>5.0</v>
      </c>
      <c r="D49" s="9" t="s">
        <v>621</v>
      </c>
      <c r="E49" s="107">
        <v>200000.0</v>
      </c>
      <c r="F49" s="72" t="s">
        <v>113</v>
      </c>
      <c r="G49" s="46" t="s">
        <v>16</v>
      </c>
    </row>
    <row r="50">
      <c r="A50" s="47" t="s">
        <v>147</v>
      </c>
      <c r="B50" s="47" t="s">
        <v>7</v>
      </c>
      <c r="C50" s="47">
        <v>6.0</v>
      </c>
      <c r="D50" s="13" t="s">
        <v>87</v>
      </c>
      <c r="E50" s="107">
        <v>143000.0</v>
      </c>
      <c r="F50" s="72" t="s">
        <v>42</v>
      </c>
      <c r="G50" s="52"/>
    </row>
    <row r="51">
      <c r="A51" s="47" t="s">
        <v>147</v>
      </c>
      <c r="B51" s="47" t="s">
        <v>7</v>
      </c>
      <c r="C51" s="47">
        <v>7.0</v>
      </c>
      <c r="D51" s="46" t="s">
        <v>878</v>
      </c>
      <c r="E51" s="107">
        <v>200000.0</v>
      </c>
      <c r="F51" s="72" t="s">
        <v>95</v>
      </c>
      <c r="G51" s="52"/>
    </row>
    <row r="52">
      <c r="A52" s="47" t="s">
        <v>147</v>
      </c>
      <c r="B52" s="47" t="s">
        <v>7</v>
      </c>
      <c r="C52" s="47">
        <v>8.0</v>
      </c>
      <c r="D52" s="46" t="s">
        <v>31</v>
      </c>
      <c r="E52" s="107">
        <v>200000.0</v>
      </c>
      <c r="F52" s="72" t="s">
        <v>30</v>
      </c>
      <c r="G52" s="52"/>
    </row>
    <row r="53">
      <c r="A53" s="47" t="s">
        <v>147</v>
      </c>
      <c r="B53" s="47" t="s">
        <v>7</v>
      </c>
      <c r="C53" s="47">
        <v>9.0</v>
      </c>
      <c r="D53" s="46" t="s">
        <v>31</v>
      </c>
      <c r="E53" s="107">
        <v>200000.0</v>
      </c>
      <c r="F53" s="72" t="s">
        <v>30</v>
      </c>
      <c r="G53" s="52"/>
    </row>
    <row r="54">
      <c r="A54" s="47" t="s">
        <v>148</v>
      </c>
      <c r="B54" s="47" t="s">
        <v>7</v>
      </c>
      <c r="C54" s="47">
        <v>1.0</v>
      </c>
      <c r="D54" s="9" t="s">
        <v>70</v>
      </c>
      <c r="E54" s="107">
        <v>200000.0</v>
      </c>
      <c r="F54" s="72" t="s">
        <v>69</v>
      </c>
      <c r="G54" s="52"/>
    </row>
    <row r="55">
      <c r="A55" s="47" t="s">
        <v>148</v>
      </c>
      <c r="B55" s="47" t="s">
        <v>7</v>
      </c>
      <c r="C55" s="47">
        <v>2.0</v>
      </c>
      <c r="D55" s="9" t="s">
        <v>70</v>
      </c>
      <c r="E55" s="107">
        <v>200000.0</v>
      </c>
      <c r="F55" s="72" t="s">
        <v>69</v>
      </c>
      <c r="G55" s="52"/>
    </row>
    <row r="56">
      <c r="A56" s="47" t="s">
        <v>148</v>
      </c>
      <c r="B56" s="47" t="s">
        <v>7</v>
      </c>
      <c r="C56" s="47">
        <v>3.0</v>
      </c>
      <c r="D56" s="9" t="s">
        <v>52</v>
      </c>
      <c r="E56" s="107">
        <v>100000.0</v>
      </c>
      <c r="F56" s="72" t="s">
        <v>51</v>
      </c>
      <c r="G56" s="52"/>
    </row>
    <row r="57">
      <c r="A57" s="47" t="s">
        <v>148</v>
      </c>
      <c r="B57" s="47" t="s">
        <v>7</v>
      </c>
      <c r="C57" s="47">
        <v>4.0</v>
      </c>
      <c r="D57" s="9" t="s">
        <v>52</v>
      </c>
      <c r="E57" s="107">
        <v>100000.0</v>
      </c>
      <c r="F57" s="72" t="s">
        <v>51</v>
      </c>
      <c r="G57" s="52"/>
    </row>
    <row r="58">
      <c r="A58" s="47" t="s">
        <v>148</v>
      </c>
      <c r="B58" s="47" t="s">
        <v>7</v>
      </c>
      <c r="C58" s="47">
        <v>5.0</v>
      </c>
      <c r="D58" s="9" t="s">
        <v>52</v>
      </c>
      <c r="E58" s="107">
        <v>100000.0</v>
      </c>
      <c r="F58" s="72" t="s">
        <v>51</v>
      </c>
      <c r="G58" s="52"/>
    </row>
    <row r="59">
      <c r="A59" s="47" t="s">
        <v>148</v>
      </c>
      <c r="B59" s="47" t="s">
        <v>7</v>
      </c>
      <c r="C59" s="47">
        <v>6.0</v>
      </c>
      <c r="D59" s="9" t="s">
        <v>52</v>
      </c>
      <c r="E59" s="107">
        <v>100000.0</v>
      </c>
      <c r="F59" s="72" t="s">
        <v>51</v>
      </c>
      <c r="G59" s="52"/>
    </row>
    <row r="60">
      <c r="A60" s="47" t="s">
        <v>148</v>
      </c>
      <c r="B60" s="47" t="s">
        <v>7</v>
      </c>
      <c r="C60" s="47">
        <v>7.0</v>
      </c>
      <c r="D60" s="46" t="s">
        <v>46</v>
      </c>
      <c r="E60" s="107">
        <v>161000.0</v>
      </c>
      <c r="F60" s="72" t="s">
        <v>45</v>
      </c>
      <c r="G60" s="52"/>
    </row>
    <row r="61">
      <c r="A61" s="47" t="s">
        <v>148</v>
      </c>
      <c r="B61" s="47" t="s">
        <v>7</v>
      </c>
      <c r="C61" s="47">
        <v>8.0</v>
      </c>
      <c r="D61" s="9" t="s">
        <v>40</v>
      </c>
      <c r="E61" s="107">
        <v>200000.0</v>
      </c>
      <c r="F61" s="72" t="s">
        <v>39</v>
      </c>
      <c r="G61" s="52"/>
    </row>
    <row r="62">
      <c r="A62" s="47" t="s">
        <v>148</v>
      </c>
      <c r="B62" s="47" t="s">
        <v>7</v>
      </c>
      <c r="C62" s="47">
        <v>9.0</v>
      </c>
      <c r="D62" s="46" t="s">
        <v>31</v>
      </c>
      <c r="E62" s="107">
        <v>200000.0</v>
      </c>
      <c r="F62" s="72" t="s">
        <v>30</v>
      </c>
      <c r="G62" s="52"/>
    </row>
    <row r="63">
      <c r="A63" s="47" t="s">
        <v>149</v>
      </c>
      <c r="B63" s="47" t="s">
        <v>7</v>
      </c>
      <c r="C63" s="47">
        <v>1.0</v>
      </c>
      <c r="D63" s="9" t="s">
        <v>621</v>
      </c>
      <c r="E63" s="107">
        <v>200000.0</v>
      </c>
      <c r="F63" s="72" t="s">
        <v>113</v>
      </c>
      <c r="G63" s="52"/>
    </row>
    <row r="64">
      <c r="A64" s="47" t="s">
        <v>149</v>
      </c>
      <c r="B64" s="47" t="s">
        <v>7</v>
      </c>
      <c r="C64" s="47">
        <v>2.0</v>
      </c>
      <c r="D64" s="46" t="s">
        <v>8</v>
      </c>
      <c r="E64" s="107">
        <v>160000.0</v>
      </c>
      <c r="F64" s="72" t="s">
        <v>8</v>
      </c>
      <c r="G64" s="52"/>
    </row>
    <row r="65">
      <c r="A65" s="47" t="s">
        <v>149</v>
      </c>
      <c r="B65" s="47" t="s">
        <v>7</v>
      </c>
      <c r="C65" s="47">
        <v>3.0</v>
      </c>
      <c r="D65" s="46" t="s">
        <v>8</v>
      </c>
      <c r="E65" s="107">
        <v>140000.0</v>
      </c>
      <c r="F65" s="72" t="s">
        <v>8</v>
      </c>
      <c r="G65" s="52"/>
    </row>
    <row r="66">
      <c r="A66" s="47" t="s">
        <v>149</v>
      </c>
      <c r="B66" s="47" t="s">
        <v>7</v>
      </c>
      <c r="C66" s="47">
        <v>4.0</v>
      </c>
      <c r="D66" s="9" t="s">
        <v>40</v>
      </c>
      <c r="E66" s="107">
        <v>200000.0</v>
      </c>
      <c r="F66" s="72" t="s">
        <v>39</v>
      </c>
      <c r="G66" s="52"/>
    </row>
    <row r="67">
      <c r="A67" s="47" t="s">
        <v>149</v>
      </c>
      <c r="B67" s="47" t="s">
        <v>7</v>
      </c>
      <c r="C67" s="47">
        <v>5.0</v>
      </c>
      <c r="D67" s="46" t="s">
        <v>31</v>
      </c>
      <c r="E67" s="107">
        <v>200000.0</v>
      </c>
      <c r="F67" s="72" t="s">
        <v>30</v>
      </c>
      <c r="G67" s="52"/>
    </row>
    <row r="68">
      <c r="A68" s="47" t="s">
        <v>149</v>
      </c>
      <c r="B68" s="47" t="s">
        <v>7</v>
      </c>
      <c r="C68" s="47">
        <v>6.0</v>
      </c>
      <c r="D68" s="9" t="s">
        <v>52</v>
      </c>
      <c r="E68" s="107">
        <v>128000.0</v>
      </c>
      <c r="F68" s="72" t="s">
        <v>51</v>
      </c>
      <c r="G68" s="52"/>
    </row>
    <row r="69">
      <c r="A69" s="47" t="s">
        <v>149</v>
      </c>
      <c r="B69" s="47" t="s">
        <v>7</v>
      </c>
      <c r="C69" s="47">
        <v>7.0</v>
      </c>
      <c r="D69" s="46" t="s">
        <v>31</v>
      </c>
      <c r="E69" s="107">
        <v>200000.0</v>
      </c>
      <c r="F69" s="72" t="s">
        <v>30</v>
      </c>
      <c r="G69" s="52"/>
    </row>
    <row r="70">
      <c r="A70" s="47" t="s">
        <v>149</v>
      </c>
      <c r="B70" s="47" t="s">
        <v>7</v>
      </c>
      <c r="C70" s="47">
        <v>8.0</v>
      </c>
      <c r="D70" s="46" t="s">
        <v>31</v>
      </c>
      <c r="E70" s="107">
        <v>200000.0</v>
      </c>
      <c r="F70" s="72" t="s">
        <v>30</v>
      </c>
      <c r="G70" s="52"/>
    </row>
    <row r="71">
      <c r="A71" s="47" t="s">
        <v>149</v>
      </c>
      <c r="B71" s="47" t="s">
        <v>7</v>
      </c>
      <c r="C71" s="47">
        <v>9.0</v>
      </c>
      <c r="D71" s="9" t="s">
        <v>52</v>
      </c>
      <c r="E71" s="107">
        <v>200000.0</v>
      </c>
      <c r="F71" s="72" t="s">
        <v>51</v>
      </c>
      <c r="G71" s="52"/>
    </row>
    <row r="72">
      <c r="A72" s="47" t="s">
        <v>149</v>
      </c>
      <c r="B72" s="47" t="s">
        <v>7</v>
      </c>
      <c r="C72" s="47">
        <v>10.0</v>
      </c>
      <c r="D72" s="13" t="s">
        <v>87</v>
      </c>
      <c r="E72" s="107">
        <v>143000.0</v>
      </c>
      <c r="F72" s="72" t="s">
        <v>86</v>
      </c>
      <c r="G72" s="52"/>
    </row>
    <row r="73">
      <c r="A73" s="47" t="s">
        <v>150</v>
      </c>
      <c r="B73" s="47" t="s">
        <v>7</v>
      </c>
      <c r="C73" s="47">
        <v>1.0</v>
      </c>
      <c r="D73" s="46" t="s">
        <v>31</v>
      </c>
      <c r="E73" s="107">
        <v>200000.0</v>
      </c>
      <c r="F73" s="72" t="s">
        <v>30</v>
      </c>
      <c r="G73" s="52"/>
    </row>
    <row r="74">
      <c r="A74" s="47" t="s">
        <v>150</v>
      </c>
      <c r="B74" s="47" t="s">
        <v>7</v>
      </c>
      <c r="C74" s="47">
        <v>2.0</v>
      </c>
      <c r="D74" s="46" t="s">
        <v>694</v>
      </c>
      <c r="E74" s="107">
        <v>200000.0</v>
      </c>
      <c r="F74" s="72" t="s">
        <v>8</v>
      </c>
      <c r="G74" s="52"/>
    </row>
    <row r="75">
      <c r="A75" s="47" t="s">
        <v>150</v>
      </c>
      <c r="B75" s="47" t="s">
        <v>7</v>
      </c>
      <c r="C75" s="47">
        <v>3.0</v>
      </c>
      <c r="D75" s="46" t="s">
        <v>31</v>
      </c>
      <c r="E75" s="107">
        <v>200000.0</v>
      </c>
      <c r="F75" s="72" t="s">
        <v>30</v>
      </c>
      <c r="G75" s="52"/>
    </row>
    <row r="76">
      <c r="A76" s="96" t="s">
        <v>150</v>
      </c>
      <c r="B76" s="96" t="s">
        <v>7</v>
      </c>
      <c r="C76" s="96">
        <v>4.0</v>
      </c>
      <c r="D76" s="60" t="s">
        <v>879</v>
      </c>
      <c r="E76" s="108">
        <v>200000.0</v>
      </c>
      <c r="F76" s="98" t="s">
        <v>51</v>
      </c>
      <c r="G76" s="52"/>
    </row>
    <row r="77">
      <c r="A77" s="47" t="s">
        <v>85</v>
      </c>
      <c r="B77" s="47" t="s">
        <v>12</v>
      </c>
      <c r="C77" s="47">
        <v>1.0</v>
      </c>
      <c r="D77" s="115" t="s">
        <v>725</v>
      </c>
      <c r="E77" s="107">
        <v>119000.0</v>
      </c>
      <c r="F77" s="72" t="s">
        <v>27</v>
      </c>
      <c r="G77" s="46" t="s">
        <v>16</v>
      </c>
    </row>
    <row r="78">
      <c r="A78" s="47" t="s">
        <v>85</v>
      </c>
      <c r="B78" s="47" t="s">
        <v>12</v>
      </c>
      <c r="C78" s="47">
        <v>2.0</v>
      </c>
      <c r="D78" s="46" t="s">
        <v>682</v>
      </c>
      <c r="E78" s="107">
        <v>162000.0</v>
      </c>
      <c r="F78" s="72" t="s">
        <v>51</v>
      </c>
      <c r="G78" s="46" t="s">
        <v>16</v>
      </c>
    </row>
    <row r="79">
      <c r="A79" s="47" t="s">
        <v>85</v>
      </c>
      <c r="B79" s="47" t="s">
        <v>12</v>
      </c>
      <c r="C79" s="47">
        <v>3.0</v>
      </c>
      <c r="D79" s="46" t="s">
        <v>682</v>
      </c>
      <c r="E79" s="107">
        <v>153000.0</v>
      </c>
      <c r="F79" s="72" t="s">
        <v>51</v>
      </c>
      <c r="G79" s="46" t="s">
        <v>16</v>
      </c>
    </row>
    <row r="80">
      <c r="A80" s="47" t="s">
        <v>85</v>
      </c>
      <c r="B80" s="47" t="s">
        <v>12</v>
      </c>
      <c r="C80" s="47">
        <v>4.0</v>
      </c>
      <c r="D80" s="46" t="s">
        <v>733</v>
      </c>
      <c r="E80" s="107">
        <v>200000.0</v>
      </c>
      <c r="F80" s="72" t="s">
        <v>30</v>
      </c>
      <c r="G80" s="46" t="s">
        <v>16</v>
      </c>
    </row>
    <row r="81">
      <c r="A81" s="47" t="s">
        <v>85</v>
      </c>
      <c r="B81" s="47" t="s">
        <v>12</v>
      </c>
      <c r="C81" s="47">
        <v>5.0</v>
      </c>
      <c r="D81" s="46" t="s">
        <v>880</v>
      </c>
      <c r="E81" s="107">
        <v>200000.0</v>
      </c>
      <c r="F81" s="72" t="s">
        <v>39</v>
      </c>
      <c r="G81" s="46" t="s">
        <v>16</v>
      </c>
    </row>
    <row r="82">
      <c r="A82" s="47" t="s">
        <v>85</v>
      </c>
      <c r="B82" s="47" t="s">
        <v>12</v>
      </c>
      <c r="C82" s="47">
        <v>6.0</v>
      </c>
      <c r="D82" s="46" t="s">
        <v>881</v>
      </c>
      <c r="E82" s="107">
        <v>200000.0</v>
      </c>
      <c r="F82" s="72" t="s">
        <v>113</v>
      </c>
      <c r="G82" s="46" t="s">
        <v>16</v>
      </c>
    </row>
    <row r="83">
      <c r="A83" s="47" t="s">
        <v>85</v>
      </c>
      <c r="B83" s="47" t="s">
        <v>12</v>
      </c>
      <c r="C83" s="47">
        <v>7.0</v>
      </c>
      <c r="D83" s="46" t="s">
        <v>882</v>
      </c>
      <c r="E83" s="107">
        <v>200000.0</v>
      </c>
      <c r="F83" s="72" t="s">
        <v>86</v>
      </c>
      <c r="G83" s="46" t="s">
        <v>16</v>
      </c>
    </row>
    <row r="84">
      <c r="A84" s="47" t="s">
        <v>85</v>
      </c>
      <c r="B84" s="47" t="s">
        <v>12</v>
      </c>
      <c r="C84" s="47">
        <v>8.0</v>
      </c>
      <c r="D84" s="46" t="s">
        <v>883</v>
      </c>
      <c r="E84" s="107">
        <v>100000.0</v>
      </c>
      <c r="F84" s="72" t="s">
        <v>86</v>
      </c>
      <c r="G84" s="46" t="s">
        <v>16</v>
      </c>
    </row>
    <row r="85">
      <c r="A85" s="47" t="s">
        <v>85</v>
      </c>
      <c r="B85" s="47" t="s">
        <v>12</v>
      </c>
      <c r="C85" s="47">
        <v>9.0</v>
      </c>
      <c r="D85" s="46" t="s">
        <v>884</v>
      </c>
      <c r="E85" s="107">
        <v>162000.0</v>
      </c>
      <c r="F85" s="72" t="s">
        <v>80</v>
      </c>
      <c r="G85" s="46" t="s">
        <v>16</v>
      </c>
    </row>
    <row r="86">
      <c r="A86" s="47" t="s">
        <v>85</v>
      </c>
      <c r="B86" s="47" t="s">
        <v>12</v>
      </c>
      <c r="C86" s="47">
        <v>10.0</v>
      </c>
      <c r="D86" s="46" t="s">
        <v>885</v>
      </c>
      <c r="E86" s="107">
        <v>200000.0</v>
      </c>
      <c r="F86" s="72" t="s">
        <v>101</v>
      </c>
      <c r="G86" s="46" t="s">
        <v>16</v>
      </c>
    </row>
    <row r="87">
      <c r="A87" s="47" t="s">
        <v>88</v>
      </c>
      <c r="B87" s="47" t="s">
        <v>12</v>
      </c>
      <c r="C87" s="47">
        <v>1.0</v>
      </c>
      <c r="D87" s="46" t="s">
        <v>733</v>
      </c>
      <c r="E87" s="107">
        <v>200000.0</v>
      </c>
      <c r="F87" s="72" t="s">
        <v>30</v>
      </c>
      <c r="G87" s="46" t="s">
        <v>16</v>
      </c>
    </row>
    <row r="88">
      <c r="A88" s="47" t="s">
        <v>88</v>
      </c>
      <c r="B88" s="47" t="s">
        <v>12</v>
      </c>
      <c r="C88" s="47">
        <v>2.0</v>
      </c>
      <c r="D88" s="46" t="s">
        <v>733</v>
      </c>
      <c r="E88" s="107">
        <v>200000.0</v>
      </c>
      <c r="F88" s="72" t="s">
        <v>30</v>
      </c>
      <c r="G88" s="46" t="s">
        <v>16</v>
      </c>
    </row>
    <row r="89">
      <c r="A89" s="47" t="s">
        <v>88</v>
      </c>
      <c r="B89" s="47" t="s">
        <v>12</v>
      </c>
      <c r="C89" s="47">
        <v>3.0</v>
      </c>
      <c r="D89" s="46" t="s">
        <v>886</v>
      </c>
      <c r="E89" s="107">
        <v>200000.0</v>
      </c>
      <c r="F89" s="72" t="s">
        <v>69</v>
      </c>
      <c r="G89" s="46" t="s">
        <v>16</v>
      </c>
    </row>
    <row r="90">
      <c r="A90" s="47" t="s">
        <v>88</v>
      </c>
      <c r="B90" s="47" t="s">
        <v>12</v>
      </c>
      <c r="C90" s="47">
        <v>4.0</v>
      </c>
      <c r="D90" s="46" t="s">
        <v>733</v>
      </c>
      <c r="E90" s="107">
        <v>200000.0</v>
      </c>
      <c r="F90" s="72" t="s">
        <v>30</v>
      </c>
      <c r="G90" s="46" t="s">
        <v>16</v>
      </c>
    </row>
    <row r="91">
      <c r="A91" s="47" t="s">
        <v>88</v>
      </c>
      <c r="B91" s="47" t="s">
        <v>12</v>
      </c>
      <c r="C91" s="47">
        <v>5.0</v>
      </c>
      <c r="D91" s="46" t="s">
        <v>733</v>
      </c>
      <c r="E91" s="107">
        <v>200000.0</v>
      </c>
      <c r="F91" s="72" t="s">
        <v>30</v>
      </c>
      <c r="G91" s="46" t="s">
        <v>16</v>
      </c>
    </row>
    <row r="92">
      <c r="A92" s="47" t="s">
        <v>88</v>
      </c>
      <c r="B92" s="47" t="s">
        <v>12</v>
      </c>
      <c r="C92" s="47">
        <v>6.0</v>
      </c>
      <c r="D92" s="46" t="s">
        <v>733</v>
      </c>
      <c r="E92" s="107">
        <v>200000.0</v>
      </c>
      <c r="F92" s="72" t="s">
        <v>30</v>
      </c>
      <c r="G92" s="46" t="s">
        <v>16</v>
      </c>
    </row>
    <row r="93">
      <c r="A93" s="47" t="s">
        <v>88</v>
      </c>
      <c r="B93" s="47" t="s">
        <v>12</v>
      </c>
      <c r="C93" s="47">
        <v>7.0</v>
      </c>
      <c r="D93" s="46" t="s">
        <v>887</v>
      </c>
      <c r="E93" s="107">
        <v>200000.0</v>
      </c>
      <c r="F93" s="72" t="s">
        <v>95</v>
      </c>
      <c r="G93" s="46" t="s">
        <v>16</v>
      </c>
    </row>
    <row r="94">
      <c r="A94" s="47" t="s">
        <v>91</v>
      </c>
      <c r="B94" s="47" t="s">
        <v>12</v>
      </c>
      <c r="C94" s="47">
        <v>1.0</v>
      </c>
      <c r="D94" s="46" t="s">
        <v>888</v>
      </c>
      <c r="E94" s="107">
        <v>155000.0</v>
      </c>
      <c r="F94" s="72" t="s">
        <v>42</v>
      </c>
      <c r="G94" s="46" t="s">
        <v>16</v>
      </c>
    </row>
    <row r="95">
      <c r="A95" s="47" t="s">
        <v>91</v>
      </c>
      <c r="B95" s="47" t="s">
        <v>12</v>
      </c>
      <c r="C95" s="47">
        <v>2.0</v>
      </c>
      <c r="D95" s="46" t="s">
        <v>889</v>
      </c>
      <c r="E95" s="107">
        <v>200000.0</v>
      </c>
      <c r="F95" s="72" t="s">
        <v>39</v>
      </c>
      <c r="G95" s="46" t="s">
        <v>16</v>
      </c>
    </row>
    <row r="96">
      <c r="A96" s="47" t="s">
        <v>91</v>
      </c>
      <c r="B96" s="47" t="s">
        <v>12</v>
      </c>
      <c r="C96" s="47">
        <v>3.0</v>
      </c>
      <c r="D96" s="46" t="s">
        <v>733</v>
      </c>
      <c r="E96" s="107">
        <v>200000.0</v>
      </c>
      <c r="F96" s="72" t="s">
        <v>30</v>
      </c>
      <c r="G96" s="46" t="s">
        <v>16</v>
      </c>
    </row>
    <row r="97">
      <c r="A97" s="47" t="s">
        <v>91</v>
      </c>
      <c r="B97" s="47" t="s">
        <v>12</v>
      </c>
      <c r="C97" s="47">
        <v>4.0</v>
      </c>
      <c r="D97" s="46" t="s">
        <v>682</v>
      </c>
      <c r="E97" s="107">
        <v>143000.0</v>
      </c>
      <c r="F97" s="72" t="s">
        <v>51</v>
      </c>
      <c r="G97" s="46" t="s">
        <v>16</v>
      </c>
    </row>
    <row r="98">
      <c r="A98" s="47" t="s">
        <v>91</v>
      </c>
      <c r="B98" s="47" t="s">
        <v>12</v>
      </c>
      <c r="C98" s="47">
        <v>5.0</v>
      </c>
      <c r="D98" s="46" t="s">
        <v>733</v>
      </c>
      <c r="E98" s="107">
        <v>200000.0</v>
      </c>
      <c r="F98" s="72" t="s">
        <v>30</v>
      </c>
      <c r="G98" s="46" t="s">
        <v>16</v>
      </c>
    </row>
    <row r="99">
      <c r="A99" s="47" t="s">
        <v>91</v>
      </c>
      <c r="B99" s="47" t="s">
        <v>12</v>
      </c>
      <c r="C99" s="47">
        <v>6.0</v>
      </c>
      <c r="D99" s="46" t="s">
        <v>883</v>
      </c>
      <c r="E99" s="107">
        <v>159000.0</v>
      </c>
      <c r="F99" s="72" t="s">
        <v>86</v>
      </c>
      <c r="G99" s="46" t="s">
        <v>16</v>
      </c>
    </row>
    <row r="100">
      <c r="A100" s="47" t="s">
        <v>94</v>
      </c>
      <c r="B100" s="47" t="s">
        <v>12</v>
      </c>
      <c r="C100" s="47">
        <v>1.0</v>
      </c>
      <c r="D100" s="46" t="s">
        <v>733</v>
      </c>
      <c r="E100" s="107">
        <v>200000.0</v>
      </c>
      <c r="F100" s="72" t="s">
        <v>30</v>
      </c>
      <c r="G100" s="46" t="s">
        <v>16</v>
      </c>
    </row>
    <row r="101">
      <c r="A101" s="47" t="s">
        <v>94</v>
      </c>
      <c r="B101" s="47" t="s">
        <v>12</v>
      </c>
      <c r="C101" s="47">
        <v>2.0</v>
      </c>
      <c r="D101" s="46" t="s">
        <v>733</v>
      </c>
      <c r="E101" s="107">
        <v>200000.0</v>
      </c>
      <c r="F101" s="72" t="s">
        <v>30</v>
      </c>
      <c r="G101" s="46" t="s">
        <v>16</v>
      </c>
    </row>
    <row r="102">
      <c r="A102" s="47" t="s">
        <v>94</v>
      </c>
      <c r="B102" s="47" t="s">
        <v>12</v>
      </c>
      <c r="C102" s="47">
        <v>3.0</v>
      </c>
      <c r="D102" s="46" t="s">
        <v>890</v>
      </c>
      <c r="E102" s="107">
        <v>158000.0</v>
      </c>
      <c r="F102" s="72" t="s">
        <v>95</v>
      </c>
      <c r="G102" s="46" t="s">
        <v>16</v>
      </c>
    </row>
    <row r="103">
      <c r="A103" s="47" t="s">
        <v>94</v>
      </c>
      <c r="B103" s="47" t="s">
        <v>12</v>
      </c>
      <c r="C103" s="47">
        <v>4.0</v>
      </c>
      <c r="D103" s="46" t="s">
        <v>891</v>
      </c>
      <c r="E103" s="107">
        <v>171000.0</v>
      </c>
      <c r="F103" s="72" t="s">
        <v>89</v>
      </c>
      <c r="G103" s="46" t="s">
        <v>16</v>
      </c>
    </row>
    <row r="104">
      <c r="A104" s="47" t="s">
        <v>94</v>
      </c>
      <c r="B104" s="47" t="s">
        <v>12</v>
      </c>
      <c r="C104" s="47">
        <v>5.0</v>
      </c>
      <c r="D104" s="46" t="s">
        <v>892</v>
      </c>
      <c r="E104" s="107">
        <v>134000.0</v>
      </c>
      <c r="F104" s="72" t="s">
        <v>36</v>
      </c>
      <c r="G104" s="46" t="s">
        <v>16</v>
      </c>
    </row>
    <row r="105">
      <c r="A105" s="47" t="s">
        <v>94</v>
      </c>
      <c r="B105" s="47" t="s">
        <v>12</v>
      </c>
      <c r="C105" s="47">
        <v>6.0</v>
      </c>
      <c r="D105" s="46" t="s">
        <v>893</v>
      </c>
      <c r="E105" s="107">
        <v>167000.0</v>
      </c>
      <c r="F105" s="72" t="s">
        <v>80</v>
      </c>
      <c r="G105" s="46" t="s">
        <v>16</v>
      </c>
    </row>
    <row r="106">
      <c r="A106" s="47" t="s">
        <v>94</v>
      </c>
      <c r="B106" s="47" t="s">
        <v>12</v>
      </c>
      <c r="C106" s="47">
        <v>7.0</v>
      </c>
      <c r="D106" s="46" t="s">
        <v>894</v>
      </c>
      <c r="E106" s="107">
        <v>161000.0</v>
      </c>
      <c r="F106" s="72" t="s">
        <v>48</v>
      </c>
      <c r="G106" s="46" t="s">
        <v>16</v>
      </c>
    </row>
    <row r="107">
      <c r="A107" s="47" t="s">
        <v>94</v>
      </c>
      <c r="B107" s="47" t="s">
        <v>12</v>
      </c>
      <c r="C107" s="47">
        <v>8.0</v>
      </c>
      <c r="D107" s="46" t="s">
        <v>895</v>
      </c>
      <c r="E107" s="107">
        <v>160000.0</v>
      </c>
      <c r="F107" s="72" t="s">
        <v>107</v>
      </c>
      <c r="G107" s="46" t="s">
        <v>16</v>
      </c>
    </row>
    <row r="108">
      <c r="A108" s="47" t="s">
        <v>94</v>
      </c>
      <c r="B108" s="47" t="s">
        <v>12</v>
      </c>
      <c r="C108" s="47">
        <v>9.0</v>
      </c>
      <c r="D108" s="46" t="s">
        <v>896</v>
      </c>
      <c r="E108" s="107">
        <v>153000.0</v>
      </c>
      <c r="F108" s="72" t="s">
        <v>36</v>
      </c>
      <c r="G108" s="46" t="s">
        <v>16</v>
      </c>
    </row>
    <row r="109">
      <c r="A109" s="47" t="s">
        <v>94</v>
      </c>
      <c r="B109" s="47" t="s">
        <v>12</v>
      </c>
      <c r="C109" s="47">
        <v>10.0</v>
      </c>
      <c r="D109" s="46" t="s">
        <v>897</v>
      </c>
      <c r="E109" s="107">
        <v>200000.0</v>
      </c>
      <c r="F109" s="72" t="s">
        <v>42</v>
      </c>
      <c r="G109" s="46" t="s">
        <v>16</v>
      </c>
    </row>
    <row r="110">
      <c r="A110" s="47" t="s">
        <v>147</v>
      </c>
      <c r="B110" s="47" t="s">
        <v>12</v>
      </c>
      <c r="C110" s="47">
        <v>1.0</v>
      </c>
      <c r="D110" s="46" t="s">
        <v>889</v>
      </c>
      <c r="E110" s="107">
        <v>200000.0</v>
      </c>
      <c r="F110" s="72" t="s">
        <v>39</v>
      </c>
      <c r="G110" s="46" t="s">
        <v>16</v>
      </c>
    </row>
    <row r="111">
      <c r="A111" s="47" t="s">
        <v>147</v>
      </c>
      <c r="B111" s="47" t="s">
        <v>12</v>
      </c>
      <c r="C111" s="47">
        <v>2.0</v>
      </c>
      <c r="D111" s="46" t="s">
        <v>733</v>
      </c>
      <c r="E111" s="107">
        <v>200000.0</v>
      </c>
      <c r="F111" s="72" t="s">
        <v>30</v>
      </c>
      <c r="G111" s="46" t="s">
        <v>16</v>
      </c>
    </row>
    <row r="112">
      <c r="A112" s="47" t="s">
        <v>147</v>
      </c>
      <c r="B112" s="47" t="s">
        <v>12</v>
      </c>
      <c r="C112" s="47">
        <v>3.0</v>
      </c>
      <c r="D112" s="46" t="s">
        <v>733</v>
      </c>
      <c r="E112" s="107">
        <v>200000.0</v>
      </c>
      <c r="F112" s="72" t="s">
        <v>30</v>
      </c>
      <c r="G112" s="46" t="s">
        <v>16</v>
      </c>
    </row>
    <row r="113">
      <c r="A113" s="47" t="s">
        <v>147</v>
      </c>
      <c r="B113" s="47" t="s">
        <v>12</v>
      </c>
      <c r="C113" s="47">
        <v>4.0</v>
      </c>
      <c r="D113" s="46" t="s">
        <v>889</v>
      </c>
      <c r="E113" s="107">
        <v>200000.0</v>
      </c>
      <c r="F113" s="72" t="s">
        <v>39</v>
      </c>
      <c r="G113" s="46" t="s">
        <v>16</v>
      </c>
    </row>
    <row r="114">
      <c r="A114" s="47" t="s">
        <v>147</v>
      </c>
      <c r="B114" s="47" t="s">
        <v>12</v>
      </c>
      <c r="C114" s="47">
        <v>5.0</v>
      </c>
      <c r="D114" s="115" t="s">
        <v>725</v>
      </c>
      <c r="E114" s="107">
        <v>200000.0</v>
      </c>
      <c r="F114" s="72" t="s">
        <v>27</v>
      </c>
      <c r="G114" s="46" t="s">
        <v>16</v>
      </c>
    </row>
    <row r="115">
      <c r="A115" s="47" t="s">
        <v>147</v>
      </c>
      <c r="B115" s="47" t="s">
        <v>12</v>
      </c>
      <c r="C115" s="47">
        <v>6.0</v>
      </c>
      <c r="D115" s="46" t="s">
        <v>898</v>
      </c>
      <c r="E115" s="107">
        <v>176000.0</v>
      </c>
      <c r="F115" s="72" t="s">
        <v>119</v>
      </c>
      <c r="G115" s="46" t="s">
        <v>16</v>
      </c>
    </row>
    <row r="116">
      <c r="A116" s="47" t="s">
        <v>147</v>
      </c>
      <c r="B116" s="47" t="s">
        <v>12</v>
      </c>
      <c r="C116" s="47">
        <v>7.0</v>
      </c>
      <c r="D116" s="46" t="s">
        <v>899</v>
      </c>
      <c r="E116" s="107">
        <v>200000.0</v>
      </c>
      <c r="F116" s="72" t="s">
        <v>89</v>
      </c>
      <c r="G116" s="46" t="s">
        <v>16</v>
      </c>
    </row>
    <row r="117">
      <c r="A117" s="47" t="s">
        <v>147</v>
      </c>
      <c r="B117" s="47" t="s">
        <v>12</v>
      </c>
      <c r="C117" s="47">
        <v>8.0</v>
      </c>
      <c r="D117" s="46" t="s">
        <v>900</v>
      </c>
      <c r="E117" s="107">
        <v>200000.0</v>
      </c>
      <c r="F117" s="72" t="s">
        <v>107</v>
      </c>
      <c r="G117" s="46" t="s">
        <v>16</v>
      </c>
    </row>
    <row r="118">
      <c r="A118" s="47" t="s">
        <v>147</v>
      </c>
      <c r="B118" s="47" t="s">
        <v>12</v>
      </c>
      <c r="C118" s="47">
        <v>9.0</v>
      </c>
      <c r="D118" s="46" t="s">
        <v>899</v>
      </c>
      <c r="E118" s="107">
        <v>158000.0</v>
      </c>
      <c r="F118" s="72" t="s">
        <v>89</v>
      </c>
      <c r="G118" s="46" t="s">
        <v>16</v>
      </c>
    </row>
    <row r="119">
      <c r="A119" s="47" t="s">
        <v>147</v>
      </c>
      <c r="B119" s="47" t="s">
        <v>12</v>
      </c>
      <c r="C119" s="47">
        <v>10.0</v>
      </c>
      <c r="D119" s="46" t="s">
        <v>901</v>
      </c>
      <c r="E119" s="107">
        <v>200000.0</v>
      </c>
      <c r="F119" s="72" t="s">
        <v>39</v>
      </c>
      <c r="G119" s="46" t="s">
        <v>16</v>
      </c>
    </row>
    <row r="120">
      <c r="A120" s="47" t="s">
        <v>148</v>
      </c>
      <c r="B120" s="47" t="s">
        <v>12</v>
      </c>
      <c r="C120" s="47">
        <v>1.0</v>
      </c>
      <c r="D120" s="46" t="s">
        <v>889</v>
      </c>
      <c r="E120" s="107">
        <v>200000.0</v>
      </c>
      <c r="F120" s="72" t="s">
        <v>39</v>
      </c>
      <c r="G120" s="46" t="s">
        <v>16</v>
      </c>
    </row>
    <row r="121">
      <c r="A121" s="47" t="s">
        <v>148</v>
      </c>
      <c r="B121" s="47" t="s">
        <v>12</v>
      </c>
      <c r="C121" s="47">
        <v>2.0</v>
      </c>
      <c r="D121" s="46" t="s">
        <v>807</v>
      </c>
      <c r="E121" s="107">
        <v>200000.0</v>
      </c>
      <c r="F121" s="72" t="s">
        <v>30</v>
      </c>
      <c r="G121" s="46" t="s">
        <v>16</v>
      </c>
    </row>
    <row r="122">
      <c r="A122" s="47" t="s">
        <v>148</v>
      </c>
      <c r="B122" s="47" t="s">
        <v>12</v>
      </c>
      <c r="C122" s="47">
        <v>3.0</v>
      </c>
      <c r="D122" s="46" t="s">
        <v>902</v>
      </c>
      <c r="E122" s="107">
        <v>200000.0</v>
      </c>
      <c r="F122" s="72" t="s">
        <v>30</v>
      </c>
      <c r="G122" s="46" t="s">
        <v>16</v>
      </c>
    </row>
    <row r="123">
      <c r="A123" s="47" t="s">
        <v>148</v>
      </c>
      <c r="B123" s="47" t="s">
        <v>12</v>
      </c>
      <c r="C123" s="47">
        <v>4.0</v>
      </c>
      <c r="D123" s="46" t="s">
        <v>902</v>
      </c>
      <c r="E123" s="107">
        <v>200000.0</v>
      </c>
      <c r="F123" s="72" t="s">
        <v>30</v>
      </c>
      <c r="G123" s="46" t="s">
        <v>16</v>
      </c>
    </row>
    <row r="124">
      <c r="A124" s="47" t="s">
        <v>148</v>
      </c>
      <c r="B124" s="47" t="s">
        <v>12</v>
      </c>
      <c r="C124" s="47">
        <v>5.0</v>
      </c>
      <c r="D124" s="46" t="s">
        <v>903</v>
      </c>
      <c r="E124" s="107">
        <v>161000.0</v>
      </c>
      <c r="F124" s="72" t="s">
        <v>89</v>
      </c>
      <c r="G124" s="46" t="s">
        <v>16</v>
      </c>
    </row>
    <row r="125">
      <c r="A125" s="47" t="s">
        <v>148</v>
      </c>
      <c r="B125" s="47" t="s">
        <v>12</v>
      </c>
      <c r="C125" s="47">
        <v>6.0</v>
      </c>
      <c r="D125" s="46" t="s">
        <v>903</v>
      </c>
      <c r="E125" s="107">
        <v>200000.0</v>
      </c>
      <c r="F125" s="72" t="s">
        <v>89</v>
      </c>
      <c r="G125" s="46" t="s">
        <v>16</v>
      </c>
    </row>
    <row r="126">
      <c r="A126" s="47" t="s">
        <v>148</v>
      </c>
      <c r="B126" s="47" t="s">
        <v>12</v>
      </c>
      <c r="C126" s="47">
        <v>7.0</v>
      </c>
      <c r="D126" s="115" t="s">
        <v>725</v>
      </c>
      <c r="E126" s="107">
        <v>165000.0</v>
      </c>
      <c r="F126" s="72" t="s">
        <v>27</v>
      </c>
      <c r="G126" s="46" t="s">
        <v>16</v>
      </c>
    </row>
    <row r="127">
      <c r="A127" s="47" t="s">
        <v>149</v>
      </c>
      <c r="B127" s="47" t="s">
        <v>12</v>
      </c>
      <c r="C127" s="47">
        <v>1.0</v>
      </c>
      <c r="D127" s="46" t="s">
        <v>889</v>
      </c>
      <c r="E127" s="107">
        <v>200000.0</v>
      </c>
      <c r="F127" s="72" t="s">
        <v>39</v>
      </c>
      <c r="G127" s="46" t="s">
        <v>16</v>
      </c>
    </row>
    <row r="128">
      <c r="A128" s="47" t="s">
        <v>149</v>
      </c>
      <c r="B128" s="47" t="s">
        <v>12</v>
      </c>
      <c r="C128" s="47">
        <v>2.0</v>
      </c>
      <c r="D128" s="46" t="s">
        <v>904</v>
      </c>
      <c r="E128" s="107">
        <v>159000.0</v>
      </c>
      <c r="F128" s="72" t="s">
        <v>36</v>
      </c>
      <c r="G128" s="46" t="s">
        <v>16</v>
      </c>
    </row>
    <row r="129">
      <c r="A129" s="47" t="s">
        <v>149</v>
      </c>
      <c r="B129" s="47" t="s">
        <v>12</v>
      </c>
      <c r="C129" s="47">
        <v>3.0</v>
      </c>
      <c r="D129" s="46" t="s">
        <v>905</v>
      </c>
      <c r="E129" s="107">
        <v>200000.0</v>
      </c>
      <c r="F129" s="72" t="s">
        <v>110</v>
      </c>
      <c r="G129" s="46" t="s">
        <v>16</v>
      </c>
    </row>
    <row r="130">
      <c r="A130" s="47" t="s">
        <v>149</v>
      </c>
      <c r="B130" s="47" t="s">
        <v>12</v>
      </c>
      <c r="C130" s="47">
        <v>4.0</v>
      </c>
      <c r="D130" s="46" t="s">
        <v>905</v>
      </c>
      <c r="E130" s="107">
        <v>200000.0</v>
      </c>
      <c r="F130" s="72" t="s">
        <v>110</v>
      </c>
      <c r="G130" s="46" t="s">
        <v>16</v>
      </c>
    </row>
    <row r="131">
      <c r="A131" s="47" t="s">
        <v>149</v>
      </c>
      <c r="B131" s="47" t="s">
        <v>12</v>
      </c>
      <c r="C131" s="47">
        <v>5.0</v>
      </c>
      <c r="D131" s="46" t="s">
        <v>906</v>
      </c>
      <c r="E131" s="107">
        <v>85000.0</v>
      </c>
      <c r="F131" s="72" t="s">
        <v>119</v>
      </c>
      <c r="G131" s="46" t="s">
        <v>16</v>
      </c>
    </row>
    <row r="132">
      <c r="A132" s="47" t="s">
        <v>149</v>
      </c>
      <c r="B132" s="47" t="s">
        <v>12</v>
      </c>
      <c r="C132" s="47">
        <v>6.0</v>
      </c>
      <c r="D132" s="46" t="s">
        <v>907</v>
      </c>
      <c r="E132" s="107">
        <v>200000.0</v>
      </c>
      <c r="F132" s="72" t="s">
        <v>33</v>
      </c>
      <c r="G132" s="46" t="s">
        <v>16</v>
      </c>
    </row>
    <row r="133">
      <c r="A133" s="47" t="s">
        <v>149</v>
      </c>
      <c r="B133" s="47" t="s">
        <v>12</v>
      </c>
      <c r="C133" s="47">
        <v>7.0</v>
      </c>
      <c r="D133" s="46" t="s">
        <v>907</v>
      </c>
      <c r="E133" s="107">
        <v>200000.0</v>
      </c>
      <c r="F133" s="72" t="s">
        <v>33</v>
      </c>
      <c r="G133" s="46" t="s">
        <v>16</v>
      </c>
    </row>
    <row r="134">
      <c r="A134" s="47" t="s">
        <v>149</v>
      </c>
      <c r="B134" s="47" t="s">
        <v>12</v>
      </c>
      <c r="C134" s="47">
        <v>8.0</v>
      </c>
      <c r="D134" s="46" t="s">
        <v>908</v>
      </c>
      <c r="E134" s="107">
        <v>196000.0</v>
      </c>
      <c r="F134" s="72" t="s">
        <v>42</v>
      </c>
      <c r="G134" s="46" t="s">
        <v>16</v>
      </c>
    </row>
    <row r="135">
      <c r="A135" s="47" t="s">
        <v>149</v>
      </c>
      <c r="B135" s="47" t="s">
        <v>12</v>
      </c>
      <c r="C135" s="47">
        <v>9.0</v>
      </c>
      <c r="D135" s="46" t="s">
        <v>733</v>
      </c>
      <c r="E135" s="107">
        <v>200000.0</v>
      </c>
      <c r="F135" s="72" t="s">
        <v>30</v>
      </c>
      <c r="G135" s="46" t="s">
        <v>16</v>
      </c>
    </row>
    <row r="136">
      <c r="A136" s="47" t="s">
        <v>149</v>
      </c>
      <c r="B136" s="47" t="s">
        <v>12</v>
      </c>
      <c r="C136" s="47">
        <v>10.0</v>
      </c>
      <c r="D136" s="46" t="s">
        <v>733</v>
      </c>
      <c r="E136" s="107">
        <v>200000.0</v>
      </c>
      <c r="F136" s="72" t="s">
        <v>30</v>
      </c>
      <c r="G136" s="46" t="s">
        <v>16</v>
      </c>
    </row>
    <row r="137">
      <c r="A137" s="47" t="s">
        <v>150</v>
      </c>
      <c r="B137" s="47" t="s">
        <v>12</v>
      </c>
      <c r="C137" s="47">
        <v>1.0</v>
      </c>
      <c r="D137" s="46" t="s">
        <v>909</v>
      </c>
      <c r="E137" s="107">
        <v>200000.0</v>
      </c>
      <c r="F137" s="72" t="s">
        <v>39</v>
      </c>
      <c r="G137" s="46" t="s">
        <v>16</v>
      </c>
    </row>
    <row r="138">
      <c r="A138" s="47" t="s">
        <v>150</v>
      </c>
      <c r="B138" s="47" t="s">
        <v>12</v>
      </c>
      <c r="C138" s="47">
        <v>2.0</v>
      </c>
      <c r="D138" s="46" t="s">
        <v>682</v>
      </c>
      <c r="E138" s="107">
        <v>144000.0</v>
      </c>
      <c r="F138" s="72" t="s">
        <v>51</v>
      </c>
      <c r="G138" s="46" t="s">
        <v>16</v>
      </c>
    </row>
    <row r="139">
      <c r="A139" s="47" t="s">
        <v>150</v>
      </c>
      <c r="B139" s="47" t="s">
        <v>12</v>
      </c>
      <c r="C139" s="47">
        <v>3.0</v>
      </c>
      <c r="D139" s="46" t="s">
        <v>910</v>
      </c>
      <c r="E139" s="107">
        <v>158000.0</v>
      </c>
      <c r="F139" s="72" t="s">
        <v>51</v>
      </c>
      <c r="G139" s="46" t="s">
        <v>16</v>
      </c>
    </row>
    <row r="140">
      <c r="A140" s="47" t="s">
        <v>150</v>
      </c>
      <c r="B140" s="47" t="s">
        <v>12</v>
      </c>
      <c r="C140" s="47">
        <v>4.0</v>
      </c>
      <c r="D140" s="46" t="s">
        <v>807</v>
      </c>
      <c r="E140" s="107">
        <v>200000.0</v>
      </c>
      <c r="F140" s="72" t="s">
        <v>30</v>
      </c>
      <c r="G140" s="46" t="s">
        <v>16</v>
      </c>
    </row>
    <row r="141">
      <c r="A141" s="47" t="s">
        <v>150</v>
      </c>
      <c r="B141" s="47" t="s">
        <v>12</v>
      </c>
      <c r="C141" s="47">
        <v>5.0</v>
      </c>
      <c r="D141" s="46" t="s">
        <v>807</v>
      </c>
      <c r="E141" s="107">
        <v>200000.0</v>
      </c>
      <c r="F141" s="72" t="s">
        <v>30</v>
      </c>
      <c r="G141" s="46" t="s">
        <v>16</v>
      </c>
    </row>
    <row r="142">
      <c r="A142" s="47" t="s">
        <v>150</v>
      </c>
      <c r="B142" s="47" t="s">
        <v>12</v>
      </c>
      <c r="C142" s="47">
        <v>6.0</v>
      </c>
      <c r="D142" s="46" t="s">
        <v>911</v>
      </c>
      <c r="E142" s="107">
        <v>200000.0</v>
      </c>
      <c r="F142" s="72" t="s">
        <v>95</v>
      </c>
      <c r="G142" s="46" t="s">
        <v>16</v>
      </c>
    </row>
    <row r="143">
      <c r="A143" s="47" t="s">
        <v>150</v>
      </c>
      <c r="B143" s="47" t="s">
        <v>12</v>
      </c>
      <c r="C143" s="47">
        <v>7.0</v>
      </c>
      <c r="D143" s="46" t="s">
        <v>911</v>
      </c>
      <c r="E143" s="107">
        <v>150000.0</v>
      </c>
      <c r="F143" s="72" t="s">
        <v>95</v>
      </c>
      <c r="G143" s="46" t="s">
        <v>16</v>
      </c>
    </row>
    <row r="144">
      <c r="A144" s="96" t="s">
        <v>150</v>
      </c>
      <c r="B144" s="96" t="s">
        <v>12</v>
      </c>
      <c r="C144" s="96">
        <v>8.0</v>
      </c>
      <c r="D144" s="60" t="s">
        <v>906</v>
      </c>
      <c r="E144" s="108">
        <v>200000.0</v>
      </c>
      <c r="F144" s="98" t="s">
        <v>119</v>
      </c>
      <c r="G144" s="46" t="s">
        <v>16</v>
      </c>
    </row>
    <row r="145">
      <c r="A145" s="47" t="s">
        <v>85</v>
      </c>
      <c r="B145" s="47" t="s">
        <v>18</v>
      </c>
      <c r="C145" s="47">
        <v>1.0</v>
      </c>
      <c r="D145" s="46" t="s">
        <v>883</v>
      </c>
      <c r="E145" s="107">
        <v>195000.0</v>
      </c>
      <c r="F145" s="72" t="s">
        <v>86</v>
      </c>
      <c r="G145" s="46" t="s">
        <v>16</v>
      </c>
    </row>
    <row r="146">
      <c r="A146" s="47" t="s">
        <v>85</v>
      </c>
      <c r="B146" s="47" t="s">
        <v>18</v>
      </c>
      <c r="C146" s="47">
        <v>2.0</v>
      </c>
      <c r="D146" s="46" t="s">
        <v>682</v>
      </c>
      <c r="E146" s="107">
        <v>123000.0</v>
      </c>
      <c r="F146" s="72" t="s">
        <v>51</v>
      </c>
      <c r="G146" s="46" t="s">
        <v>16</v>
      </c>
    </row>
    <row r="147">
      <c r="A147" s="47" t="s">
        <v>85</v>
      </c>
      <c r="B147" s="47" t="s">
        <v>18</v>
      </c>
      <c r="C147" s="47">
        <v>3.0</v>
      </c>
      <c r="D147" s="46" t="s">
        <v>682</v>
      </c>
      <c r="E147" s="107">
        <v>200000.0</v>
      </c>
      <c r="F147" s="72" t="s">
        <v>51</v>
      </c>
      <c r="G147" s="46" t="s">
        <v>16</v>
      </c>
    </row>
    <row r="148">
      <c r="A148" s="47" t="s">
        <v>85</v>
      </c>
      <c r="B148" s="47" t="s">
        <v>18</v>
      </c>
      <c r="C148" s="47">
        <v>4.0</v>
      </c>
      <c r="D148" s="46" t="s">
        <v>912</v>
      </c>
      <c r="E148" s="107">
        <v>200000.0</v>
      </c>
      <c r="F148" s="72" t="s">
        <v>27</v>
      </c>
      <c r="G148" s="46" t="s">
        <v>16</v>
      </c>
    </row>
    <row r="149">
      <c r="A149" s="47" t="s">
        <v>85</v>
      </c>
      <c r="B149" s="47" t="s">
        <v>18</v>
      </c>
      <c r="C149" s="47">
        <v>5.0</v>
      </c>
      <c r="D149" s="46" t="s">
        <v>912</v>
      </c>
      <c r="E149" s="107">
        <v>200000.0</v>
      </c>
      <c r="F149" s="72" t="s">
        <v>27</v>
      </c>
      <c r="G149" s="46" t="s">
        <v>16</v>
      </c>
    </row>
    <row r="150">
      <c r="A150" s="47" t="s">
        <v>85</v>
      </c>
      <c r="B150" s="47" t="s">
        <v>18</v>
      </c>
      <c r="C150" s="47">
        <v>6.0</v>
      </c>
      <c r="D150" s="51" t="s">
        <v>49</v>
      </c>
      <c r="E150" s="107">
        <v>200000.0</v>
      </c>
      <c r="F150" s="72" t="s">
        <v>48</v>
      </c>
      <c r="G150" s="46" t="s">
        <v>16</v>
      </c>
    </row>
    <row r="151">
      <c r="A151" s="47" t="s">
        <v>88</v>
      </c>
      <c r="B151" s="47" t="s">
        <v>18</v>
      </c>
      <c r="C151" s="47">
        <v>1.0</v>
      </c>
      <c r="D151" s="46" t="s">
        <v>807</v>
      </c>
      <c r="E151" s="107">
        <v>200000.0</v>
      </c>
      <c r="F151" s="72" t="s">
        <v>30</v>
      </c>
      <c r="G151" s="46" t="s">
        <v>16</v>
      </c>
    </row>
    <row r="152">
      <c r="A152" s="47" t="s">
        <v>88</v>
      </c>
      <c r="B152" s="47" t="s">
        <v>18</v>
      </c>
      <c r="C152" s="47">
        <v>2.0</v>
      </c>
      <c r="D152" s="46" t="s">
        <v>807</v>
      </c>
      <c r="E152" s="107">
        <v>200000.0</v>
      </c>
      <c r="F152" s="72" t="s">
        <v>30</v>
      </c>
      <c r="G152" s="46" t="s">
        <v>16</v>
      </c>
    </row>
    <row r="153">
      <c r="A153" s="47" t="s">
        <v>88</v>
      </c>
      <c r="B153" s="47" t="s">
        <v>18</v>
      </c>
      <c r="C153" s="47">
        <v>3.0</v>
      </c>
      <c r="D153" s="46" t="s">
        <v>913</v>
      </c>
      <c r="E153" s="107">
        <v>200000.0</v>
      </c>
      <c r="F153" s="72" t="s">
        <v>27</v>
      </c>
      <c r="G153" s="46" t="s">
        <v>16</v>
      </c>
    </row>
    <row r="154">
      <c r="A154" s="47" t="s">
        <v>88</v>
      </c>
      <c r="B154" s="47" t="s">
        <v>18</v>
      </c>
      <c r="C154" s="47">
        <v>4.0</v>
      </c>
      <c r="D154" s="46" t="s">
        <v>913</v>
      </c>
      <c r="E154" s="107">
        <v>200000.0</v>
      </c>
      <c r="F154" s="72" t="s">
        <v>27</v>
      </c>
      <c r="G154" s="46" t="s">
        <v>16</v>
      </c>
    </row>
    <row r="155">
      <c r="A155" s="47" t="s">
        <v>88</v>
      </c>
      <c r="B155" s="47" t="s">
        <v>18</v>
      </c>
      <c r="C155" s="47">
        <v>5.0</v>
      </c>
      <c r="D155" s="46" t="s">
        <v>914</v>
      </c>
      <c r="E155" s="107">
        <v>200000.0</v>
      </c>
      <c r="F155" s="72" t="s">
        <v>95</v>
      </c>
      <c r="G155" s="46" t="s">
        <v>16</v>
      </c>
    </row>
    <row r="156">
      <c r="A156" s="47" t="s">
        <v>88</v>
      </c>
      <c r="B156" s="47" t="s">
        <v>18</v>
      </c>
      <c r="C156" s="47">
        <v>6.0</v>
      </c>
      <c r="D156" s="46" t="s">
        <v>915</v>
      </c>
      <c r="E156" s="107">
        <v>200000.0</v>
      </c>
      <c r="F156" s="72" t="s">
        <v>27</v>
      </c>
      <c r="G156" s="46" t="s">
        <v>16</v>
      </c>
    </row>
    <row r="157">
      <c r="A157" s="47" t="s">
        <v>88</v>
      </c>
      <c r="B157" s="47" t="s">
        <v>18</v>
      </c>
      <c r="C157" s="47">
        <v>7.0</v>
      </c>
      <c r="D157" s="46" t="s">
        <v>916</v>
      </c>
      <c r="E157" s="107">
        <v>200000.0</v>
      </c>
      <c r="F157" s="72" t="s">
        <v>95</v>
      </c>
      <c r="G157" s="46" t="s">
        <v>16</v>
      </c>
    </row>
    <row r="158">
      <c r="A158" s="47" t="s">
        <v>88</v>
      </c>
      <c r="B158" s="47" t="s">
        <v>18</v>
      </c>
      <c r="C158" s="47">
        <v>8.0</v>
      </c>
      <c r="D158" s="46" t="s">
        <v>807</v>
      </c>
      <c r="E158" s="107">
        <v>100000.0</v>
      </c>
      <c r="F158" s="72" t="s">
        <v>30</v>
      </c>
      <c r="G158" s="46" t="s">
        <v>16</v>
      </c>
    </row>
    <row r="159">
      <c r="A159" s="47" t="s">
        <v>88</v>
      </c>
      <c r="B159" s="47" t="s">
        <v>18</v>
      </c>
      <c r="C159" s="47">
        <v>9.0</v>
      </c>
      <c r="D159" s="46" t="s">
        <v>881</v>
      </c>
      <c r="E159" s="107">
        <v>200000.0</v>
      </c>
      <c r="F159" s="72" t="s">
        <v>27</v>
      </c>
      <c r="G159" s="46" t="s">
        <v>16</v>
      </c>
    </row>
    <row r="160">
      <c r="A160" s="47" t="s">
        <v>88</v>
      </c>
      <c r="B160" s="47" t="s">
        <v>18</v>
      </c>
      <c r="C160" s="47">
        <v>10.0</v>
      </c>
      <c r="D160" s="46" t="s">
        <v>881</v>
      </c>
      <c r="E160" s="107">
        <v>200000.0</v>
      </c>
      <c r="F160" s="72" t="s">
        <v>27</v>
      </c>
      <c r="G160" s="46" t="s">
        <v>16</v>
      </c>
    </row>
    <row r="161">
      <c r="A161" s="47" t="s">
        <v>88</v>
      </c>
      <c r="B161" s="47" t="s">
        <v>18</v>
      </c>
      <c r="C161" s="47">
        <v>11.0</v>
      </c>
      <c r="D161" s="46" t="s">
        <v>881</v>
      </c>
      <c r="E161" s="107">
        <v>200000.0</v>
      </c>
      <c r="F161" s="72" t="s">
        <v>122</v>
      </c>
      <c r="G161" s="46" t="s">
        <v>16</v>
      </c>
    </row>
    <row r="162">
      <c r="A162" s="47" t="s">
        <v>88</v>
      </c>
      <c r="B162" s="47" t="s">
        <v>18</v>
      </c>
      <c r="C162" s="47">
        <v>12.0</v>
      </c>
      <c r="D162" s="46" t="s">
        <v>917</v>
      </c>
      <c r="E162" s="107">
        <v>200000.0</v>
      </c>
      <c r="F162" s="72" t="s">
        <v>54</v>
      </c>
      <c r="G162" s="46" t="s">
        <v>16</v>
      </c>
    </row>
    <row r="163">
      <c r="A163" s="47" t="s">
        <v>91</v>
      </c>
      <c r="B163" s="47" t="s">
        <v>18</v>
      </c>
      <c r="C163" s="47">
        <v>1.0</v>
      </c>
      <c r="D163" s="46" t="s">
        <v>807</v>
      </c>
      <c r="E163" s="107">
        <v>200000.0</v>
      </c>
      <c r="F163" s="72" t="s">
        <v>30</v>
      </c>
      <c r="G163" s="46" t="s">
        <v>16</v>
      </c>
    </row>
    <row r="164">
      <c r="A164" s="47" t="s">
        <v>91</v>
      </c>
      <c r="B164" s="47" t="s">
        <v>18</v>
      </c>
      <c r="C164" s="47">
        <v>2.0</v>
      </c>
      <c r="D164" s="46" t="s">
        <v>807</v>
      </c>
      <c r="E164" s="107">
        <v>200000.0</v>
      </c>
      <c r="F164" s="72" t="s">
        <v>30</v>
      </c>
      <c r="G164" s="46" t="s">
        <v>16</v>
      </c>
    </row>
    <row r="165">
      <c r="A165" s="47" t="s">
        <v>91</v>
      </c>
      <c r="B165" s="47" t="s">
        <v>18</v>
      </c>
      <c r="C165" s="47">
        <v>3.0</v>
      </c>
      <c r="D165" s="46" t="s">
        <v>807</v>
      </c>
      <c r="E165" s="107">
        <v>200000.0</v>
      </c>
      <c r="F165" s="72" t="s">
        <v>30</v>
      </c>
      <c r="G165" s="46" t="s">
        <v>16</v>
      </c>
    </row>
    <row r="166">
      <c r="A166" s="47" t="s">
        <v>91</v>
      </c>
      <c r="B166" s="47" t="s">
        <v>18</v>
      </c>
      <c r="C166" s="47">
        <v>4.0</v>
      </c>
      <c r="D166" s="46" t="s">
        <v>918</v>
      </c>
      <c r="E166" s="107">
        <v>200000.0</v>
      </c>
      <c r="F166" s="72" t="s">
        <v>95</v>
      </c>
      <c r="G166" s="46" t="s">
        <v>16</v>
      </c>
    </row>
    <row r="167">
      <c r="A167" s="47" t="s">
        <v>91</v>
      </c>
      <c r="B167" s="47" t="s">
        <v>18</v>
      </c>
      <c r="C167" s="47">
        <v>5.0</v>
      </c>
      <c r="D167" s="46" t="s">
        <v>896</v>
      </c>
      <c r="E167" s="107">
        <v>130000.0</v>
      </c>
      <c r="F167" s="72" t="s">
        <v>36</v>
      </c>
      <c r="G167" s="46" t="s">
        <v>16</v>
      </c>
    </row>
    <row r="168">
      <c r="A168" s="47" t="s">
        <v>91</v>
      </c>
      <c r="B168" s="47" t="s">
        <v>18</v>
      </c>
      <c r="C168" s="47">
        <v>6.0</v>
      </c>
      <c r="D168" s="46" t="s">
        <v>919</v>
      </c>
      <c r="E168" s="107">
        <v>121000.0</v>
      </c>
      <c r="F168" s="72" t="s">
        <v>36</v>
      </c>
      <c r="G168" s="46" t="s">
        <v>16</v>
      </c>
    </row>
    <row r="169">
      <c r="A169" s="47" t="s">
        <v>91</v>
      </c>
      <c r="B169" s="47" t="s">
        <v>18</v>
      </c>
      <c r="C169" s="47">
        <v>7.0</v>
      </c>
      <c r="D169" s="46" t="s">
        <v>920</v>
      </c>
      <c r="E169" s="107">
        <v>200000.0</v>
      </c>
      <c r="F169" s="72" t="s">
        <v>45</v>
      </c>
      <c r="G169" s="46" t="s">
        <v>16</v>
      </c>
    </row>
    <row r="170">
      <c r="A170" s="47" t="s">
        <v>91</v>
      </c>
      <c r="B170" s="47" t="s">
        <v>18</v>
      </c>
      <c r="C170" s="47">
        <v>8.0</v>
      </c>
      <c r="D170" s="46" t="s">
        <v>920</v>
      </c>
      <c r="E170" s="107">
        <v>200000.0</v>
      </c>
      <c r="F170" s="72" t="s">
        <v>45</v>
      </c>
      <c r="G170" s="46" t="s">
        <v>16</v>
      </c>
    </row>
    <row r="171">
      <c r="A171" s="47" t="s">
        <v>94</v>
      </c>
      <c r="B171" s="47" t="s">
        <v>18</v>
      </c>
      <c r="C171" s="47">
        <v>1.0</v>
      </c>
      <c r="D171" s="46" t="s">
        <v>733</v>
      </c>
      <c r="E171" s="126">
        <v>200000.0</v>
      </c>
      <c r="F171" s="72" t="s">
        <v>30</v>
      </c>
      <c r="G171" s="46" t="s">
        <v>10</v>
      </c>
      <c r="H171" s="46" t="s">
        <v>921</v>
      </c>
    </row>
    <row r="172">
      <c r="A172" s="47" t="s">
        <v>94</v>
      </c>
      <c r="B172" s="47" t="s">
        <v>18</v>
      </c>
      <c r="C172" s="47">
        <v>2.0</v>
      </c>
      <c r="D172" s="46" t="s">
        <v>733</v>
      </c>
      <c r="E172" s="107">
        <v>200000.0</v>
      </c>
      <c r="F172" s="72" t="s">
        <v>30</v>
      </c>
      <c r="G172" s="46" t="s">
        <v>16</v>
      </c>
    </row>
    <row r="173">
      <c r="A173" s="47" t="s">
        <v>94</v>
      </c>
      <c r="B173" s="47" t="s">
        <v>18</v>
      </c>
      <c r="C173" s="47">
        <v>3.0</v>
      </c>
      <c r="D173" s="46" t="s">
        <v>733</v>
      </c>
      <c r="E173" s="107">
        <v>200000.0</v>
      </c>
      <c r="F173" s="72" t="s">
        <v>30</v>
      </c>
      <c r="G173" s="46" t="s">
        <v>16</v>
      </c>
    </row>
    <row r="174">
      <c r="A174" s="47" t="s">
        <v>94</v>
      </c>
      <c r="B174" s="47" t="s">
        <v>18</v>
      </c>
      <c r="C174" s="47">
        <v>4.0</v>
      </c>
      <c r="D174" s="46" t="s">
        <v>922</v>
      </c>
      <c r="E174" s="107">
        <v>130000.0</v>
      </c>
      <c r="F174" s="72" t="s">
        <v>36</v>
      </c>
      <c r="G174" s="46" t="s">
        <v>16</v>
      </c>
    </row>
    <row r="175">
      <c r="A175" s="47" t="s">
        <v>94</v>
      </c>
      <c r="B175" s="47" t="s">
        <v>18</v>
      </c>
      <c r="C175" s="47">
        <v>5.0</v>
      </c>
      <c r="D175" s="46" t="s">
        <v>923</v>
      </c>
      <c r="E175" s="107">
        <v>137000.0</v>
      </c>
      <c r="F175" s="72" t="s">
        <v>42</v>
      </c>
      <c r="G175" s="46" t="s">
        <v>16</v>
      </c>
    </row>
    <row r="176">
      <c r="A176" s="47" t="s">
        <v>94</v>
      </c>
      <c r="B176" s="47" t="s">
        <v>18</v>
      </c>
      <c r="C176" s="47">
        <v>6.0</v>
      </c>
      <c r="D176" s="46" t="s">
        <v>924</v>
      </c>
      <c r="E176" s="107">
        <v>200000.0</v>
      </c>
      <c r="F176" s="72" t="s">
        <v>42</v>
      </c>
      <c r="G176" s="46" t="s">
        <v>16</v>
      </c>
    </row>
    <row r="177">
      <c r="A177" s="47" t="s">
        <v>94</v>
      </c>
      <c r="B177" s="47" t="s">
        <v>18</v>
      </c>
      <c r="C177" s="47">
        <v>7.0</v>
      </c>
      <c r="D177" s="46" t="s">
        <v>919</v>
      </c>
      <c r="E177" s="107">
        <v>109000.0</v>
      </c>
      <c r="F177" s="72" t="s">
        <v>36</v>
      </c>
      <c r="G177" s="46" t="s">
        <v>16</v>
      </c>
    </row>
    <row r="178">
      <c r="A178" s="47" t="s">
        <v>94</v>
      </c>
      <c r="B178" s="47" t="s">
        <v>18</v>
      </c>
      <c r="C178" s="47">
        <v>8.0</v>
      </c>
      <c r="D178" s="46" t="s">
        <v>925</v>
      </c>
      <c r="E178" s="107">
        <v>88000.0</v>
      </c>
      <c r="F178" s="72" t="s">
        <v>42</v>
      </c>
      <c r="G178" s="46" t="s">
        <v>16</v>
      </c>
    </row>
    <row r="179">
      <c r="A179" s="47" t="s">
        <v>147</v>
      </c>
      <c r="B179" s="47" t="s">
        <v>18</v>
      </c>
      <c r="C179" s="47">
        <v>1.0</v>
      </c>
      <c r="D179" s="46" t="s">
        <v>926</v>
      </c>
      <c r="E179" s="107">
        <v>200000.0</v>
      </c>
      <c r="F179" s="72" t="s">
        <v>45</v>
      </c>
      <c r="G179" s="46" t="s">
        <v>16</v>
      </c>
    </row>
    <row r="180">
      <c r="A180" s="47" t="s">
        <v>147</v>
      </c>
      <c r="B180" s="47" t="s">
        <v>18</v>
      </c>
      <c r="C180" s="47">
        <v>2.0</v>
      </c>
      <c r="D180" s="46" t="s">
        <v>807</v>
      </c>
      <c r="E180" s="107">
        <v>200000.0</v>
      </c>
      <c r="F180" s="72" t="s">
        <v>30</v>
      </c>
      <c r="G180" s="46" t="s">
        <v>16</v>
      </c>
    </row>
    <row r="181">
      <c r="A181" s="47" t="s">
        <v>147</v>
      </c>
      <c r="B181" s="47" t="s">
        <v>18</v>
      </c>
      <c r="C181" s="47">
        <v>3.0</v>
      </c>
      <c r="D181" s="46" t="s">
        <v>807</v>
      </c>
      <c r="E181" s="107">
        <v>200000.0</v>
      </c>
      <c r="F181" s="72" t="s">
        <v>30</v>
      </c>
      <c r="G181" s="46" t="s">
        <v>16</v>
      </c>
    </row>
    <row r="182">
      <c r="A182" s="47" t="s">
        <v>147</v>
      </c>
      <c r="B182" s="47" t="s">
        <v>18</v>
      </c>
      <c r="C182" s="47">
        <v>4.0</v>
      </c>
      <c r="D182" s="46" t="s">
        <v>807</v>
      </c>
      <c r="E182" s="107">
        <v>200000.0</v>
      </c>
      <c r="F182" s="72" t="s">
        <v>30</v>
      </c>
      <c r="G182" s="46" t="s">
        <v>16</v>
      </c>
    </row>
    <row r="183">
      <c r="A183" s="47" t="s">
        <v>147</v>
      </c>
      <c r="B183" s="47" t="s">
        <v>18</v>
      </c>
      <c r="C183" s="47">
        <v>5.0</v>
      </c>
      <c r="D183" s="46" t="s">
        <v>658</v>
      </c>
      <c r="E183" s="107">
        <v>200000.0</v>
      </c>
      <c r="F183" s="72" t="s">
        <v>45</v>
      </c>
      <c r="G183" s="46" t="s">
        <v>16</v>
      </c>
    </row>
    <row r="184">
      <c r="A184" s="47" t="s">
        <v>147</v>
      </c>
      <c r="B184" s="47" t="s">
        <v>18</v>
      </c>
      <c r="C184" s="47">
        <v>6.0</v>
      </c>
      <c r="D184" s="46" t="s">
        <v>927</v>
      </c>
      <c r="E184" s="107">
        <v>200000.0</v>
      </c>
      <c r="F184" s="72" t="s">
        <v>45</v>
      </c>
      <c r="G184" s="46" t="s">
        <v>16</v>
      </c>
    </row>
    <row r="185">
      <c r="A185" s="47" t="s">
        <v>147</v>
      </c>
      <c r="B185" s="47" t="s">
        <v>18</v>
      </c>
      <c r="C185" s="47">
        <v>7.0</v>
      </c>
      <c r="D185" s="46" t="s">
        <v>892</v>
      </c>
      <c r="E185" s="107">
        <v>200000.0</v>
      </c>
      <c r="F185" s="72" t="s">
        <v>36</v>
      </c>
      <c r="G185" s="46" t="s">
        <v>16</v>
      </c>
    </row>
    <row r="186">
      <c r="A186" s="47" t="s">
        <v>147</v>
      </c>
      <c r="B186" s="47" t="s">
        <v>18</v>
      </c>
      <c r="C186" s="47">
        <v>8.0</v>
      </c>
      <c r="D186" s="46" t="s">
        <v>928</v>
      </c>
      <c r="E186" s="107">
        <v>200000.0</v>
      </c>
      <c r="F186" s="72" t="s">
        <v>119</v>
      </c>
      <c r="G186" s="46" t="s">
        <v>16</v>
      </c>
    </row>
    <row r="187">
      <c r="A187" s="47" t="s">
        <v>147</v>
      </c>
      <c r="B187" s="47" t="s">
        <v>18</v>
      </c>
      <c r="C187" s="47">
        <v>9.0</v>
      </c>
      <c r="D187" s="46" t="s">
        <v>929</v>
      </c>
      <c r="E187" s="107">
        <v>200000.0</v>
      </c>
      <c r="F187" s="72" t="s">
        <v>119</v>
      </c>
      <c r="G187" s="46" t="s">
        <v>16</v>
      </c>
    </row>
    <row r="188">
      <c r="A188" s="47" t="s">
        <v>147</v>
      </c>
      <c r="B188" s="47" t="s">
        <v>18</v>
      </c>
      <c r="C188" s="47">
        <v>10.0</v>
      </c>
      <c r="D188" s="46" t="s">
        <v>930</v>
      </c>
      <c r="E188" s="107">
        <v>200000.0</v>
      </c>
      <c r="F188" s="72" t="s">
        <v>119</v>
      </c>
      <c r="G188" s="46" t="s">
        <v>16</v>
      </c>
    </row>
    <row r="189">
      <c r="A189" s="47" t="s">
        <v>148</v>
      </c>
      <c r="B189" s="47" t="s">
        <v>18</v>
      </c>
      <c r="C189" s="47">
        <v>1.0</v>
      </c>
      <c r="D189" s="46" t="s">
        <v>931</v>
      </c>
      <c r="E189" s="107">
        <v>200000.0</v>
      </c>
      <c r="F189" s="72" t="s">
        <v>57</v>
      </c>
      <c r="G189" s="46" t="s">
        <v>16</v>
      </c>
    </row>
    <row r="190">
      <c r="A190" s="47" t="s">
        <v>148</v>
      </c>
      <c r="B190" s="47" t="s">
        <v>18</v>
      </c>
      <c r="C190" s="47">
        <v>2.0</v>
      </c>
      <c r="D190" s="46" t="s">
        <v>903</v>
      </c>
      <c r="E190" s="107">
        <v>200000.0</v>
      </c>
      <c r="F190" s="72" t="s">
        <v>89</v>
      </c>
      <c r="G190" s="46" t="s">
        <v>16</v>
      </c>
    </row>
    <row r="191">
      <c r="A191" s="47" t="s">
        <v>148</v>
      </c>
      <c r="B191" s="47" t="s">
        <v>18</v>
      </c>
      <c r="C191" s="47">
        <v>3.0</v>
      </c>
      <c r="D191" s="46" t="s">
        <v>807</v>
      </c>
      <c r="E191" s="107">
        <v>200000.0</v>
      </c>
      <c r="F191" s="72" t="s">
        <v>30</v>
      </c>
      <c r="G191" s="46" t="s">
        <v>16</v>
      </c>
    </row>
    <row r="192">
      <c r="A192" s="47" t="s">
        <v>148</v>
      </c>
      <c r="B192" s="47" t="s">
        <v>18</v>
      </c>
      <c r="C192" s="47">
        <v>4.0</v>
      </c>
      <c r="D192" s="46" t="s">
        <v>902</v>
      </c>
      <c r="E192" s="107">
        <v>200000.0</v>
      </c>
      <c r="F192" s="72" t="s">
        <v>30</v>
      </c>
      <c r="G192" s="46" t="s">
        <v>16</v>
      </c>
    </row>
    <row r="193">
      <c r="A193" s="47" t="s">
        <v>148</v>
      </c>
      <c r="B193" s="47" t="s">
        <v>18</v>
      </c>
      <c r="C193" s="47">
        <v>5.0</v>
      </c>
      <c r="D193" s="46" t="s">
        <v>760</v>
      </c>
      <c r="E193" s="107">
        <v>100000.0</v>
      </c>
      <c r="F193" s="72" t="s">
        <v>39</v>
      </c>
      <c r="G193" s="46" t="s">
        <v>16</v>
      </c>
    </row>
    <row r="194">
      <c r="A194" s="47" t="s">
        <v>148</v>
      </c>
      <c r="B194" s="47" t="s">
        <v>18</v>
      </c>
      <c r="C194" s="47">
        <v>6.0</v>
      </c>
      <c r="D194" s="46" t="s">
        <v>932</v>
      </c>
      <c r="E194" s="107">
        <v>200000.0</v>
      </c>
      <c r="F194" s="72" t="s">
        <v>8</v>
      </c>
      <c r="G194" s="46" t="s">
        <v>16</v>
      </c>
    </row>
    <row r="195">
      <c r="A195" s="47" t="s">
        <v>148</v>
      </c>
      <c r="B195" s="47" t="s">
        <v>18</v>
      </c>
      <c r="C195" s="47">
        <v>7.0</v>
      </c>
      <c r="D195" s="46" t="s">
        <v>933</v>
      </c>
      <c r="E195" s="107">
        <v>200000.0</v>
      </c>
      <c r="F195" s="72" t="s">
        <v>89</v>
      </c>
      <c r="G195" s="46" t="s">
        <v>16</v>
      </c>
    </row>
    <row r="196">
      <c r="A196" s="47" t="s">
        <v>148</v>
      </c>
      <c r="B196" s="47" t="s">
        <v>18</v>
      </c>
      <c r="C196" s="47">
        <v>8.0</v>
      </c>
      <c r="D196" s="46" t="s">
        <v>807</v>
      </c>
      <c r="E196" s="107">
        <v>200000.0</v>
      </c>
      <c r="F196" s="72" t="s">
        <v>30</v>
      </c>
      <c r="G196" s="46" t="s">
        <v>16</v>
      </c>
    </row>
    <row r="197">
      <c r="A197" s="47" t="s">
        <v>149</v>
      </c>
      <c r="B197" s="47" t="s">
        <v>18</v>
      </c>
      <c r="C197" s="47">
        <v>1.0</v>
      </c>
      <c r="D197" s="46" t="s">
        <v>934</v>
      </c>
      <c r="E197" s="107">
        <v>100000.0</v>
      </c>
      <c r="F197" s="72" t="s">
        <v>122</v>
      </c>
      <c r="G197" s="46" t="s">
        <v>16</v>
      </c>
    </row>
    <row r="198">
      <c r="A198" s="47" t="s">
        <v>149</v>
      </c>
      <c r="B198" s="47" t="s">
        <v>18</v>
      </c>
      <c r="C198" s="47">
        <v>2.0</v>
      </c>
      <c r="D198" s="46" t="s">
        <v>935</v>
      </c>
      <c r="E198" s="107">
        <v>165000.0</v>
      </c>
      <c r="F198" s="72" t="s">
        <v>42</v>
      </c>
      <c r="G198" s="46" t="s">
        <v>10</v>
      </c>
      <c r="H198" s="46" t="s">
        <v>936</v>
      </c>
    </row>
    <row r="199">
      <c r="A199" s="47" t="s">
        <v>149</v>
      </c>
      <c r="B199" s="47" t="s">
        <v>18</v>
      </c>
      <c r="C199" s="47">
        <v>3.0</v>
      </c>
      <c r="D199" s="46" t="s">
        <v>751</v>
      </c>
      <c r="E199" s="107">
        <v>151000.0</v>
      </c>
      <c r="F199" s="72" t="s">
        <v>75</v>
      </c>
      <c r="G199" s="46" t="s">
        <v>16</v>
      </c>
    </row>
    <row r="200">
      <c r="A200" s="47" t="s">
        <v>149</v>
      </c>
      <c r="B200" s="47" t="s">
        <v>18</v>
      </c>
      <c r="C200" s="47">
        <v>4.0</v>
      </c>
      <c r="D200" s="46" t="s">
        <v>937</v>
      </c>
      <c r="E200" s="107">
        <v>141000.0</v>
      </c>
      <c r="F200" s="72" t="s">
        <v>89</v>
      </c>
      <c r="G200" s="46" t="s">
        <v>16</v>
      </c>
    </row>
    <row r="201">
      <c r="A201" s="47" t="s">
        <v>149</v>
      </c>
      <c r="B201" s="47" t="s">
        <v>18</v>
      </c>
      <c r="C201" s="47">
        <v>5.0</v>
      </c>
      <c r="D201" s="46" t="s">
        <v>937</v>
      </c>
      <c r="E201" s="107">
        <v>138000.0</v>
      </c>
      <c r="F201" s="72" t="s">
        <v>89</v>
      </c>
      <c r="G201" s="46" t="s">
        <v>16</v>
      </c>
    </row>
    <row r="202">
      <c r="A202" s="47" t="s">
        <v>150</v>
      </c>
      <c r="B202" s="47" t="s">
        <v>18</v>
      </c>
      <c r="C202" s="47">
        <v>1.0</v>
      </c>
      <c r="D202" s="46" t="s">
        <v>938</v>
      </c>
      <c r="E202" s="107">
        <v>189000.0</v>
      </c>
      <c r="F202" s="72" t="s">
        <v>69</v>
      </c>
      <c r="G202" s="46" t="s">
        <v>16</v>
      </c>
    </row>
    <row r="203">
      <c r="A203" s="47" t="s">
        <v>150</v>
      </c>
      <c r="B203" s="47" t="s">
        <v>18</v>
      </c>
      <c r="C203" s="47">
        <v>2.0</v>
      </c>
      <c r="D203" s="46" t="s">
        <v>939</v>
      </c>
      <c r="E203" s="107">
        <v>100000.0</v>
      </c>
      <c r="F203" s="72" t="s">
        <v>27</v>
      </c>
      <c r="G203" s="46" t="s">
        <v>16</v>
      </c>
    </row>
    <row r="204">
      <c r="A204" s="47" t="s">
        <v>150</v>
      </c>
      <c r="B204" s="47" t="s">
        <v>18</v>
      </c>
      <c r="C204" s="47">
        <v>3.0</v>
      </c>
      <c r="D204" s="46" t="s">
        <v>940</v>
      </c>
      <c r="E204" s="107">
        <v>100000.0</v>
      </c>
      <c r="F204" s="72" t="s">
        <v>27</v>
      </c>
      <c r="G204" s="46" t="s">
        <v>16</v>
      </c>
    </row>
    <row r="205">
      <c r="A205" s="47" t="s">
        <v>150</v>
      </c>
      <c r="B205" s="47" t="s">
        <v>18</v>
      </c>
      <c r="C205" s="47">
        <v>4.0</v>
      </c>
      <c r="D205" s="46" t="s">
        <v>941</v>
      </c>
      <c r="E205" s="107">
        <v>100000.0</v>
      </c>
      <c r="F205" s="72" t="s">
        <v>27</v>
      </c>
      <c r="G205" s="46" t="s">
        <v>16</v>
      </c>
    </row>
    <row r="206">
      <c r="A206" s="47" t="s">
        <v>150</v>
      </c>
      <c r="B206" s="47" t="s">
        <v>18</v>
      </c>
      <c r="C206" s="47">
        <v>5.0</v>
      </c>
      <c r="D206" s="46" t="s">
        <v>940</v>
      </c>
      <c r="E206" s="107">
        <v>100000.0</v>
      </c>
      <c r="F206" s="72" t="s">
        <v>27</v>
      </c>
      <c r="G206" s="46" t="s">
        <v>16</v>
      </c>
    </row>
    <row r="207">
      <c r="A207" s="47" t="s">
        <v>150</v>
      </c>
      <c r="B207" s="47" t="s">
        <v>18</v>
      </c>
      <c r="C207" s="47">
        <v>6.0</v>
      </c>
      <c r="D207" s="46" t="s">
        <v>939</v>
      </c>
      <c r="E207" s="107">
        <v>100000.0</v>
      </c>
      <c r="F207" s="72" t="s">
        <v>113</v>
      </c>
      <c r="G207" s="46" t="s">
        <v>16</v>
      </c>
    </row>
    <row r="208">
      <c r="A208" s="47" t="s">
        <v>150</v>
      </c>
      <c r="B208" s="47" t="s">
        <v>18</v>
      </c>
      <c r="C208" s="47">
        <v>7.0</v>
      </c>
      <c r="D208" s="46" t="s">
        <v>934</v>
      </c>
      <c r="E208" s="107">
        <v>100000.0</v>
      </c>
      <c r="F208" s="72" t="s">
        <v>122</v>
      </c>
      <c r="G208" s="46" t="s">
        <v>16</v>
      </c>
    </row>
    <row r="209">
      <c r="A209" s="47" t="s">
        <v>150</v>
      </c>
      <c r="B209" s="47" t="s">
        <v>18</v>
      </c>
      <c r="C209" s="47">
        <v>8.0</v>
      </c>
      <c r="D209" s="46" t="s">
        <v>760</v>
      </c>
      <c r="E209" s="107">
        <v>200000.0</v>
      </c>
      <c r="F209" s="72" t="s">
        <v>39</v>
      </c>
      <c r="G209" s="46" t="s">
        <v>16</v>
      </c>
    </row>
    <row r="210">
      <c r="A210" s="47" t="s">
        <v>150</v>
      </c>
      <c r="B210" s="47" t="s">
        <v>18</v>
      </c>
      <c r="C210" s="47">
        <v>9.0</v>
      </c>
      <c r="D210" s="46" t="s">
        <v>760</v>
      </c>
      <c r="E210" s="107">
        <v>200000.0</v>
      </c>
      <c r="F210" s="72" t="s">
        <v>39</v>
      </c>
      <c r="G210" s="46" t="s">
        <v>16</v>
      </c>
    </row>
    <row r="211">
      <c r="A211" s="47" t="s">
        <v>150</v>
      </c>
      <c r="B211" s="47" t="s">
        <v>18</v>
      </c>
      <c r="C211" s="47">
        <v>10.0</v>
      </c>
      <c r="D211" s="46" t="s">
        <v>932</v>
      </c>
      <c r="E211" s="107">
        <v>200000.0</v>
      </c>
      <c r="F211" s="72" t="s">
        <v>8</v>
      </c>
      <c r="G211" s="46" t="s">
        <v>16</v>
      </c>
    </row>
    <row r="212">
      <c r="A212" s="96" t="s">
        <v>150</v>
      </c>
      <c r="B212" s="96" t="s">
        <v>18</v>
      </c>
      <c r="C212" s="96">
        <v>11.0</v>
      </c>
      <c r="D212" s="60" t="s">
        <v>932</v>
      </c>
      <c r="E212" s="108">
        <v>200000.0</v>
      </c>
      <c r="F212" s="98" t="s">
        <v>8</v>
      </c>
      <c r="G212" s="46" t="s">
        <v>16</v>
      </c>
    </row>
    <row r="213">
      <c r="A213" s="47" t="s">
        <v>85</v>
      </c>
      <c r="B213" s="47" t="s">
        <v>23</v>
      </c>
      <c r="C213" s="47">
        <v>1.0</v>
      </c>
      <c r="D213" s="46" t="s">
        <v>646</v>
      </c>
      <c r="E213" s="107">
        <v>200000.0</v>
      </c>
      <c r="F213" s="72" t="s">
        <v>122</v>
      </c>
      <c r="G213" s="46" t="s">
        <v>16</v>
      </c>
    </row>
    <row r="214">
      <c r="A214" s="47" t="s">
        <v>85</v>
      </c>
      <c r="B214" s="47" t="s">
        <v>23</v>
      </c>
      <c r="C214" s="47">
        <v>2.0</v>
      </c>
      <c r="D214" s="46" t="s">
        <v>942</v>
      </c>
      <c r="E214" s="107">
        <v>199000.0</v>
      </c>
      <c r="F214" s="72" t="s">
        <v>122</v>
      </c>
      <c r="G214" s="46" t="s">
        <v>16</v>
      </c>
    </row>
    <row r="215">
      <c r="A215" s="47" t="s">
        <v>85</v>
      </c>
      <c r="B215" s="47" t="s">
        <v>23</v>
      </c>
      <c r="C215" s="47">
        <v>3.0</v>
      </c>
      <c r="D215" s="46" t="s">
        <v>892</v>
      </c>
      <c r="E215" s="107">
        <v>199000.0</v>
      </c>
      <c r="F215" s="72" t="s">
        <v>36</v>
      </c>
      <c r="G215" s="46" t="s">
        <v>16</v>
      </c>
    </row>
    <row r="216">
      <c r="A216" s="47" t="s">
        <v>85</v>
      </c>
      <c r="B216" s="47" t="s">
        <v>23</v>
      </c>
      <c r="C216" s="47">
        <v>4.0</v>
      </c>
      <c r="D216" s="46" t="s">
        <v>892</v>
      </c>
      <c r="E216" s="107">
        <v>199000.0</v>
      </c>
      <c r="F216" s="72" t="s">
        <v>36</v>
      </c>
      <c r="G216" s="46" t="s">
        <v>16</v>
      </c>
    </row>
    <row r="217">
      <c r="A217" s="47" t="s">
        <v>85</v>
      </c>
      <c r="B217" s="47" t="s">
        <v>23</v>
      </c>
      <c r="C217" s="47">
        <v>5.0</v>
      </c>
      <c r="D217" s="46" t="s">
        <v>943</v>
      </c>
      <c r="E217" s="107">
        <v>200000.0</v>
      </c>
      <c r="F217" s="72" t="s">
        <v>27</v>
      </c>
      <c r="G217" s="46" t="s">
        <v>16</v>
      </c>
    </row>
    <row r="218">
      <c r="A218" s="47" t="s">
        <v>85</v>
      </c>
      <c r="B218" s="47" t="s">
        <v>23</v>
      </c>
      <c r="C218" s="47">
        <v>6.0</v>
      </c>
      <c r="D218" s="46" t="s">
        <v>943</v>
      </c>
      <c r="E218" s="107">
        <v>199000.0</v>
      </c>
      <c r="F218" s="72" t="s">
        <v>27</v>
      </c>
      <c r="G218" s="46" t="s">
        <v>16</v>
      </c>
    </row>
    <row r="219">
      <c r="A219" s="47" t="s">
        <v>85</v>
      </c>
      <c r="B219" s="47" t="s">
        <v>23</v>
      </c>
      <c r="C219" s="47">
        <v>7.0</v>
      </c>
      <c r="D219" s="46" t="s">
        <v>944</v>
      </c>
      <c r="E219" s="107">
        <v>200000.0</v>
      </c>
      <c r="F219" s="72" t="s">
        <v>113</v>
      </c>
      <c r="G219" s="46" t="s">
        <v>16</v>
      </c>
    </row>
    <row r="220">
      <c r="A220" s="47" t="s">
        <v>85</v>
      </c>
      <c r="B220" s="47" t="s">
        <v>23</v>
      </c>
      <c r="C220" s="47">
        <v>8.0</v>
      </c>
      <c r="D220" s="46" t="s">
        <v>884</v>
      </c>
      <c r="E220" s="107">
        <v>196000.0</v>
      </c>
      <c r="F220" s="72" t="s">
        <v>80</v>
      </c>
      <c r="G220" s="46" t="s">
        <v>16</v>
      </c>
    </row>
    <row r="221">
      <c r="A221" s="47" t="s">
        <v>85</v>
      </c>
      <c r="B221" s="47" t="s">
        <v>23</v>
      </c>
      <c r="C221" s="47">
        <v>9.0</v>
      </c>
      <c r="D221" s="46" t="s">
        <v>945</v>
      </c>
      <c r="E221" s="107">
        <v>177000.0</v>
      </c>
      <c r="F221" s="72" t="s">
        <v>36</v>
      </c>
      <c r="G221" s="46" t="s">
        <v>16</v>
      </c>
    </row>
    <row r="222">
      <c r="A222" s="47" t="s">
        <v>88</v>
      </c>
      <c r="B222" s="47" t="s">
        <v>23</v>
      </c>
      <c r="C222" s="127">
        <v>1.0</v>
      </c>
      <c r="D222" s="46" t="s">
        <v>646</v>
      </c>
      <c r="E222" s="107">
        <v>200000.0</v>
      </c>
      <c r="F222" s="72" t="s">
        <v>122</v>
      </c>
      <c r="G222" s="46" t="s">
        <v>16</v>
      </c>
    </row>
    <row r="223">
      <c r="A223" s="47" t="s">
        <v>88</v>
      </c>
      <c r="B223" s="47" t="s">
        <v>23</v>
      </c>
      <c r="C223" s="127">
        <v>2.0</v>
      </c>
      <c r="D223" s="46" t="s">
        <v>913</v>
      </c>
      <c r="E223" s="107">
        <v>200000.0</v>
      </c>
      <c r="F223" s="72" t="s">
        <v>27</v>
      </c>
      <c r="G223" s="46" t="s">
        <v>16</v>
      </c>
    </row>
    <row r="224">
      <c r="A224" s="47" t="s">
        <v>88</v>
      </c>
      <c r="B224" s="47" t="s">
        <v>23</v>
      </c>
      <c r="C224" s="127">
        <v>3.0</v>
      </c>
      <c r="D224" s="46" t="s">
        <v>946</v>
      </c>
      <c r="E224" s="107">
        <v>181000.0</v>
      </c>
      <c r="F224" s="72" t="s">
        <v>75</v>
      </c>
      <c r="G224" s="46" t="s">
        <v>16</v>
      </c>
    </row>
    <row r="225">
      <c r="A225" s="47" t="s">
        <v>88</v>
      </c>
      <c r="B225" s="47" t="s">
        <v>23</v>
      </c>
      <c r="C225" s="127">
        <v>4.0</v>
      </c>
      <c r="D225" s="46" t="s">
        <v>946</v>
      </c>
      <c r="E225" s="107">
        <v>191000.0</v>
      </c>
      <c r="F225" s="72" t="s">
        <v>75</v>
      </c>
      <c r="G225" s="46" t="s">
        <v>16</v>
      </c>
    </row>
    <row r="226">
      <c r="A226" s="47" t="s">
        <v>88</v>
      </c>
      <c r="B226" s="47" t="s">
        <v>23</v>
      </c>
      <c r="C226" s="127">
        <v>5.0</v>
      </c>
      <c r="D226" s="46" t="s">
        <v>947</v>
      </c>
      <c r="E226" s="107">
        <v>200000.0</v>
      </c>
      <c r="F226" s="72" t="s">
        <v>27</v>
      </c>
      <c r="G226" s="46" t="s">
        <v>16</v>
      </c>
    </row>
    <row r="227">
      <c r="A227" s="47" t="s">
        <v>88</v>
      </c>
      <c r="B227" s="47" t="s">
        <v>23</v>
      </c>
      <c r="C227" s="127">
        <v>6.0</v>
      </c>
      <c r="D227" s="46" t="s">
        <v>946</v>
      </c>
      <c r="E227" s="107">
        <v>200000.0</v>
      </c>
      <c r="F227" s="72" t="s">
        <v>75</v>
      </c>
      <c r="G227" s="46" t="s">
        <v>16</v>
      </c>
    </row>
    <row r="228">
      <c r="A228" s="47" t="s">
        <v>88</v>
      </c>
      <c r="B228" s="47" t="s">
        <v>23</v>
      </c>
      <c r="C228" s="127">
        <v>7.0</v>
      </c>
      <c r="D228" s="46" t="s">
        <v>944</v>
      </c>
      <c r="E228" s="107">
        <v>200000.0</v>
      </c>
      <c r="F228" s="72" t="s">
        <v>113</v>
      </c>
      <c r="G228" s="46" t="s">
        <v>16</v>
      </c>
    </row>
    <row r="229">
      <c r="A229" s="47" t="s">
        <v>88</v>
      </c>
      <c r="B229" s="47" t="s">
        <v>23</v>
      </c>
      <c r="C229" s="127">
        <v>8.0</v>
      </c>
      <c r="D229" s="46" t="s">
        <v>948</v>
      </c>
      <c r="E229" s="107">
        <v>200000.0</v>
      </c>
      <c r="F229" s="72" t="s">
        <v>113</v>
      </c>
      <c r="G229" s="46" t="s">
        <v>16</v>
      </c>
    </row>
    <row r="230">
      <c r="A230" s="47" t="s">
        <v>88</v>
      </c>
      <c r="B230" s="47" t="s">
        <v>23</v>
      </c>
      <c r="C230" s="127">
        <v>9.0</v>
      </c>
      <c r="D230" s="46" t="s">
        <v>949</v>
      </c>
      <c r="E230" s="107">
        <v>199000.0</v>
      </c>
      <c r="F230" s="72" t="s">
        <v>95</v>
      </c>
      <c r="G230" s="46" t="s">
        <v>16</v>
      </c>
    </row>
    <row r="231">
      <c r="A231" s="47" t="s">
        <v>88</v>
      </c>
      <c r="B231" s="47" t="s">
        <v>23</v>
      </c>
      <c r="C231" s="47">
        <v>10.0</v>
      </c>
      <c r="D231" s="46" t="s">
        <v>945</v>
      </c>
      <c r="E231" s="107">
        <v>196000.0</v>
      </c>
      <c r="F231" s="72" t="s">
        <v>36</v>
      </c>
      <c r="G231" s="46" t="s">
        <v>16</v>
      </c>
    </row>
    <row r="232">
      <c r="A232" s="47" t="s">
        <v>91</v>
      </c>
      <c r="B232" s="47" t="s">
        <v>23</v>
      </c>
      <c r="C232" s="127">
        <v>1.0</v>
      </c>
      <c r="D232" s="46" t="s">
        <v>646</v>
      </c>
      <c r="E232" s="107">
        <v>200000.0</v>
      </c>
      <c r="F232" s="72" t="s">
        <v>122</v>
      </c>
      <c r="G232" s="46" t="s">
        <v>16</v>
      </c>
    </row>
    <row r="233">
      <c r="A233" s="47" t="s">
        <v>91</v>
      </c>
      <c r="B233" s="47" t="s">
        <v>23</v>
      </c>
      <c r="C233" s="127">
        <v>2.0</v>
      </c>
      <c r="D233" s="46" t="s">
        <v>950</v>
      </c>
      <c r="E233" s="107">
        <v>199000.0</v>
      </c>
      <c r="F233" s="72" t="s">
        <v>122</v>
      </c>
      <c r="G233" s="46" t="s">
        <v>16</v>
      </c>
    </row>
    <row r="234">
      <c r="A234" s="47" t="s">
        <v>91</v>
      </c>
      <c r="B234" s="47" t="s">
        <v>23</v>
      </c>
      <c r="C234" s="127">
        <v>3.0</v>
      </c>
      <c r="D234" s="46" t="s">
        <v>951</v>
      </c>
      <c r="E234" s="107">
        <v>200000.0</v>
      </c>
      <c r="F234" s="72" t="s">
        <v>27</v>
      </c>
      <c r="G234" s="46" t="s">
        <v>16</v>
      </c>
    </row>
    <row r="235">
      <c r="A235" s="47" t="s">
        <v>91</v>
      </c>
      <c r="B235" s="47" t="s">
        <v>23</v>
      </c>
      <c r="C235" s="127">
        <v>4.0</v>
      </c>
      <c r="D235" s="46" t="s">
        <v>952</v>
      </c>
      <c r="E235" s="107">
        <v>192000.0</v>
      </c>
      <c r="F235" s="72" t="s">
        <v>122</v>
      </c>
      <c r="G235" s="46" t="s">
        <v>16</v>
      </c>
    </row>
    <row r="236">
      <c r="A236" s="47" t="s">
        <v>91</v>
      </c>
      <c r="B236" s="47" t="s">
        <v>23</v>
      </c>
      <c r="C236" s="127">
        <v>5.0</v>
      </c>
      <c r="D236" s="46" t="s">
        <v>907</v>
      </c>
      <c r="E236" s="107">
        <v>198000.0</v>
      </c>
      <c r="F236" s="72" t="s">
        <v>33</v>
      </c>
      <c r="G236" s="46" t="s">
        <v>16</v>
      </c>
    </row>
    <row r="237">
      <c r="A237" s="47" t="s">
        <v>91</v>
      </c>
      <c r="B237" s="47" t="s">
        <v>23</v>
      </c>
      <c r="C237" s="127">
        <v>6.0</v>
      </c>
      <c r="D237" s="46" t="s">
        <v>907</v>
      </c>
      <c r="E237" s="107">
        <v>198000.0</v>
      </c>
      <c r="F237" s="72" t="s">
        <v>33</v>
      </c>
      <c r="G237" s="46" t="s">
        <v>16</v>
      </c>
    </row>
    <row r="238">
      <c r="A238" s="47" t="s">
        <v>94</v>
      </c>
      <c r="B238" s="47" t="s">
        <v>23</v>
      </c>
      <c r="C238" s="127">
        <v>1.0</v>
      </c>
      <c r="D238" s="46" t="s">
        <v>953</v>
      </c>
      <c r="E238" s="107">
        <v>199000.0</v>
      </c>
      <c r="F238" s="72" t="s">
        <v>122</v>
      </c>
      <c r="G238" s="46" t="s">
        <v>16</v>
      </c>
    </row>
    <row r="239">
      <c r="A239" s="47" t="s">
        <v>94</v>
      </c>
      <c r="B239" s="47" t="s">
        <v>23</v>
      </c>
      <c r="C239" s="127">
        <v>2.0</v>
      </c>
      <c r="D239" s="46" t="s">
        <v>646</v>
      </c>
      <c r="E239" s="107">
        <v>200000.0</v>
      </c>
      <c r="F239" s="72" t="s">
        <v>122</v>
      </c>
      <c r="G239" s="46" t="s">
        <v>16</v>
      </c>
    </row>
    <row r="240">
      <c r="A240" s="47" t="s">
        <v>94</v>
      </c>
      <c r="B240" s="47" t="s">
        <v>23</v>
      </c>
      <c r="C240" s="127">
        <v>3.0</v>
      </c>
      <c r="D240" s="46" t="s">
        <v>950</v>
      </c>
      <c r="E240" s="107">
        <v>199000.0</v>
      </c>
      <c r="F240" s="72" t="s">
        <v>122</v>
      </c>
      <c r="G240" s="46" t="s">
        <v>16</v>
      </c>
    </row>
    <row r="241">
      <c r="A241" s="47" t="s">
        <v>94</v>
      </c>
      <c r="B241" s="47" t="s">
        <v>23</v>
      </c>
      <c r="C241" s="127">
        <v>4.0</v>
      </c>
      <c r="D241" s="46" t="s">
        <v>954</v>
      </c>
      <c r="E241" s="107">
        <v>168000.0</v>
      </c>
      <c r="F241" s="72" t="s">
        <v>95</v>
      </c>
      <c r="G241" s="46" t="s">
        <v>16</v>
      </c>
    </row>
    <row r="242">
      <c r="A242" s="47" t="s">
        <v>94</v>
      </c>
      <c r="B242" s="47" t="s">
        <v>23</v>
      </c>
      <c r="C242" s="127">
        <v>5.0</v>
      </c>
      <c r="D242" s="46" t="s">
        <v>955</v>
      </c>
      <c r="E242" s="107">
        <v>200000.0</v>
      </c>
      <c r="F242" s="72" t="s">
        <v>27</v>
      </c>
      <c r="G242" s="46" t="s">
        <v>16</v>
      </c>
    </row>
    <row r="243">
      <c r="A243" s="47" t="s">
        <v>94</v>
      </c>
      <c r="B243" s="47" t="s">
        <v>23</v>
      </c>
      <c r="C243" s="127">
        <v>6.0</v>
      </c>
      <c r="D243" s="46" t="s">
        <v>956</v>
      </c>
      <c r="E243" s="107">
        <v>199000.0</v>
      </c>
      <c r="F243" s="72" t="s">
        <v>110</v>
      </c>
      <c r="G243" s="46" t="s">
        <v>16</v>
      </c>
    </row>
    <row r="244">
      <c r="A244" s="47" t="s">
        <v>94</v>
      </c>
      <c r="B244" s="47" t="s">
        <v>23</v>
      </c>
      <c r="C244" s="127">
        <v>7.0</v>
      </c>
      <c r="D244" s="46" t="s">
        <v>957</v>
      </c>
      <c r="E244" s="107">
        <v>195000.0</v>
      </c>
      <c r="F244" s="72" t="s">
        <v>36</v>
      </c>
      <c r="G244" s="46" t="s">
        <v>16</v>
      </c>
    </row>
    <row r="245">
      <c r="A245" s="47" t="s">
        <v>94</v>
      </c>
      <c r="B245" s="47" t="s">
        <v>23</v>
      </c>
      <c r="C245" s="127">
        <v>8.0</v>
      </c>
      <c r="D245" s="46" t="s">
        <v>945</v>
      </c>
      <c r="E245" s="107">
        <v>197000.0</v>
      </c>
      <c r="F245" s="72" t="s">
        <v>36</v>
      </c>
      <c r="G245" s="46" t="s">
        <v>16</v>
      </c>
    </row>
    <row r="246">
      <c r="A246" s="47" t="s">
        <v>94</v>
      </c>
      <c r="B246" s="47" t="s">
        <v>23</v>
      </c>
      <c r="C246" s="127">
        <v>9.0</v>
      </c>
      <c r="D246" s="46" t="s">
        <v>958</v>
      </c>
      <c r="E246" s="107">
        <v>199000.0</v>
      </c>
      <c r="F246" s="72" t="s">
        <v>42</v>
      </c>
      <c r="G246" s="46" t="s">
        <v>16</v>
      </c>
    </row>
    <row r="247">
      <c r="A247" s="47" t="s">
        <v>94</v>
      </c>
      <c r="B247" s="47" t="s">
        <v>23</v>
      </c>
      <c r="C247" s="127">
        <v>10.0</v>
      </c>
      <c r="D247" s="46" t="s">
        <v>958</v>
      </c>
      <c r="E247" s="107">
        <v>199000.0</v>
      </c>
      <c r="F247" s="72" t="s">
        <v>42</v>
      </c>
      <c r="G247" s="46" t="s">
        <v>16</v>
      </c>
    </row>
    <row r="248">
      <c r="A248" s="47" t="s">
        <v>147</v>
      </c>
      <c r="B248" s="47" t="s">
        <v>23</v>
      </c>
      <c r="C248" s="127">
        <v>1.0</v>
      </c>
      <c r="D248" s="46" t="s">
        <v>646</v>
      </c>
      <c r="E248" s="107">
        <v>200000.0</v>
      </c>
      <c r="F248" s="72" t="s">
        <v>122</v>
      </c>
      <c r="G248" s="46" t="s">
        <v>16</v>
      </c>
    </row>
    <row r="249">
      <c r="A249" s="47" t="s">
        <v>147</v>
      </c>
      <c r="B249" s="47" t="s">
        <v>23</v>
      </c>
      <c r="C249" s="127">
        <v>2.0</v>
      </c>
      <c r="D249" s="46" t="s">
        <v>646</v>
      </c>
      <c r="E249" s="107">
        <v>200000.0</v>
      </c>
      <c r="F249" s="72" t="s">
        <v>122</v>
      </c>
      <c r="G249" s="46" t="s">
        <v>16</v>
      </c>
    </row>
    <row r="250">
      <c r="A250" s="47" t="s">
        <v>147</v>
      </c>
      <c r="B250" s="47" t="s">
        <v>23</v>
      </c>
      <c r="C250" s="127">
        <v>3.0</v>
      </c>
      <c r="D250" s="46" t="s">
        <v>959</v>
      </c>
      <c r="E250" s="107">
        <v>200000.0</v>
      </c>
      <c r="F250" s="72" t="s">
        <v>107</v>
      </c>
      <c r="G250" s="46" t="s">
        <v>16</v>
      </c>
    </row>
    <row r="251">
      <c r="A251" s="47" t="s">
        <v>147</v>
      </c>
      <c r="B251" s="47" t="s">
        <v>23</v>
      </c>
      <c r="C251" s="127">
        <v>4.0</v>
      </c>
      <c r="D251" s="46" t="s">
        <v>959</v>
      </c>
      <c r="E251" s="107">
        <v>200000.0</v>
      </c>
      <c r="F251" s="72" t="s">
        <v>107</v>
      </c>
      <c r="G251" s="46" t="s">
        <v>16</v>
      </c>
    </row>
    <row r="252">
      <c r="A252" s="47" t="s">
        <v>147</v>
      </c>
      <c r="B252" s="47" t="s">
        <v>23</v>
      </c>
      <c r="C252" s="127">
        <v>5.0</v>
      </c>
      <c r="D252" s="46" t="s">
        <v>920</v>
      </c>
      <c r="E252" s="107">
        <v>200000.0</v>
      </c>
      <c r="F252" s="72" t="s">
        <v>45</v>
      </c>
      <c r="G252" s="46" t="s">
        <v>16</v>
      </c>
    </row>
    <row r="253">
      <c r="A253" s="47" t="s">
        <v>147</v>
      </c>
      <c r="B253" s="47" t="s">
        <v>23</v>
      </c>
      <c r="C253" s="127">
        <v>6.0</v>
      </c>
      <c r="D253" s="115" t="s">
        <v>725</v>
      </c>
      <c r="E253" s="107">
        <v>200000.0</v>
      </c>
      <c r="F253" s="72" t="s">
        <v>27</v>
      </c>
      <c r="G253" s="46" t="s">
        <v>16</v>
      </c>
    </row>
    <row r="254">
      <c r="A254" s="47" t="s">
        <v>147</v>
      </c>
      <c r="B254" s="47" t="s">
        <v>23</v>
      </c>
      <c r="C254" s="127">
        <v>7.0</v>
      </c>
      <c r="D254" s="115" t="s">
        <v>725</v>
      </c>
      <c r="E254" s="107">
        <v>200000.0</v>
      </c>
      <c r="F254" s="72" t="s">
        <v>27</v>
      </c>
      <c r="G254" s="46" t="s">
        <v>16</v>
      </c>
    </row>
    <row r="255">
      <c r="A255" s="47" t="s">
        <v>147</v>
      </c>
      <c r="B255" s="47" t="s">
        <v>23</v>
      </c>
      <c r="C255" s="127">
        <v>8.0</v>
      </c>
      <c r="D255" s="46" t="s">
        <v>960</v>
      </c>
      <c r="E255" s="107">
        <v>200000.0</v>
      </c>
      <c r="F255" s="72" t="s">
        <v>54</v>
      </c>
      <c r="G255" s="46" t="s">
        <v>16</v>
      </c>
    </row>
    <row r="256">
      <c r="A256" s="47" t="s">
        <v>147</v>
      </c>
      <c r="B256" s="47" t="s">
        <v>23</v>
      </c>
      <c r="C256" s="127">
        <v>9.0</v>
      </c>
      <c r="D256" s="46" t="s">
        <v>926</v>
      </c>
      <c r="E256" s="107">
        <v>200000.0</v>
      </c>
      <c r="F256" s="72" t="s">
        <v>45</v>
      </c>
      <c r="G256" s="46" t="s">
        <v>16</v>
      </c>
    </row>
    <row r="257">
      <c r="A257" s="47" t="s">
        <v>147</v>
      </c>
      <c r="B257" s="47" t="s">
        <v>23</v>
      </c>
      <c r="C257" s="127">
        <v>10.0</v>
      </c>
      <c r="D257" s="46" t="s">
        <v>961</v>
      </c>
      <c r="E257" s="107">
        <v>200000.0</v>
      </c>
      <c r="F257" s="72" t="s">
        <v>89</v>
      </c>
      <c r="G257" s="46" t="s">
        <v>16</v>
      </c>
    </row>
    <row r="258">
      <c r="A258" s="47" t="s">
        <v>149</v>
      </c>
      <c r="B258" s="47" t="s">
        <v>23</v>
      </c>
      <c r="C258" s="127">
        <v>1.0</v>
      </c>
      <c r="D258" s="46" t="s">
        <v>942</v>
      </c>
      <c r="E258" s="107">
        <v>200000.0</v>
      </c>
      <c r="F258" s="72" t="s">
        <v>122</v>
      </c>
      <c r="G258" s="46" t="s">
        <v>16</v>
      </c>
    </row>
    <row r="259">
      <c r="A259" s="47" t="s">
        <v>149</v>
      </c>
      <c r="B259" s="47" t="s">
        <v>23</v>
      </c>
      <c r="C259" s="127">
        <v>2.0</v>
      </c>
      <c r="D259" s="46" t="s">
        <v>962</v>
      </c>
      <c r="E259" s="107">
        <v>200000.0</v>
      </c>
      <c r="F259" s="72" t="s">
        <v>122</v>
      </c>
      <c r="G259" s="46" t="s">
        <v>16</v>
      </c>
    </row>
    <row r="260">
      <c r="A260" s="47" t="s">
        <v>149</v>
      </c>
      <c r="B260" s="47" t="s">
        <v>23</v>
      </c>
      <c r="C260" s="127">
        <v>3.0</v>
      </c>
      <c r="D260" s="46" t="s">
        <v>610</v>
      </c>
      <c r="E260" s="107">
        <v>200000.0</v>
      </c>
      <c r="F260" s="72" t="s">
        <v>107</v>
      </c>
      <c r="G260" s="46" t="s">
        <v>16</v>
      </c>
    </row>
    <row r="261">
      <c r="A261" s="47" t="s">
        <v>149</v>
      </c>
      <c r="B261" s="47" t="s">
        <v>23</v>
      </c>
      <c r="C261" s="127">
        <v>4.0</v>
      </c>
      <c r="D261" s="46" t="s">
        <v>963</v>
      </c>
      <c r="E261" s="107">
        <v>200000.0</v>
      </c>
      <c r="F261" s="72" t="s">
        <v>39</v>
      </c>
      <c r="G261" s="46" t="s">
        <v>16</v>
      </c>
    </row>
    <row r="262">
      <c r="A262" s="47" t="s">
        <v>149</v>
      </c>
      <c r="B262" s="47" t="s">
        <v>23</v>
      </c>
      <c r="C262" s="127">
        <v>5.0</v>
      </c>
      <c r="D262" s="46" t="s">
        <v>964</v>
      </c>
      <c r="E262" s="107">
        <v>200000.0</v>
      </c>
      <c r="F262" s="72" t="s">
        <v>113</v>
      </c>
      <c r="G262" s="46" t="s">
        <v>16</v>
      </c>
    </row>
    <row r="263">
      <c r="A263" s="47" t="s">
        <v>149</v>
      </c>
      <c r="B263" s="47" t="s">
        <v>23</v>
      </c>
      <c r="C263" s="127">
        <v>6.0</v>
      </c>
      <c r="D263" s="46" t="s">
        <v>963</v>
      </c>
      <c r="E263" s="107">
        <v>200000.0</v>
      </c>
      <c r="F263" s="72" t="s">
        <v>39</v>
      </c>
      <c r="G263" s="46" t="s">
        <v>16</v>
      </c>
    </row>
    <row r="264">
      <c r="A264" s="47" t="s">
        <v>150</v>
      </c>
      <c r="B264" s="47" t="s">
        <v>23</v>
      </c>
      <c r="C264" s="127">
        <v>1.0</v>
      </c>
      <c r="D264" s="46" t="s">
        <v>646</v>
      </c>
      <c r="E264" s="107">
        <v>200000.0</v>
      </c>
      <c r="F264" s="72" t="s">
        <v>122</v>
      </c>
      <c r="G264" s="46" t="s">
        <v>16</v>
      </c>
    </row>
    <row r="265">
      <c r="A265" s="47" t="s">
        <v>150</v>
      </c>
      <c r="B265" s="47" t="s">
        <v>23</v>
      </c>
      <c r="C265" s="127">
        <v>2.0</v>
      </c>
      <c r="D265" s="46" t="s">
        <v>942</v>
      </c>
      <c r="E265" s="107">
        <v>200000.0</v>
      </c>
      <c r="F265" s="72" t="s">
        <v>122</v>
      </c>
      <c r="G265" s="46" t="s">
        <v>16</v>
      </c>
    </row>
    <row r="266">
      <c r="A266" s="47" t="s">
        <v>150</v>
      </c>
      <c r="B266" s="47" t="s">
        <v>23</v>
      </c>
      <c r="C266" s="127">
        <v>3.0</v>
      </c>
      <c r="D266" s="46" t="s">
        <v>942</v>
      </c>
      <c r="E266" s="107">
        <v>200000.0</v>
      </c>
      <c r="F266" s="72" t="s">
        <v>122</v>
      </c>
      <c r="G266" s="46" t="s">
        <v>16</v>
      </c>
    </row>
    <row r="267">
      <c r="A267" s="47" t="s">
        <v>150</v>
      </c>
      <c r="B267" s="47" t="s">
        <v>23</v>
      </c>
      <c r="C267" s="127">
        <v>4.0</v>
      </c>
      <c r="D267" s="46" t="s">
        <v>965</v>
      </c>
      <c r="E267" s="107">
        <v>191000.0</v>
      </c>
      <c r="F267" s="72" t="s">
        <v>122</v>
      </c>
      <c r="G267" s="46" t="s">
        <v>16</v>
      </c>
    </row>
    <row r="268">
      <c r="A268" s="47" t="s">
        <v>150</v>
      </c>
      <c r="B268" s="47" t="s">
        <v>23</v>
      </c>
      <c r="C268" s="127">
        <v>5.0</v>
      </c>
      <c r="D268" s="46" t="s">
        <v>900</v>
      </c>
      <c r="E268" s="107">
        <v>126000.0</v>
      </c>
      <c r="F268" s="72" t="s">
        <v>107</v>
      </c>
      <c r="G268" s="46" t="s">
        <v>16</v>
      </c>
    </row>
    <row r="269">
      <c r="A269" s="47" t="s">
        <v>150</v>
      </c>
      <c r="B269" s="47" t="s">
        <v>23</v>
      </c>
      <c r="C269" s="127">
        <v>6.0</v>
      </c>
      <c r="D269" s="46" t="s">
        <v>882</v>
      </c>
      <c r="E269" s="107">
        <v>167000.0</v>
      </c>
      <c r="F269" s="72" t="s">
        <v>86</v>
      </c>
      <c r="G269" s="46" t="s">
        <v>16</v>
      </c>
    </row>
    <row r="270">
      <c r="A270" s="47" t="s">
        <v>150</v>
      </c>
      <c r="B270" s="47" t="s">
        <v>23</v>
      </c>
      <c r="C270" s="127">
        <v>7.0</v>
      </c>
      <c r="D270" s="46" t="s">
        <v>946</v>
      </c>
      <c r="E270" s="107">
        <v>200000.0</v>
      </c>
      <c r="F270" s="72" t="s">
        <v>75</v>
      </c>
      <c r="G270" s="46" t="s">
        <v>16</v>
      </c>
    </row>
    <row r="271">
      <c r="A271" s="96" t="s">
        <v>150</v>
      </c>
      <c r="B271" s="96" t="s">
        <v>23</v>
      </c>
      <c r="C271" s="128">
        <v>8.0</v>
      </c>
      <c r="D271" s="60" t="s">
        <v>958</v>
      </c>
      <c r="E271" s="108">
        <v>196000.0</v>
      </c>
      <c r="F271" s="98" t="s">
        <v>36</v>
      </c>
      <c r="G271" s="46" t="s">
        <v>16</v>
      </c>
    </row>
    <row r="272">
      <c r="A272" s="31"/>
      <c r="B272" s="31"/>
      <c r="C272" s="127"/>
      <c r="E272" s="109"/>
      <c r="F272" s="33"/>
      <c r="G272" s="52"/>
    </row>
    <row r="273">
      <c r="A273" s="31"/>
      <c r="B273" s="31"/>
      <c r="C273" s="127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6" max="6" width="25.43"/>
    <col customWidth="1" min="8" max="8" width="33.0"/>
    <col customWidth="1" min="9" max="9" width="34.86"/>
  </cols>
  <sheetData>
    <row r="1">
      <c r="A1" s="68" t="s">
        <v>966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countif(G4:G1999,"Open")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97</v>
      </c>
      <c r="B4" s="47" t="s">
        <v>7</v>
      </c>
      <c r="C4" s="47">
        <v>1.0</v>
      </c>
      <c r="D4" s="51" t="s">
        <v>967</v>
      </c>
      <c r="E4" s="107">
        <v>79911.53</v>
      </c>
      <c r="F4" s="72" t="s">
        <v>95</v>
      </c>
      <c r="G4" s="52"/>
    </row>
    <row r="5">
      <c r="A5" s="47" t="s">
        <v>97</v>
      </c>
      <c r="B5" s="47" t="s">
        <v>7</v>
      </c>
      <c r="C5" s="47">
        <v>2.0</v>
      </c>
      <c r="D5" s="51" t="s">
        <v>968</v>
      </c>
      <c r="E5" s="107">
        <v>93906.75</v>
      </c>
      <c r="F5" s="72" t="s">
        <v>95</v>
      </c>
      <c r="G5" s="52"/>
    </row>
    <row r="6">
      <c r="A6" s="47" t="s">
        <v>97</v>
      </c>
      <c r="B6" s="47" t="s">
        <v>7</v>
      </c>
      <c r="C6" s="47">
        <v>3.0</v>
      </c>
      <c r="D6" s="46" t="s">
        <v>969</v>
      </c>
      <c r="E6" s="107">
        <v>169929.45</v>
      </c>
      <c r="F6" s="72" t="s">
        <v>8</v>
      </c>
      <c r="G6" s="52"/>
    </row>
    <row r="7">
      <c r="A7" s="47" t="s">
        <v>97</v>
      </c>
      <c r="B7" s="47" t="s">
        <v>7</v>
      </c>
      <c r="C7" s="47">
        <v>4.0</v>
      </c>
      <c r="D7" s="46" t="s">
        <v>970</v>
      </c>
      <c r="E7" s="107">
        <v>200000.0</v>
      </c>
      <c r="F7" s="72" t="s">
        <v>39</v>
      </c>
      <c r="G7" s="52"/>
    </row>
    <row r="8">
      <c r="A8" s="47" t="s">
        <v>97</v>
      </c>
      <c r="B8" s="47" t="s">
        <v>7</v>
      </c>
      <c r="C8" s="47">
        <v>5.0</v>
      </c>
      <c r="D8" s="46" t="s">
        <v>971</v>
      </c>
      <c r="E8" s="107">
        <v>100000.0</v>
      </c>
      <c r="F8" s="72" t="s">
        <v>30</v>
      </c>
      <c r="G8" s="52"/>
    </row>
    <row r="9">
      <c r="A9" s="47" t="s">
        <v>97</v>
      </c>
      <c r="B9" s="47" t="s">
        <v>7</v>
      </c>
      <c r="C9" s="47">
        <v>6.0</v>
      </c>
      <c r="D9" s="51" t="s">
        <v>972</v>
      </c>
      <c r="E9" s="107">
        <v>157817.17</v>
      </c>
      <c r="F9" s="72" t="s">
        <v>95</v>
      </c>
      <c r="G9" s="52"/>
    </row>
    <row r="10">
      <c r="A10" s="47" t="s">
        <v>97</v>
      </c>
      <c r="B10" s="47" t="s">
        <v>7</v>
      </c>
      <c r="C10" s="47">
        <v>7.0</v>
      </c>
      <c r="D10" s="46" t="s">
        <v>973</v>
      </c>
      <c r="E10" s="107">
        <v>159815.27</v>
      </c>
      <c r="F10" s="72" t="s">
        <v>8</v>
      </c>
      <c r="G10" s="52"/>
    </row>
    <row r="11">
      <c r="A11" s="47" t="s">
        <v>97</v>
      </c>
      <c r="B11" s="47" t="s">
        <v>7</v>
      </c>
      <c r="C11" s="47">
        <v>8.0</v>
      </c>
      <c r="D11" s="51" t="s">
        <v>974</v>
      </c>
      <c r="E11" s="107">
        <v>121952.44</v>
      </c>
      <c r="F11" s="72" t="s">
        <v>51</v>
      </c>
      <c r="G11" s="52"/>
    </row>
    <row r="12">
      <c r="A12" s="47" t="s">
        <v>97</v>
      </c>
      <c r="B12" s="47" t="s">
        <v>7</v>
      </c>
      <c r="C12" s="47">
        <v>9.0</v>
      </c>
      <c r="D12" s="51" t="s">
        <v>975</v>
      </c>
      <c r="E12" s="107">
        <v>199692.4</v>
      </c>
      <c r="F12" s="72" t="s">
        <v>86</v>
      </c>
      <c r="G12" s="52"/>
    </row>
    <row r="13">
      <c r="A13" s="47" t="s">
        <v>97</v>
      </c>
      <c r="B13" s="47" t="s">
        <v>7</v>
      </c>
      <c r="C13" s="47">
        <v>10.0</v>
      </c>
      <c r="D13" s="46" t="s">
        <v>976</v>
      </c>
      <c r="E13" s="107">
        <v>186985.89</v>
      </c>
      <c r="F13" s="72" t="s">
        <v>51</v>
      </c>
      <c r="G13" s="52"/>
    </row>
    <row r="14">
      <c r="A14" s="47" t="s">
        <v>97</v>
      </c>
      <c r="B14" s="47" t="s">
        <v>7</v>
      </c>
      <c r="C14" s="47">
        <v>11.0</v>
      </c>
      <c r="D14" s="46" t="s">
        <v>977</v>
      </c>
      <c r="E14" s="107">
        <v>168209.05</v>
      </c>
      <c r="F14" s="72" t="s">
        <v>51</v>
      </c>
      <c r="G14" s="52"/>
    </row>
    <row r="15">
      <c r="A15" s="47" t="s">
        <v>100</v>
      </c>
      <c r="B15" s="47" t="s">
        <v>7</v>
      </c>
      <c r="C15" s="47">
        <v>1.0</v>
      </c>
      <c r="D15" s="46" t="s">
        <v>978</v>
      </c>
      <c r="E15" s="107">
        <v>139527.41</v>
      </c>
      <c r="F15" s="72" t="s">
        <v>8</v>
      </c>
      <c r="G15" s="52"/>
    </row>
    <row r="16">
      <c r="A16" s="47" t="s">
        <v>100</v>
      </c>
      <c r="B16" s="47" t="s">
        <v>7</v>
      </c>
      <c r="C16" s="47">
        <v>2.0</v>
      </c>
      <c r="D16" s="51" t="s">
        <v>979</v>
      </c>
      <c r="E16" s="107">
        <v>136988.77</v>
      </c>
      <c r="F16" s="72" t="s">
        <v>95</v>
      </c>
      <c r="G16" s="52"/>
    </row>
    <row r="17">
      <c r="A17" s="47" t="s">
        <v>100</v>
      </c>
      <c r="B17" s="47" t="s">
        <v>7</v>
      </c>
      <c r="C17" s="47">
        <v>3.0</v>
      </c>
      <c r="D17" s="51" t="s">
        <v>980</v>
      </c>
      <c r="E17" s="107">
        <v>125535.42</v>
      </c>
      <c r="F17" s="72" t="s">
        <v>86</v>
      </c>
      <c r="G17" s="52"/>
    </row>
    <row r="18">
      <c r="A18" s="47" t="s">
        <v>100</v>
      </c>
      <c r="B18" s="47" t="s">
        <v>7</v>
      </c>
      <c r="C18" s="47">
        <v>4.0</v>
      </c>
      <c r="D18" s="51" t="s">
        <v>981</v>
      </c>
      <c r="E18" s="107">
        <v>200000.0</v>
      </c>
      <c r="F18" s="72" t="s">
        <v>39</v>
      </c>
      <c r="G18" s="52"/>
    </row>
    <row r="19">
      <c r="A19" s="47" t="s">
        <v>100</v>
      </c>
      <c r="B19" s="47" t="s">
        <v>7</v>
      </c>
      <c r="C19" s="47">
        <v>5.0</v>
      </c>
      <c r="D19" s="51" t="s">
        <v>975</v>
      </c>
      <c r="E19" s="107">
        <v>125220.97</v>
      </c>
      <c r="F19" s="72" t="s">
        <v>86</v>
      </c>
      <c r="G19" s="52"/>
    </row>
    <row r="20">
      <c r="A20" s="47" t="s">
        <v>100</v>
      </c>
      <c r="B20" s="47" t="s">
        <v>7</v>
      </c>
      <c r="C20" s="47">
        <v>6.0</v>
      </c>
      <c r="D20" s="51" t="s">
        <v>982</v>
      </c>
      <c r="E20" s="107">
        <v>115400.13</v>
      </c>
      <c r="F20" s="72" t="s">
        <v>95</v>
      </c>
      <c r="G20" s="52"/>
    </row>
    <row r="21">
      <c r="A21" s="47" t="s">
        <v>100</v>
      </c>
      <c r="B21" s="47" t="s">
        <v>7</v>
      </c>
      <c r="C21" s="47">
        <v>7.0</v>
      </c>
      <c r="D21" s="46" t="s">
        <v>983</v>
      </c>
      <c r="E21" s="107">
        <v>118856.89</v>
      </c>
      <c r="F21" s="72" t="s">
        <v>54</v>
      </c>
      <c r="G21" s="52"/>
    </row>
    <row r="22">
      <c r="A22" s="47" t="s">
        <v>100</v>
      </c>
      <c r="B22" s="47" t="s">
        <v>7</v>
      </c>
      <c r="C22" s="47">
        <v>8.0</v>
      </c>
      <c r="D22" s="46" t="s">
        <v>978</v>
      </c>
      <c r="E22" s="107">
        <v>145277.52</v>
      </c>
      <c r="F22" s="72" t="s">
        <v>8</v>
      </c>
      <c r="G22" s="52"/>
    </row>
    <row r="23">
      <c r="A23" s="47" t="s">
        <v>103</v>
      </c>
      <c r="B23" s="47" t="s">
        <v>7</v>
      </c>
      <c r="C23" s="47">
        <v>1.0</v>
      </c>
      <c r="D23" s="46" t="s">
        <v>984</v>
      </c>
      <c r="E23" s="107">
        <v>100000.0</v>
      </c>
      <c r="F23" s="72" t="s">
        <v>30</v>
      </c>
      <c r="G23" s="52"/>
    </row>
    <row r="24">
      <c r="A24" s="47" t="s">
        <v>103</v>
      </c>
      <c r="B24" s="47" t="s">
        <v>7</v>
      </c>
      <c r="C24" s="47">
        <v>2.0</v>
      </c>
      <c r="D24" s="51" t="s">
        <v>985</v>
      </c>
      <c r="E24" s="107">
        <v>200000.0</v>
      </c>
      <c r="F24" s="72" t="s">
        <v>113</v>
      </c>
      <c r="G24" s="52"/>
    </row>
    <row r="25">
      <c r="A25" s="47" t="s">
        <v>103</v>
      </c>
      <c r="B25" s="47" t="s">
        <v>7</v>
      </c>
      <c r="C25" s="47">
        <v>3.0</v>
      </c>
      <c r="D25" s="51" t="s">
        <v>986</v>
      </c>
      <c r="E25" s="107">
        <v>200000.0</v>
      </c>
      <c r="F25" s="72" t="s">
        <v>113</v>
      </c>
      <c r="G25" s="52"/>
    </row>
    <row r="26">
      <c r="A26" s="47" t="s">
        <v>103</v>
      </c>
      <c r="B26" s="47" t="s">
        <v>7</v>
      </c>
      <c r="C26" s="47">
        <v>4.0</v>
      </c>
      <c r="D26" s="51" t="s">
        <v>987</v>
      </c>
      <c r="E26" s="107">
        <v>200000.0</v>
      </c>
      <c r="F26" s="72" t="s">
        <v>39</v>
      </c>
      <c r="G26" s="52"/>
    </row>
    <row r="27">
      <c r="A27" s="47" t="s">
        <v>103</v>
      </c>
      <c r="B27" s="47" t="s">
        <v>7</v>
      </c>
      <c r="C27" s="47">
        <v>5.0</v>
      </c>
      <c r="D27" s="51" t="s">
        <v>988</v>
      </c>
      <c r="E27" s="107">
        <v>200000.0</v>
      </c>
      <c r="F27" s="72" t="s">
        <v>39</v>
      </c>
      <c r="G27" s="52"/>
    </row>
    <row r="28">
      <c r="A28" s="47" t="s">
        <v>103</v>
      </c>
      <c r="B28" s="47" t="s">
        <v>7</v>
      </c>
      <c r="C28" s="47">
        <v>6.0</v>
      </c>
      <c r="D28" s="51" t="s">
        <v>975</v>
      </c>
      <c r="E28" s="107">
        <v>125008.16</v>
      </c>
      <c r="F28" s="72" t="s">
        <v>86</v>
      </c>
      <c r="G28" s="52"/>
    </row>
    <row r="29">
      <c r="A29" s="47" t="s">
        <v>103</v>
      </c>
      <c r="B29" s="47" t="s">
        <v>7</v>
      </c>
      <c r="C29" s="47">
        <v>7.0</v>
      </c>
      <c r="D29" s="46" t="s">
        <v>977</v>
      </c>
      <c r="E29" s="107">
        <v>135224.82</v>
      </c>
      <c r="F29" s="72" t="s">
        <v>51</v>
      </c>
      <c r="G29" s="52"/>
    </row>
    <row r="30">
      <c r="A30" s="47" t="s">
        <v>103</v>
      </c>
      <c r="B30" s="47" t="s">
        <v>7</v>
      </c>
      <c r="C30" s="47">
        <v>8.0</v>
      </c>
      <c r="D30" s="46" t="s">
        <v>977</v>
      </c>
      <c r="E30" s="107">
        <v>95855.58</v>
      </c>
      <c r="F30" s="72" t="s">
        <v>51</v>
      </c>
      <c r="G30" s="52"/>
    </row>
    <row r="31">
      <c r="A31" s="47" t="s">
        <v>106</v>
      </c>
      <c r="B31" s="47" t="s">
        <v>7</v>
      </c>
      <c r="C31" s="47">
        <v>1.0</v>
      </c>
      <c r="D31" s="46" t="s">
        <v>989</v>
      </c>
      <c r="E31" s="107">
        <v>200000.0</v>
      </c>
      <c r="F31" s="72" t="s">
        <v>113</v>
      </c>
      <c r="G31" s="46" t="s">
        <v>10</v>
      </c>
      <c r="H31" s="51" t="s">
        <v>990</v>
      </c>
    </row>
    <row r="32">
      <c r="A32" s="47" t="s">
        <v>106</v>
      </c>
      <c r="B32" s="47" t="s">
        <v>7</v>
      </c>
      <c r="C32" s="47">
        <v>2.0</v>
      </c>
      <c r="D32" s="51" t="s">
        <v>988</v>
      </c>
      <c r="E32" s="107">
        <v>200000.0</v>
      </c>
      <c r="F32" s="72" t="s">
        <v>39</v>
      </c>
      <c r="G32" s="52"/>
    </row>
    <row r="33">
      <c r="A33" s="47" t="s">
        <v>106</v>
      </c>
      <c r="B33" s="47" t="s">
        <v>7</v>
      </c>
      <c r="C33" s="47">
        <v>3.0</v>
      </c>
      <c r="D33" s="51" t="s">
        <v>991</v>
      </c>
      <c r="E33" s="107">
        <v>127441.6</v>
      </c>
      <c r="F33" s="72" t="s">
        <v>27</v>
      </c>
      <c r="G33" s="52"/>
    </row>
    <row r="34">
      <c r="A34" s="47" t="s">
        <v>106</v>
      </c>
      <c r="B34" s="47" t="s">
        <v>7</v>
      </c>
      <c r="C34" s="47">
        <v>4.0</v>
      </c>
      <c r="D34" s="46" t="s">
        <v>984</v>
      </c>
      <c r="E34" s="107">
        <v>100000.0</v>
      </c>
      <c r="F34" s="72" t="s">
        <v>30</v>
      </c>
      <c r="G34" s="52"/>
    </row>
    <row r="35">
      <c r="A35" s="47" t="s">
        <v>106</v>
      </c>
      <c r="B35" s="47" t="s">
        <v>7</v>
      </c>
      <c r="C35" s="47">
        <v>5.0</v>
      </c>
      <c r="D35" s="46" t="s">
        <v>989</v>
      </c>
      <c r="E35" s="107">
        <v>200000.0</v>
      </c>
      <c r="F35" s="72" t="s">
        <v>113</v>
      </c>
      <c r="G35" s="46" t="s">
        <v>10</v>
      </c>
      <c r="H35" s="51" t="s">
        <v>992</v>
      </c>
    </row>
    <row r="36">
      <c r="A36" s="47" t="s">
        <v>106</v>
      </c>
      <c r="B36" s="47" t="s">
        <v>7</v>
      </c>
      <c r="C36" s="47">
        <v>6.0</v>
      </c>
      <c r="D36" s="46" t="s">
        <v>977</v>
      </c>
      <c r="E36" s="107">
        <v>169532.5</v>
      </c>
      <c r="F36" s="72" t="s">
        <v>51</v>
      </c>
      <c r="G36" s="52"/>
    </row>
    <row r="37">
      <c r="A37" s="47" t="s">
        <v>106</v>
      </c>
      <c r="B37" s="47" t="s">
        <v>7</v>
      </c>
      <c r="C37" s="47">
        <v>7.0</v>
      </c>
      <c r="D37" s="46" t="s">
        <v>977</v>
      </c>
      <c r="E37" s="107">
        <v>169150.0</v>
      </c>
      <c r="F37" s="72" t="s">
        <v>51</v>
      </c>
      <c r="G37" s="52"/>
    </row>
    <row r="38">
      <c r="A38" s="47" t="s">
        <v>106</v>
      </c>
      <c r="B38" s="47" t="s">
        <v>7</v>
      </c>
      <c r="C38" s="47">
        <v>8.0</v>
      </c>
      <c r="D38" s="46" t="s">
        <v>977</v>
      </c>
      <c r="E38" s="107">
        <v>169966.0</v>
      </c>
      <c r="F38" s="72" t="s">
        <v>51</v>
      </c>
      <c r="G38" s="52"/>
    </row>
    <row r="39">
      <c r="A39" s="47" t="s">
        <v>109</v>
      </c>
      <c r="B39" s="47" t="s">
        <v>7</v>
      </c>
      <c r="C39" s="47">
        <v>1.0</v>
      </c>
      <c r="D39" s="51" t="s">
        <v>993</v>
      </c>
      <c r="E39" s="107">
        <v>200000.0</v>
      </c>
      <c r="F39" s="72" t="s">
        <v>39</v>
      </c>
      <c r="G39" s="46" t="s">
        <v>10</v>
      </c>
      <c r="H39" s="51" t="s">
        <v>994</v>
      </c>
    </row>
    <row r="40">
      <c r="A40" s="47" t="s">
        <v>109</v>
      </c>
      <c r="B40" s="47" t="s">
        <v>7</v>
      </c>
      <c r="C40" s="47">
        <v>2.0</v>
      </c>
      <c r="D40" s="51" t="s">
        <v>995</v>
      </c>
      <c r="E40" s="107">
        <v>200000.0</v>
      </c>
      <c r="F40" s="72" t="s">
        <v>39</v>
      </c>
      <c r="G40" s="52"/>
    </row>
    <row r="41">
      <c r="A41" s="47" t="s">
        <v>109</v>
      </c>
      <c r="B41" s="47" t="s">
        <v>7</v>
      </c>
      <c r="C41" s="47">
        <v>3.0</v>
      </c>
      <c r="D41" s="51" t="s">
        <v>996</v>
      </c>
      <c r="E41" s="107">
        <v>129772.5</v>
      </c>
      <c r="F41" s="72" t="s">
        <v>92</v>
      </c>
      <c r="G41" s="52"/>
    </row>
    <row r="42">
      <c r="A42" s="47" t="s">
        <v>109</v>
      </c>
      <c r="B42" s="47" t="s">
        <v>7</v>
      </c>
      <c r="C42" s="47">
        <v>4.0</v>
      </c>
      <c r="D42" s="51" t="s">
        <v>975</v>
      </c>
      <c r="E42" s="107">
        <v>126952.08</v>
      </c>
      <c r="F42" s="72" t="s">
        <v>86</v>
      </c>
      <c r="G42" s="52"/>
    </row>
    <row r="43">
      <c r="A43" s="47" t="s">
        <v>109</v>
      </c>
      <c r="B43" s="47" t="s">
        <v>7</v>
      </c>
      <c r="C43" s="47">
        <v>5.0</v>
      </c>
      <c r="D43" s="46" t="s">
        <v>997</v>
      </c>
      <c r="E43" s="107">
        <v>200000.0</v>
      </c>
      <c r="F43" s="72" t="s">
        <v>30</v>
      </c>
      <c r="G43" s="52"/>
    </row>
    <row r="44">
      <c r="A44" s="47" t="s">
        <v>109</v>
      </c>
      <c r="B44" s="47" t="s">
        <v>7</v>
      </c>
      <c r="C44" s="47">
        <v>7.0</v>
      </c>
      <c r="D44" s="46" t="s">
        <v>984</v>
      </c>
      <c r="E44" s="107">
        <v>200000.0</v>
      </c>
      <c r="F44" s="72" t="s">
        <v>30</v>
      </c>
      <c r="G44" s="52"/>
    </row>
    <row r="45">
      <c r="A45" s="47" t="s">
        <v>109</v>
      </c>
      <c r="B45" s="47" t="s">
        <v>7</v>
      </c>
      <c r="C45" s="47">
        <v>8.0</v>
      </c>
      <c r="D45" s="129" t="s">
        <v>998</v>
      </c>
      <c r="E45" s="107">
        <v>125624.67</v>
      </c>
      <c r="F45" s="72" t="s">
        <v>36</v>
      </c>
      <c r="G45" s="46" t="s">
        <v>10</v>
      </c>
      <c r="H45" s="51" t="s">
        <v>999</v>
      </c>
    </row>
    <row r="46">
      <c r="A46" s="47" t="s">
        <v>112</v>
      </c>
      <c r="B46" s="47" t="s">
        <v>7</v>
      </c>
      <c r="C46" s="47">
        <v>1.0</v>
      </c>
      <c r="D46" s="46" t="s">
        <v>978</v>
      </c>
      <c r="E46" s="107">
        <v>142196.4</v>
      </c>
      <c r="F46" s="72" t="s">
        <v>8</v>
      </c>
      <c r="G46" s="52"/>
    </row>
    <row r="47">
      <c r="A47" s="47" t="s">
        <v>112</v>
      </c>
      <c r="B47" s="47" t="s">
        <v>7</v>
      </c>
      <c r="C47" s="47">
        <v>2.0</v>
      </c>
      <c r="D47" s="46" t="s">
        <v>978</v>
      </c>
      <c r="E47" s="107">
        <v>160014.07</v>
      </c>
      <c r="F47" s="72" t="s">
        <v>8</v>
      </c>
      <c r="G47" s="52"/>
    </row>
    <row r="48">
      <c r="A48" s="47" t="s">
        <v>112</v>
      </c>
      <c r="B48" s="47" t="s">
        <v>7</v>
      </c>
      <c r="C48" s="47">
        <v>3.0</v>
      </c>
      <c r="D48" s="51" t="s">
        <v>996</v>
      </c>
      <c r="E48" s="107">
        <v>147662.19</v>
      </c>
      <c r="F48" s="72" t="s">
        <v>92</v>
      </c>
      <c r="G48" s="52"/>
    </row>
    <row r="49">
      <c r="A49" s="47" t="s">
        <v>112</v>
      </c>
      <c r="B49" s="47" t="s">
        <v>7</v>
      </c>
      <c r="C49" s="47">
        <v>4.0</v>
      </c>
      <c r="D49" s="46" t="s">
        <v>1000</v>
      </c>
      <c r="E49" s="107">
        <v>164099.16</v>
      </c>
      <c r="F49" s="72" t="s">
        <v>45</v>
      </c>
      <c r="G49" s="52"/>
    </row>
    <row r="50">
      <c r="A50" s="47" t="s">
        <v>112</v>
      </c>
      <c r="B50" s="47" t="s">
        <v>7</v>
      </c>
      <c r="C50" s="47">
        <v>5.0</v>
      </c>
      <c r="D50" s="46" t="s">
        <v>1000</v>
      </c>
      <c r="E50" s="107">
        <v>143471.11</v>
      </c>
      <c r="F50" s="72" t="s">
        <v>45</v>
      </c>
      <c r="G50" s="52"/>
    </row>
    <row r="51">
      <c r="A51" s="47" t="s">
        <v>112</v>
      </c>
      <c r="B51" s="47" t="s">
        <v>7</v>
      </c>
      <c r="C51" s="47">
        <v>6.0</v>
      </c>
      <c r="D51" s="46" t="s">
        <v>1001</v>
      </c>
      <c r="E51" s="107">
        <v>141563.11</v>
      </c>
      <c r="F51" s="72" t="s">
        <v>89</v>
      </c>
      <c r="G51" s="52"/>
    </row>
    <row r="52">
      <c r="A52" s="47" t="s">
        <v>112</v>
      </c>
      <c r="B52" s="47" t="s">
        <v>7</v>
      </c>
      <c r="C52" s="47">
        <v>7.0</v>
      </c>
      <c r="D52" s="51" t="s">
        <v>1002</v>
      </c>
      <c r="E52" s="107">
        <v>200000.0</v>
      </c>
      <c r="F52" s="72" t="s">
        <v>39</v>
      </c>
      <c r="G52" s="52"/>
    </row>
    <row r="53">
      <c r="A53" s="47" t="s">
        <v>112</v>
      </c>
      <c r="B53" s="47" t="s">
        <v>7</v>
      </c>
      <c r="C53" s="47">
        <v>8.0</v>
      </c>
      <c r="D53" s="51" t="s">
        <v>1003</v>
      </c>
      <c r="E53" s="107">
        <v>200000.0</v>
      </c>
      <c r="F53" s="72" t="s">
        <v>113</v>
      </c>
      <c r="G53" s="52"/>
    </row>
    <row r="54">
      <c r="A54" s="47" t="s">
        <v>112</v>
      </c>
      <c r="B54" s="47" t="s">
        <v>7</v>
      </c>
      <c r="C54" s="47">
        <v>9.0</v>
      </c>
      <c r="D54" s="46" t="s">
        <v>1004</v>
      </c>
      <c r="E54" s="107">
        <v>100000.0</v>
      </c>
      <c r="F54" s="72" t="s">
        <v>66</v>
      </c>
      <c r="G54" s="52"/>
    </row>
    <row r="55">
      <c r="A55" s="47" t="s">
        <v>112</v>
      </c>
      <c r="B55" s="47" t="s">
        <v>7</v>
      </c>
      <c r="C55" s="47">
        <v>10.0</v>
      </c>
      <c r="D55" s="46" t="s">
        <v>1000</v>
      </c>
      <c r="E55" s="107">
        <v>199949.0</v>
      </c>
      <c r="F55" s="72" t="s">
        <v>45</v>
      </c>
      <c r="G55" s="52"/>
    </row>
    <row r="56">
      <c r="A56" s="47" t="s">
        <v>112</v>
      </c>
      <c r="B56" s="47" t="s">
        <v>7</v>
      </c>
      <c r="C56" s="47">
        <v>11.0</v>
      </c>
      <c r="D56" s="46" t="s">
        <v>1005</v>
      </c>
      <c r="E56" s="107">
        <v>95206.45</v>
      </c>
      <c r="F56" s="72" t="s">
        <v>86</v>
      </c>
      <c r="G56" s="52"/>
    </row>
    <row r="57">
      <c r="A57" s="47" t="s">
        <v>112</v>
      </c>
      <c r="B57" s="47" t="s">
        <v>7</v>
      </c>
      <c r="C57" s="47">
        <v>12.0</v>
      </c>
      <c r="D57" s="51" t="s">
        <v>1006</v>
      </c>
      <c r="E57" s="107">
        <v>99530.0</v>
      </c>
      <c r="F57" s="72" t="s">
        <v>110</v>
      </c>
      <c r="G57" s="52"/>
    </row>
    <row r="58">
      <c r="A58" s="47" t="s">
        <v>115</v>
      </c>
      <c r="B58" s="47" t="s">
        <v>7</v>
      </c>
      <c r="C58" s="47">
        <v>1.0</v>
      </c>
      <c r="D58" s="46" t="s">
        <v>1001</v>
      </c>
      <c r="E58" s="107">
        <v>149620.71</v>
      </c>
      <c r="F58" s="72" t="s">
        <v>89</v>
      </c>
      <c r="G58" s="52"/>
    </row>
    <row r="59">
      <c r="A59" s="47" t="s">
        <v>115</v>
      </c>
      <c r="B59" s="47" t="s">
        <v>7</v>
      </c>
      <c r="C59" s="47">
        <v>2.0</v>
      </c>
      <c r="D59" s="46" t="s">
        <v>1007</v>
      </c>
      <c r="E59" s="107">
        <v>149966.12</v>
      </c>
      <c r="F59" s="72" t="s">
        <v>101</v>
      </c>
      <c r="G59" s="52"/>
    </row>
    <row r="60">
      <c r="A60" s="47" t="s">
        <v>115</v>
      </c>
      <c r="B60" s="47" t="s">
        <v>7</v>
      </c>
      <c r="C60" s="47">
        <v>3.0</v>
      </c>
      <c r="D60" s="46" t="s">
        <v>1007</v>
      </c>
      <c r="E60" s="107">
        <v>153407.23</v>
      </c>
      <c r="F60" s="72" t="s">
        <v>101</v>
      </c>
      <c r="G60" s="52"/>
    </row>
    <row r="61">
      <c r="A61" s="47" t="s">
        <v>115</v>
      </c>
      <c r="B61" s="47" t="s">
        <v>7</v>
      </c>
      <c r="C61" s="47">
        <v>4.0</v>
      </c>
      <c r="D61" s="51" t="s">
        <v>1002</v>
      </c>
      <c r="E61" s="107">
        <v>200000.0</v>
      </c>
      <c r="F61" s="72" t="s">
        <v>39</v>
      </c>
      <c r="G61" s="52"/>
    </row>
    <row r="62">
      <c r="A62" s="47" t="s">
        <v>115</v>
      </c>
      <c r="B62" s="47" t="s">
        <v>7</v>
      </c>
      <c r="C62" s="47">
        <v>5.0</v>
      </c>
      <c r="D62" s="46" t="s">
        <v>1005</v>
      </c>
      <c r="E62" s="107">
        <v>129498.04</v>
      </c>
      <c r="F62" s="72" t="s">
        <v>86</v>
      </c>
      <c r="G62" s="52"/>
    </row>
    <row r="63">
      <c r="A63" s="47" t="s">
        <v>115</v>
      </c>
      <c r="B63" s="47" t="s">
        <v>7</v>
      </c>
      <c r="C63" s="47">
        <v>6.0</v>
      </c>
      <c r="D63" s="46" t="s">
        <v>973</v>
      </c>
      <c r="E63" s="107">
        <v>148391.63</v>
      </c>
      <c r="F63" s="72" t="s">
        <v>8</v>
      </c>
      <c r="G63" s="52"/>
    </row>
    <row r="64">
      <c r="A64" s="47" t="s">
        <v>115</v>
      </c>
      <c r="B64" s="47" t="s">
        <v>7</v>
      </c>
      <c r="C64" s="47">
        <v>7.0</v>
      </c>
      <c r="D64" s="46" t="s">
        <v>973</v>
      </c>
      <c r="E64" s="107">
        <v>148391.63</v>
      </c>
      <c r="F64" s="72" t="s">
        <v>8</v>
      </c>
      <c r="G64" s="52"/>
    </row>
    <row r="65">
      <c r="A65" s="47" t="s">
        <v>115</v>
      </c>
      <c r="B65" s="47" t="s">
        <v>7</v>
      </c>
      <c r="C65" s="47">
        <v>8.0</v>
      </c>
      <c r="D65" s="46" t="s">
        <v>1008</v>
      </c>
      <c r="E65" s="107">
        <v>109634.16</v>
      </c>
      <c r="F65" s="72" t="s">
        <v>89</v>
      </c>
      <c r="G65" s="52"/>
    </row>
    <row r="66">
      <c r="A66" s="47" t="s">
        <v>115</v>
      </c>
      <c r="B66" s="47" t="s">
        <v>7</v>
      </c>
      <c r="C66" s="47">
        <v>8.0</v>
      </c>
      <c r="D66" s="51" t="s">
        <v>1009</v>
      </c>
      <c r="E66" s="107">
        <v>200000.0</v>
      </c>
      <c r="F66" s="72" t="s">
        <v>66</v>
      </c>
      <c r="G66" s="46" t="s">
        <v>16</v>
      </c>
      <c r="H66" s="51"/>
    </row>
    <row r="67">
      <c r="A67" s="47" t="s">
        <v>115</v>
      </c>
      <c r="B67" s="47" t="s">
        <v>7</v>
      </c>
      <c r="C67" s="47">
        <v>10.0</v>
      </c>
      <c r="D67" s="46" t="s">
        <v>977</v>
      </c>
      <c r="E67" s="107">
        <v>135600.18</v>
      </c>
      <c r="F67" s="72" t="s">
        <v>51</v>
      </c>
      <c r="G67" s="52"/>
    </row>
    <row r="68">
      <c r="A68" s="47" t="s">
        <v>115</v>
      </c>
      <c r="B68" s="47" t="s">
        <v>7</v>
      </c>
      <c r="C68" s="47">
        <v>11.0</v>
      </c>
      <c r="D68" s="46" t="s">
        <v>1010</v>
      </c>
      <c r="E68" s="107">
        <v>200000.0</v>
      </c>
      <c r="F68" s="72" t="s">
        <v>48</v>
      </c>
      <c r="G68" s="46" t="s">
        <v>10</v>
      </c>
      <c r="H68" s="51" t="s">
        <v>1011</v>
      </c>
    </row>
    <row r="69">
      <c r="A69" s="47" t="s">
        <v>118</v>
      </c>
      <c r="B69" s="47" t="s">
        <v>7</v>
      </c>
      <c r="C69" s="47">
        <v>1.0</v>
      </c>
      <c r="D69" s="46" t="s">
        <v>1012</v>
      </c>
      <c r="E69" s="107">
        <v>151599.68</v>
      </c>
      <c r="F69" s="72" t="s">
        <v>101</v>
      </c>
      <c r="G69" s="52"/>
    </row>
    <row r="70">
      <c r="A70" s="47" t="s">
        <v>118</v>
      </c>
      <c r="B70" s="47" t="s">
        <v>7</v>
      </c>
      <c r="C70" s="47">
        <v>2.0</v>
      </c>
      <c r="D70" s="51" t="s">
        <v>1013</v>
      </c>
      <c r="E70" s="107">
        <v>129606.3</v>
      </c>
      <c r="F70" s="72" t="s">
        <v>86</v>
      </c>
      <c r="G70" s="52"/>
    </row>
    <row r="71">
      <c r="A71" s="47" t="s">
        <v>118</v>
      </c>
      <c r="B71" s="47" t="s">
        <v>7</v>
      </c>
      <c r="C71" s="47">
        <v>3.0</v>
      </c>
      <c r="D71" s="46" t="s">
        <v>1014</v>
      </c>
      <c r="E71" s="107">
        <v>200000.0</v>
      </c>
      <c r="F71" s="72" t="s">
        <v>69</v>
      </c>
      <c r="G71" s="52"/>
    </row>
    <row r="72">
      <c r="A72" s="47" t="s">
        <v>118</v>
      </c>
      <c r="B72" s="47" t="s">
        <v>7</v>
      </c>
      <c r="C72" s="47">
        <v>3.0</v>
      </c>
      <c r="D72" s="46" t="s">
        <v>1014</v>
      </c>
      <c r="E72" s="107">
        <v>200000.0</v>
      </c>
      <c r="F72" s="72" t="s">
        <v>69</v>
      </c>
      <c r="G72" s="52"/>
    </row>
    <row r="73">
      <c r="A73" s="47" t="s">
        <v>118</v>
      </c>
      <c r="B73" s="47" t="s">
        <v>7</v>
      </c>
      <c r="C73" s="47">
        <v>4.0</v>
      </c>
      <c r="D73" s="51" t="s">
        <v>988</v>
      </c>
      <c r="E73" s="107">
        <v>200000.0</v>
      </c>
      <c r="F73" s="72" t="s">
        <v>39</v>
      </c>
      <c r="G73" s="52"/>
    </row>
    <row r="74">
      <c r="A74" s="47" t="s">
        <v>118</v>
      </c>
      <c r="B74" s="47" t="s">
        <v>7</v>
      </c>
      <c r="C74" s="47">
        <v>5.0</v>
      </c>
      <c r="D74" s="51" t="s">
        <v>1015</v>
      </c>
      <c r="E74" s="107">
        <v>200000.0</v>
      </c>
      <c r="F74" s="72" t="s">
        <v>39</v>
      </c>
      <c r="G74" s="52"/>
    </row>
    <row r="75">
      <c r="A75" s="47" t="s">
        <v>118</v>
      </c>
      <c r="B75" s="47" t="s">
        <v>7</v>
      </c>
      <c r="C75" s="47">
        <v>6.0</v>
      </c>
      <c r="D75" s="46" t="s">
        <v>1016</v>
      </c>
      <c r="E75" s="46">
        <v>136777.28</v>
      </c>
      <c r="F75" s="72" t="s">
        <v>89</v>
      </c>
      <c r="G75" s="52"/>
    </row>
    <row r="76">
      <c r="A76" s="47" t="s">
        <v>118</v>
      </c>
      <c r="B76" s="47" t="s">
        <v>7</v>
      </c>
      <c r="C76" s="47">
        <v>7.0</v>
      </c>
      <c r="D76" s="46" t="s">
        <v>977</v>
      </c>
      <c r="E76" s="107">
        <v>135224.82</v>
      </c>
      <c r="F76" s="72" t="s">
        <v>51</v>
      </c>
      <c r="G76" s="52"/>
    </row>
    <row r="77">
      <c r="A77" s="47" t="s">
        <v>97</v>
      </c>
      <c r="B77" s="47" t="s">
        <v>12</v>
      </c>
      <c r="C77" s="47">
        <v>1.0</v>
      </c>
      <c r="D77" s="46" t="s">
        <v>984</v>
      </c>
      <c r="E77" s="107">
        <v>200000.0</v>
      </c>
      <c r="F77" s="72" t="s">
        <v>30</v>
      </c>
      <c r="G77" s="52"/>
    </row>
    <row r="78">
      <c r="A78" s="47" t="s">
        <v>97</v>
      </c>
      <c r="B78" s="47" t="s">
        <v>12</v>
      </c>
      <c r="C78" s="47">
        <v>2.0</v>
      </c>
      <c r="D78" s="46" t="s">
        <v>984</v>
      </c>
      <c r="E78" s="107">
        <v>200000.0</v>
      </c>
      <c r="F78" s="72" t="s">
        <v>30</v>
      </c>
      <c r="G78" s="52"/>
    </row>
    <row r="79">
      <c r="A79" s="47" t="s">
        <v>97</v>
      </c>
      <c r="B79" s="47" t="s">
        <v>12</v>
      </c>
      <c r="C79" s="47">
        <v>3.0</v>
      </c>
      <c r="D79" s="46" t="s">
        <v>978</v>
      </c>
      <c r="E79" s="107">
        <v>130123.55</v>
      </c>
      <c r="F79" s="72" t="s">
        <v>8</v>
      </c>
      <c r="G79" s="52"/>
    </row>
    <row r="80">
      <c r="A80" s="47" t="s">
        <v>97</v>
      </c>
      <c r="B80" s="47" t="s">
        <v>12</v>
      </c>
      <c r="C80" s="47">
        <v>4.0</v>
      </c>
      <c r="D80" s="46" t="s">
        <v>1017</v>
      </c>
      <c r="E80" s="107">
        <v>200000.0</v>
      </c>
      <c r="F80" s="72" t="s">
        <v>39</v>
      </c>
      <c r="G80" s="52"/>
    </row>
    <row r="81">
      <c r="A81" s="47" t="s">
        <v>97</v>
      </c>
      <c r="B81" s="47" t="s">
        <v>12</v>
      </c>
      <c r="C81" s="47">
        <v>5.0</v>
      </c>
      <c r="D81" s="46" t="s">
        <v>1018</v>
      </c>
      <c r="E81" s="107">
        <v>134919.26</v>
      </c>
      <c r="F81" s="72" t="s">
        <v>51</v>
      </c>
      <c r="G81" s="52"/>
    </row>
    <row r="82">
      <c r="A82" s="47" t="s">
        <v>97</v>
      </c>
      <c r="B82" s="47" t="s">
        <v>12</v>
      </c>
      <c r="C82" s="47">
        <v>6.0</v>
      </c>
      <c r="D82" s="46" t="s">
        <v>1019</v>
      </c>
      <c r="E82" s="107">
        <v>134964.69</v>
      </c>
      <c r="F82" s="72" t="s">
        <v>51</v>
      </c>
      <c r="G82" s="52"/>
    </row>
    <row r="83">
      <c r="A83" s="47" t="s">
        <v>97</v>
      </c>
      <c r="B83" s="47" t="s">
        <v>12</v>
      </c>
      <c r="C83" s="47">
        <v>7.0</v>
      </c>
      <c r="D83" s="46" t="s">
        <v>1020</v>
      </c>
      <c r="E83" s="107">
        <v>100000.0</v>
      </c>
      <c r="F83" s="72" t="s">
        <v>122</v>
      </c>
      <c r="G83" s="52"/>
    </row>
    <row r="84">
      <c r="A84" s="47" t="s">
        <v>97</v>
      </c>
      <c r="B84" s="47" t="s">
        <v>12</v>
      </c>
      <c r="C84" s="47">
        <v>8.0</v>
      </c>
      <c r="D84" s="46" t="s">
        <v>1021</v>
      </c>
      <c r="E84" s="107">
        <v>168977.24</v>
      </c>
      <c r="F84" s="72" t="s">
        <v>95</v>
      </c>
      <c r="G84" s="52"/>
    </row>
    <row r="85">
      <c r="A85" s="47" t="s">
        <v>97</v>
      </c>
      <c r="B85" s="47" t="s">
        <v>12</v>
      </c>
      <c r="C85" s="47">
        <v>9.0</v>
      </c>
      <c r="D85" s="51" t="s">
        <v>1022</v>
      </c>
      <c r="E85" s="107">
        <v>197316.0</v>
      </c>
      <c r="F85" s="72" t="s">
        <v>30</v>
      </c>
      <c r="G85" s="46" t="s">
        <v>10</v>
      </c>
      <c r="H85" s="51" t="s">
        <v>1023</v>
      </c>
    </row>
    <row r="86">
      <c r="A86" s="47" t="s">
        <v>100</v>
      </c>
      <c r="B86" s="47" t="s">
        <v>12</v>
      </c>
      <c r="C86" s="47">
        <v>1.0</v>
      </c>
      <c r="D86" s="46" t="s">
        <v>1024</v>
      </c>
      <c r="E86" s="107">
        <v>140107.97</v>
      </c>
      <c r="F86" s="72" t="s">
        <v>86</v>
      </c>
      <c r="G86" s="52"/>
    </row>
    <row r="87">
      <c r="A87" s="47" t="s">
        <v>100</v>
      </c>
      <c r="B87" s="47" t="s">
        <v>12</v>
      </c>
      <c r="C87" s="47">
        <v>2.0</v>
      </c>
      <c r="D87" s="46" t="s">
        <v>1024</v>
      </c>
      <c r="E87" s="107">
        <v>177905.49</v>
      </c>
      <c r="F87" s="72" t="s">
        <v>86</v>
      </c>
      <c r="G87" s="52"/>
    </row>
    <row r="88">
      <c r="A88" s="47" t="s">
        <v>100</v>
      </c>
      <c r="B88" s="47" t="s">
        <v>12</v>
      </c>
      <c r="C88" s="47">
        <v>3.0</v>
      </c>
      <c r="D88" s="46" t="s">
        <v>1024</v>
      </c>
      <c r="E88" s="107">
        <v>177905.49</v>
      </c>
      <c r="F88" s="72" t="s">
        <v>86</v>
      </c>
      <c r="G88" s="52"/>
    </row>
    <row r="89">
      <c r="A89" s="47" t="s">
        <v>100</v>
      </c>
      <c r="B89" s="47" t="s">
        <v>12</v>
      </c>
      <c r="C89" s="47">
        <v>4.0</v>
      </c>
      <c r="D89" s="46" t="s">
        <v>1024</v>
      </c>
      <c r="E89" s="107">
        <v>177905.49</v>
      </c>
      <c r="F89" s="72" t="s">
        <v>86</v>
      </c>
      <c r="G89" s="52"/>
    </row>
    <row r="90">
      <c r="A90" s="47" t="s">
        <v>100</v>
      </c>
      <c r="B90" s="47" t="s">
        <v>12</v>
      </c>
      <c r="C90" s="47">
        <v>5.0</v>
      </c>
      <c r="D90" s="46" t="s">
        <v>1024</v>
      </c>
      <c r="E90" s="107">
        <v>140107.97</v>
      </c>
      <c r="F90" s="72" t="s">
        <v>86</v>
      </c>
      <c r="G90" s="52"/>
    </row>
    <row r="91">
      <c r="A91" s="47" t="s">
        <v>100</v>
      </c>
      <c r="B91" s="47" t="s">
        <v>12</v>
      </c>
      <c r="C91" s="47">
        <v>6.0</v>
      </c>
      <c r="D91" s="46" t="s">
        <v>1024</v>
      </c>
      <c r="E91" s="107">
        <v>140107.97</v>
      </c>
      <c r="F91" s="72" t="s">
        <v>86</v>
      </c>
      <c r="G91" s="52"/>
    </row>
    <row r="92">
      <c r="A92" s="47" t="s">
        <v>100</v>
      </c>
      <c r="B92" s="47" t="s">
        <v>12</v>
      </c>
      <c r="C92" s="47">
        <v>7.0</v>
      </c>
      <c r="D92" s="51" t="s">
        <v>1025</v>
      </c>
      <c r="E92" s="107">
        <v>200000.0</v>
      </c>
      <c r="F92" s="72" t="s">
        <v>113</v>
      </c>
      <c r="G92" s="46" t="s">
        <v>10</v>
      </c>
      <c r="H92" s="51" t="s">
        <v>1026</v>
      </c>
    </row>
    <row r="93">
      <c r="A93" s="47" t="s">
        <v>100</v>
      </c>
      <c r="B93" s="47" t="s">
        <v>12</v>
      </c>
      <c r="C93" s="47">
        <v>8.0</v>
      </c>
      <c r="D93" s="46" t="s">
        <v>1020</v>
      </c>
      <c r="E93" s="107">
        <v>100000.0</v>
      </c>
      <c r="F93" s="72" t="s">
        <v>122</v>
      </c>
      <c r="G93" s="52"/>
    </row>
    <row r="94">
      <c r="A94" s="47" t="s">
        <v>100</v>
      </c>
      <c r="B94" s="47" t="s">
        <v>12</v>
      </c>
      <c r="C94" s="47">
        <v>9.0</v>
      </c>
      <c r="D94" s="46" t="s">
        <v>1024</v>
      </c>
      <c r="E94" s="107">
        <v>79463.58</v>
      </c>
      <c r="F94" s="72" t="s">
        <v>86</v>
      </c>
      <c r="G94" s="52"/>
    </row>
    <row r="95">
      <c r="A95" s="47" t="s">
        <v>103</v>
      </c>
      <c r="B95" s="47" t="s">
        <v>12</v>
      </c>
      <c r="C95" s="47">
        <v>1.0</v>
      </c>
      <c r="D95" s="46" t="s">
        <v>997</v>
      </c>
      <c r="E95" s="107">
        <v>200000.0</v>
      </c>
      <c r="F95" s="72" t="s">
        <v>30</v>
      </c>
      <c r="G95" s="52"/>
    </row>
    <row r="96">
      <c r="A96" s="47" t="s">
        <v>103</v>
      </c>
      <c r="B96" s="47" t="s">
        <v>12</v>
      </c>
      <c r="C96" s="47">
        <v>2.0</v>
      </c>
      <c r="D96" s="46" t="s">
        <v>997</v>
      </c>
      <c r="E96" s="107">
        <v>200000.0</v>
      </c>
      <c r="F96" s="72" t="s">
        <v>30</v>
      </c>
      <c r="G96" s="52"/>
    </row>
    <row r="97">
      <c r="A97" s="47" t="s">
        <v>103</v>
      </c>
      <c r="B97" s="47" t="s">
        <v>12</v>
      </c>
      <c r="C97" s="47">
        <v>3.0</v>
      </c>
      <c r="D97" s="46" t="s">
        <v>1024</v>
      </c>
      <c r="E97" s="107">
        <v>165727.43</v>
      </c>
      <c r="F97" s="72" t="s">
        <v>86</v>
      </c>
      <c r="G97" s="52"/>
    </row>
    <row r="98">
      <c r="A98" s="47" t="s">
        <v>103</v>
      </c>
      <c r="B98" s="47" t="s">
        <v>12</v>
      </c>
      <c r="C98" s="47">
        <v>4.0</v>
      </c>
      <c r="D98" s="46" t="s">
        <v>1027</v>
      </c>
      <c r="E98" s="107">
        <v>95691.11</v>
      </c>
      <c r="F98" s="72" t="s">
        <v>27</v>
      </c>
      <c r="G98" s="52"/>
    </row>
    <row r="99">
      <c r="A99" s="47" t="s">
        <v>103</v>
      </c>
      <c r="B99" s="47" t="s">
        <v>12</v>
      </c>
      <c r="C99" s="47">
        <v>5.0</v>
      </c>
      <c r="D99" s="46" t="s">
        <v>1020</v>
      </c>
      <c r="E99" s="107">
        <v>100000.0</v>
      </c>
      <c r="F99" s="72" t="s">
        <v>122</v>
      </c>
      <c r="G99" s="52"/>
    </row>
    <row r="100">
      <c r="A100" s="47" t="s">
        <v>103</v>
      </c>
      <c r="B100" s="47" t="s">
        <v>12</v>
      </c>
      <c r="C100" s="47">
        <v>6.0</v>
      </c>
      <c r="D100" s="46" t="s">
        <v>1028</v>
      </c>
      <c r="E100" s="107">
        <v>178360.0</v>
      </c>
      <c r="F100" s="72" t="s">
        <v>119</v>
      </c>
      <c r="G100" s="52"/>
    </row>
    <row r="101">
      <c r="A101" s="47" t="s">
        <v>103</v>
      </c>
      <c r="B101" s="47" t="s">
        <v>12</v>
      </c>
      <c r="C101" s="47">
        <v>7.0</v>
      </c>
      <c r="D101" s="46" t="s">
        <v>1024</v>
      </c>
      <c r="E101" s="107">
        <v>176729.4</v>
      </c>
      <c r="F101" s="72" t="s">
        <v>86</v>
      </c>
      <c r="G101" s="52"/>
    </row>
    <row r="102">
      <c r="A102" s="47" t="s">
        <v>103</v>
      </c>
      <c r="B102" s="47" t="s">
        <v>12</v>
      </c>
      <c r="C102" s="47">
        <v>8.0</v>
      </c>
      <c r="D102" s="46" t="s">
        <v>1029</v>
      </c>
      <c r="E102" s="46">
        <v>177533.6</v>
      </c>
      <c r="F102" s="72" t="s">
        <v>95</v>
      </c>
      <c r="G102" s="52"/>
    </row>
    <row r="103">
      <c r="A103" s="47" t="s">
        <v>103</v>
      </c>
      <c r="B103" s="47" t="s">
        <v>12</v>
      </c>
      <c r="C103" s="47">
        <v>9.0</v>
      </c>
      <c r="D103" s="46" t="s">
        <v>1024</v>
      </c>
      <c r="E103" s="107">
        <v>176729.4</v>
      </c>
      <c r="F103" s="72" t="s">
        <v>86</v>
      </c>
      <c r="G103" s="52"/>
    </row>
    <row r="104">
      <c r="A104" s="47" t="s">
        <v>106</v>
      </c>
      <c r="B104" s="47" t="s">
        <v>12</v>
      </c>
      <c r="C104" s="47">
        <v>1.0</v>
      </c>
      <c r="D104" s="46" t="s">
        <v>984</v>
      </c>
      <c r="E104" s="107">
        <v>200000.0</v>
      </c>
      <c r="F104" s="72" t="s">
        <v>30</v>
      </c>
      <c r="G104" s="52"/>
    </row>
    <row r="105">
      <c r="A105" s="47" t="s">
        <v>106</v>
      </c>
      <c r="B105" s="47" t="s">
        <v>12</v>
      </c>
      <c r="C105" s="47">
        <v>2.0</v>
      </c>
      <c r="D105" s="46" t="s">
        <v>984</v>
      </c>
      <c r="E105" s="107">
        <v>200000.0</v>
      </c>
      <c r="F105" s="72" t="s">
        <v>30</v>
      </c>
      <c r="G105" s="52"/>
    </row>
    <row r="106">
      <c r="A106" s="47" t="s">
        <v>106</v>
      </c>
      <c r="B106" s="47" t="s">
        <v>12</v>
      </c>
      <c r="C106" s="47">
        <v>3.0</v>
      </c>
      <c r="D106" s="46" t="s">
        <v>1020</v>
      </c>
      <c r="E106" s="107">
        <v>100000.0</v>
      </c>
      <c r="F106" s="72" t="s">
        <v>122</v>
      </c>
      <c r="G106" s="52"/>
    </row>
    <row r="107">
      <c r="A107" s="47" t="s">
        <v>106</v>
      </c>
      <c r="B107" s="47" t="s">
        <v>12</v>
      </c>
      <c r="C107" s="47">
        <v>4.0</v>
      </c>
      <c r="D107" s="46" t="s">
        <v>1029</v>
      </c>
      <c r="E107" s="107">
        <v>174928.32</v>
      </c>
      <c r="F107" s="72" t="s">
        <v>95</v>
      </c>
      <c r="G107" s="52"/>
    </row>
    <row r="108">
      <c r="A108" s="47" t="s">
        <v>106</v>
      </c>
      <c r="B108" s="47" t="s">
        <v>12</v>
      </c>
      <c r="C108" s="47">
        <v>5.0</v>
      </c>
      <c r="D108" s="46" t="s">
        <v>977</v>
      </c>
      <c r="E108" s="107">
        <v>197819.92</v>
      </c>
      <c r="F108" s="72" t="s">
        <v>51</v>
      </c>
      <c r="G108" s="52"/>
    </row>
    <row r="109">
      <c r="A109" s="47" t="s">
        <v>106</v>
      </c>
      <c r="B109" s="47" t="s">
        <v>12</v>
      </c>
      <c r="C109" s="47">
        <v>6.0</v>
      </c>
      <c r="D109" s="46" t="s">
        <v>1030</v>
      </c>
      <c r="E109" s="107">
        <v>199780.0</v>
      </c>
      <c r="F109" s="72" t="s">
        <v>51</v>
      </c>
      <c r="G109" s="52"/>
    </row>
    <row r="110">
      <c r="A110" s="47" t="s">
        <v>106</v>
      </c>
      <c r="B110" s="47" t="s">
        <v>12</v>
      </c>
      <c r="C110" s="47">
        <v>7.0</v>
      </c>
      <c r="D110" s="51" t="s">
        <v>1031</v>
      </c>
      <c r="E110" s="107">
        <v>177915.2</v>
      </c>
      <c r="F110" s="72" t="s">
        <v>95</v>
      </c>
      <c r="G110" s="52"/>
    </row>
    <row r="111">
      <c r="A111" s="47" t="s">
        <v>106</v>
      </c>
      <c r="B111" s="47" t="s">
        <v>12</v>
      </c>
      <c r="C111" s="47">
        <v>8.0</v>
      </c>
      <c r="D111" s="46" t="s">
        <v>1024</v>
      </c>
      <c r="E111" s="107">
        <v>159159.74</v>
      </c>
      <c r="F111" s="72" t="s">
        <v>86</v>
      </c>
      <c r="G111" s="52"/>
    </row>
    <row r="112">
      <c r="A112" s="47" t="s">
        <v>109</v>
      </c>
      <c r="B112" s="47" t="s">
        <v>12</v>
      </c>
      <c r="C112" s="47">
        <v>1.0</v>
      </c>
      <c r="D112" s="51" t="s">
        <v>1032</v>
      </c>
      <c r="E112" s="107">
        <v>176222.79</v>
      </c>
      <c r="F112" s="72" t="s">
        <v>27</v>
      </c>
      <c r="G112" s="52"/>
    </row>
    <row r="113">
      <c r="A113" s="47" t="s">
        <v>109</v>
      </c>
      <c r="B113" s="47" t="s">
        <v>12</v>
      </c>
      <c r="C113" s="47">
        <v>2.0</v>
      </c>
      <c r="D113" s="46" t="s">
        <v>997</v>
      </c>
      <c r="E113" s="107">
        <v>200000.0</v>
      </c>
      <c r="F113" s="72" t="s">
        <v>30</v>
      </c>
      <c r="G113" s="52"/>
    </row>
    <row r="114">
      <c r="A114" s="47" t="s">
        <v>109</v>
      </c>
      <c r="B114" s="47" t="s">
        <v>12</v>
      </c>
      <c r="C114" s="47">
        <v>3.0</v>
      </c>
      <c r="D114" s="46" t="s">
        <v>997</v>
      </c>
      <c r="E114" s="107">
        <v>200000.0</v>
      </c>
      <c r="F114" s="72" t="s">
        <v>30</v>
      </c>
      <c r="G114" s="52"/>
    </row>
    <row r="115">
      <c r="A115" s="47" t="s">
        <v>109</v>
      </c>
      <c r="B115" s="47" t="s">
        <v>12</v>
      </c>
      <c r="C115" s="47">
        <v>4.0</v>
      </c>
      <c r="D115" s="51" t="s">
        <v>1033</v>
      </c>
      <c r="E115" s="107">
        <v>168590.11</v>
      </c>
      <c r="F115" s="72" t="s">
        <v>45</v>
      </c>
      <c r="G115" s="52"/>
    </row>
    <row r="116">
      <c r="A116" s="47" t="s">
        <v>109</v>
      </c>
      <c r="B116" s="47" t="s">
        <v>12</v>
      </c>
      <c r="C116" s="47">
        <v>5.0</v>
      </c>
      <c r="D116" s="46" t="s">
        <v>1034</v>
      </c>
      <c r="E116" s="107">
        <v>154172.68</v>
      </c>
      <c r="F116" s="72" t="s">
        <v>8</v>
      </c>
      <c r="G116" s="52"/>
    </row>
    <row r="117">
      <c r="A117" s="47" t="s">
        <v>109</v>
      </c>
      <c r="B117" s="47" t="s">
        <v>12</v>
      </c>
      <c r="C117" s="47">
        <v>6.0</v>
      </c>
      <c r="D117" s="46" t="s">
        <v>1020</v>
      </c>
      <c r="E117" s="107">
        <v>100000.0</v>
      </c>
      <c r="F117" s="72" t="s">
        <v>122</v>
      </c>
      <c r="G117" s="52"/>
    </row>
    <row r="118">
      <c r="A118" s="47" t="s">
        <v>109</v>
      </c>
      <c r="B118" s="47" t="s">
        <v>12</v>
      </c>
      <c r="C118" s="47">
        <v>7.0</v>
      </c>
      <c r="D118" s="46" t="s">
        <v>1035</v>
      </c>
      <c r="E118" s="107">
        <v>159758.99</v>
      </c>
      <c r="F118" s="72" t="s">
        <v>36</v>
      </c>
      <c r="G118" s="52"/>
    </row>
    <row r="119">
      <c r="A119" s="47" t="s">
        <v>109</v>
      </c>
      <c r="B119" s="47" t="s">
        <v>12</v>
      </c>
      <c r="C119" s="47">
        <v>8.0</v>
      </c>
      <c r="D119" s="46" t="s">
        <v>978</v>
      </c>
      <c r="E119" s="107">
        <v>157809.42</v>
      </c>
      <c r="F119" s="72" t="s">
        <v>8</v>
      </c>
      <c r="G119" s="52"/>
    </row>
    <row r="120">
      <c r="A120" s="47" t="s">
        <v>112</v>
      </c>
      <c r="B120" s="47" t="s">
        <v>12</v>
      </c>
      <c r="C120" s="47">
        <v>1.0</v>
      </c>
      <c r="D120" s="46" t="s">
        <v>1036</v>
      </c>
      <c r="E120" s="46">
        <v>89702.02</v>
      </c>
      <c r="F120" s="72" t="s">
        <v>27</v>
      </c>
      <c r="G120" s="52"/>
    </row>
    <row r="121">
      <c r="A121" s="47" t="s">
        <v>112</v>
      </c>
      <c r="B121" s="47" t="s">
        <v>12</v>
      </c>
      <c r="C121" s="47">
        <v>2.0</v>
      </c>
      <c r="D121" s="46" t="s">
        <v>1000</v>
      </c>
      <c r="E121" s="107">
        <v>167258.23</v>
      </c>
      <c r="F121" s="72" t="s">
        <v>45</v>
      </c>
      <c r="G121" s="52"/>
    </row>
    <row r="122">
      <c r="A122" s="47" t="s">
        <v>112</v>
      </c>
      <c r="B122" s="47" t="s">
        <v>12</v>
      </c>
      <c r="C122" s="47">
        <v>3.0</v>
      </c>
      <c r="D122" s="46" t="s">
        <v>1000</v>
      </c>
      <c r="E122" s="107">
        <v>166934.0</v>
      </c>
      <c r="F122" s="72" t="s">
        <v>45</v>
      </c>
      <c r="G122" s="52"/>
    </row>
    <row r="123">
      <c r="A123" s="47" t="s">
        <v>112</v>
      </c>
      <c r="B123" s="47" t="s">
        <v>12</v>
      </c>
      <c r="C123" s="47">
        <v>4.0</v>
      </c>
      <c r="D123" s="46" t="s">
        <v>1037</v>
      </c>
      <c r="E123" s="107">
        <v>135090.87</v>
      </c>
      <c r="F123" s="72" t="s">
        <v>51</v>
      </c>
      <c r="G123" s="52"/>
    </row>
    <row r="124">
      <c r="A124" s="47" t="s">
        <v>112</v>
      </c>
      <c r="B124" s="47" t="s">
        <v>12</v>
      </c>
      <c r="C124" s="47">
        <v>5.0</v>
      </c>
      <c r="D124" s="46" t="s">
        <v>1038</v>
      </c>
      <c r="E124" s="107">
        <v>137157.73</v>
      </c>
      <c r="F124" s="72" t="s">
        <v>51</v>
      </c>
      <c r="G124" s="52"/>
    </row>
    <row r="125">
      <c r="A125" s="47" t="s">
        <v>112</v>
      </c>
      <c r="B125" s="47" t="s">
        <v>12</v>
      </c>
      <c r="C125" s="47">
        <v>6.0</v>
      </c>
      <c r="D125" s="46" t="s">
        <v>978</v>
      </c>
      <c r="E125" s="107">
        <v>82983.43</v>
      </c>
      <c r="F125" s="72" t="s">
        <v>8</v>
      </c>
      <c r="G125" s="52"/>
    </row>
    <row r="126">
      <c r="A126" s="47" t="s">
        <v>112</v>
      </c>
      <c r="B126" s="47" t="s">
        <v>12</v>
      </c>
      <c r="C126" s="47">
        <v>7.0</v>
      </c>
      <c r="D126" s="46" t="s">
        <v>1020</v>
      </c>
      <c r="E126" s="107">
        <v>100000.0</v>
      </c>
      <c r="F126" s="72" t="s">
        <v>122</v>
      </c>
      <c r="G126" s="52"/>
    </row>
    <row r="127">
      <c r="A127" s="47" t="s">
        <v>112</v>
      </c>
      <c r="B127" s="47" t="s">
        <v>12</v>
      </c>
      <c r="C127" s="47">
        <v>8.0</v>
      </c>
      <c r="D127" s="46" t="s">
        <v>1039</v>
      </c>
      <c r="E127" s="107">
        <v>200000.0</v>
      </c>
      <c r="F127" s="72" t="s">
        <v>30</v>
      </c>
      <c r="G127" s="52"/>
    </row>
    <row r="128">
      <c r="A128" s="47" t="s">
        <v>112</v>
      </c>
      <c r="B128" s="47" t="s">
        <v>12</v>
      </c>
      <c r="C128" s="47">
        <v>9.0</v>
      </c>
      <c r="D128" s="46" t="s">
        <v>978</v>
      </c>
      <c r="E128" s="107">
        <v>89000.16</v>
      </c>
      <c r="F128" s="72" t="s">
        <v>8</v>
      </c>
      <c r="G128" s="52"/>
    </row>
    <row r="129">
      <c r="A129" s="47" t="s">
        <v>115</v>
      </c>
      <c r="B129" s="47" t="s">
        <v>12</v>
      </c>
      <c r="C129" s="47">
        <v>1.0</v>
      </c>
      <c r="D129" s="51" t="s">
        <v>1040</v>
      </c>
      <c r="E129" s="107">
        <v>167415.68</v>
      </c>
      <c r="F129" s="72" t="s">
        <v>45</v>
      </c>
      <c r="G129" s="52"/>
    </row>
    <row r="130">
      <c r="A130" s="47" t="s">
        <v>115</v>
      </c>
      <c r="B130" s="47" t="s">
        <v>12</v>
      </c>
      <c r="C130" s="47">
        <v>2.0</v>
      </c>
      <c r="D130" s="46" t="s">
        <v>1041</v>
      </c>
      <c r="E130" s="107">
        <v>179892.27</v>
      </c>
      <c r="F130" s="72" t="s">
        <v>101</v>
      </c>
      <c r="G130" s="52"/>
    </row>
    <row r="131">
      <c r="A131" s="47" t="s">
        <v>115</v>
      </c>
      <c r="B131" s="47" t="s">
        <v>12</v>
      </c>
      <c r="C131" s="47">
        <v>3.0</v>
      </c>
      <c r="D131" s="46" t="s">
        <v>1042</v>
      </c>
      <c r="E131" s="107">
        <v>162852.65</v>
      </c>
      <c r="F131" s="72" t="s">
        <v>104</v>
      </c>
      <c r="G131" s="52"/>
    </row>
    <row r="132">
      <c r="A132" s="47" t="s">
        <v>115</v>
      </c>
      <c r="B132" s="47" t="s">
        <v>12</v>
      </c>
      <c r="C132" s="47">
        <v>4.0</v>
      </c>
      <c r="D132" s="46" t="s">
        <v>1043</v>
      </c>
      <c r="E132" s="107">
        <v>162772.06</v>
      </c>
      <c r="F132" s="72" t="s">
        <v>86</v>
      </c>
      <c r="G132" s="52"/>
    </row>
    <row r="133">
      <c r="A133" s="47" t="s">
        <v>115</v>
      </c>
      <c r="B133" s="47" t="s">
        <v>12</v>
      </c>
      <c r="C133" s="47">
        <v>5.0</v>
      </c>
      <c r="D133" s="51" t="s">
        <v>1044</v>
      </c>
      <c r="E133" s="107">
        <v>200000.0</v>
      </c>
      <c r="F133" s="72" t="s">
        <v>27</v>
      </c>
      <c r="G133" s="46" t="s">
        <v>10</v>
      </c>
      <c r="H133" s="51" t="s">
        <v>1045</v>
      </c>
    </row>
    <row r="134">
      <c r="A134" s="47" t="s">
        <v>115</v>
      </c>
      <c r="B134" s="47" t="s">
        <v>12</v>
      </c>
      <c r="C134" s="47">
        <v>6.0</v>
      </c>
      <c r="D134" s="46" t="s">
        <v>1020</v>
      </c>
      <c r="E134" s="107">
        <v>100000.0</v>
      </c>
      <c r="F134" s="72" t="s">
        <v>122</v>
      </c>
      <c r="G134" s="52"/>
    </row>
    <row r="135">
      <c r="A135" s="47" t="s">
        <v>118</v>
      </c>
      <c r="B135" s="47" t="s">
        <v>12</v>
      </c>
      <c r="C135" s="47">
        <v>1.0</v>
      </c>
      <c r="D135" s="46" t="s">
        <v>1043</v>
      </c>
      <c r="E135" s="107">
        <v>146727.99</v>
      </c>
      <c r="F135" s="72" t="s">
        <v>86</v>
      </c>
      <c r="G135" s="52"/>
    </row>
    <row r="136">
      <c r="A136" s="47" t="s">
        <v>118</v>
      </c>
      <c r="B136" s="47" t="s">
        <v>12</v>
      </c>
      <c r="C136" s="47">
        <v>2.0</v>
      </c>
      <c r="D136" s="51" t="s">
        <v>1046</v>
      </c>
      <c r="E136" s="107">
        <v>129842.48</v>
      </c>
      <c r="F136" s="72" t="s">
        <v>95</v>
      </c>
      <c r="G136" s="52"/>
    </row>
    <row r="137">
      <c r="A137" s="47" t="s">
        <v>118</v>
      </c>
      <c r="B137" s="47" t="s">
        <v>12</v>
      </c>
      <c r="C137" s="47">
        <v>3.0</v>
      </c>
      <c r="D137" s="51" t="s">
        <v>1047</v>
      </c>
      <c r="E137" s="107">
        <v>145257.7</v>
      </c>
      <c r="F137" s="72" t="s">
        <v>95</v>
      </c>
      <c r="G137" s="52"/>
    </row>
    <row r="138">
      <c r="A138" s="47" t="s">
        <v>118</v>
      </c>
      <c r="B138" s="47" t="s">
        <v>12</v>
      </c>
      <c r="C138" s="47">
        <v>4.0</v>
      </c>
      <c r="D138" s="46" t="s">
        <v>1048</v>
      </c>
      <c r="E138" s="107">
        <v>159939.03</v>
      </c>
      <c r="F138" s="72" t="s">
        <v>86</v>
      </c>
      <c r="G138" s="52"/>
    </row>
    <row r="139">
      <c r="A139" s="47" t="s">
        <v>118</v>
      </c>
      <c r="B139" s="47" t="s">
        <v>12</v>
      </c>
      <c r="C139" s="47">
        <v>5.0</v>
      </c>
      <c r="D139" s="46" t="s">
        <v>1001</v>
      </c>
      <c r="E139" s="107">
        <v>164462.52</v>
      </c>
      <c r="F139" s="72" t="s">
        <v>89</v>
      </c>
      <c r="G139" s="52"/>
    </row>
    <row r="140">
      <c r="A140" s="47" t="s">
        <v>118</v>
      </c>
      <c r="B140" s="47" t="s">
        <v>12</v>
      </c>
      <c r="C140" s="47">
        <v>6.0</v>
      </c>
      <c r="D140" s="46" t="s">
        <v>1049</v>
      </c>
      <c r="E140" s="107">
        <v>200000.0</v>
      </c>
      <c r="F140" s="72" t="s">
        <v>8</v>
      </c>
      <c r="G140" s="52"/>
    </row>
    <row r="141">
      <c r="A141" s="47" t="s">
        <v>118</v>
      </c>
      <c r="B141" s="47" t="s">
        <v>12</v>
      </c>
      <c r="C141" s="47">
        <v>7.0</v>
      </c>
      <c r="D141" s="46" t="s">
        <v>1049</v>
      </c>
      <c r="E141" s="107">
        <v>200000.0</v>
      </c>
      <c r="F141" s="72" t="s">
        <v>8</v>
      </c>
      <c r="G141" s="52"/>
    </row>
    <row r="142">
      <c r="A142" s="47" t="s">
        <v>118</v>
      </c>
      <c r="B142" s="47" t="s">
        <v>12</v>
      </c>
      <c r="C142" s="47">
        <v>8.0</v>
      </c>
      <c r="D142" s="46" t="s">
        <v>1050</v>
      </c>
      <c r="E142" s="107">
        <v>200000.0</v>
      </c>
      <c r="F142" s="72" t="s">
        <v>30</v>
      </c>
      <c r="G142" s="52"/>
    </row>
    <row r="143">
      <c r="A143" s="47" t="s">
        <v>118</v>
      </c>
      <c r="B143" s="47" t="s">
        <v>12</v>
      </c>
      <c r="C143" s="47">
        <v>9.0</v>
      </c>
      <c r="D143" s="46" t="s">
        <v>1020</v>
      </c>
      <c r="E143" s="107">
        <v>100000.0</v>
      </c>
      <c r="F143" s="72" t="s">
        <v>122</v>
      </c>
      <c r="G143" s="52"/>
    </row>
    <row r="144">
      <c r="A144" s="47" t="s">
        <v>118</v>
      </c>
      <c r="B144" s="47" t="s">
        <v>12</v>
      </c>
      <c r="C144" s="47">
        <v>10.0</v>
      </c>
      <c r="D144" s="46" t="s">
        <v>1051</v>
      </c>
      <c r="E144" s="107">
        <v>196963.93</v>
      </c>
      <c r="F144" s="72" t="s">
        <v>51</v>
      </c>
      <c r="G144" s="52"/>
    </row>
    <row r="145">
      <c r="A145" s="47" t="s">
        <v>118</v>
      </c>
      <c r="B145" s="47" t="s">
        <v>12</v>
      </c>
      <c r="C145" s="47">
        <v>15.0</v>
      </c>
      <c r="D145" s="46" t="s">
        <v>1052</v>
      </c>
      <c r="E145" s="107">
        <v>196910.7</v>
      </c>
      <c r="F145" s="72" t="s">
        <v>51</v>
      </c>
      <c r="G145" s="52"/>
    </row>
    <row r="146">
      <c r="A146" s="47" t="s">
        <v>118</v>
      </c>
      <c r="B146" s="47" t="s">
        <v>12</v>
      </c>
      <c r="C146" s="47">
        <v>16.0</v>
      </c>
      <c r="D146" s="46" t="s">
        <v>1052</v>
      </c>
      <c r="E146" s="107">
        <v>199992.8</v>
      </c>
      <c r="F146" s="72" t="s">
        <v>51</v>
      </c>
      <c r="G146" s="52"/>
    </row>
    <row r="147">
      <c r="A147" s="47" t="s">
        <v>118</v>
      </c>
      <c r="B147" s="47" t="s">
        <v>12</v>
      </c>
      <c r="C147" s="47">
        <v>17.0</v>
      </c>
      <c r="D147" s="46" t="s">
        <v>1052</v>
      </c>
      <c r="E147" s="107">
        <v>199780.0</v>
      </c>
      <c r="F147" s="72" t="s">
        <v>51</v>
      </c>
      <c r="G147" s="52"/>
    </row>
    <row r="148">
      <c r="A148" s="47" t="s">
        <v>97</v>
      </c>
      <c r="B148" s="47" t="s">
        <v>18</v>
      </c>
      <c r="C148" s="47">
        <v>1.0</v>
      </c>
      <c r="D148" s="51" t="s">
        <v>1053</v>
      </c>
      <c r="E148" s="107">
        <v>200000.0</v>
      </c>
      <c r="F148" s="72" t="s">
        <v>33</v>
      </c>
      <c r="G148" s="52"/>
    </row>
    <row r="149">
      <c r="A149" s="47" t="s">
        <v>97</v>
      </c>
      <c r="B149" s="47" t="s">
        <v>18</v>
      </c>
      <c r="C149" s="47">
        <v>2.0</v>
      </c>
      <c r="D149" s="46" t="s">
        <v>1054</v>
      </c>
      <c r="E149" s="107">
        <v>200000.0</v>
      </c>
      <c r="F149" s="72" t="s">
        <v>33</v>
      </c>
      <c r="G149" s="52"/>
    </row>
    <row r="150">
      <c r="A150" s="47" t="s">
        <v>97</v>
      </c>
      <c r="B150" s="47" t="s">
        <v>18</v>
      </c>
      <c r="C150" s="47">
        <v>3.0</v>
      </c>
      <c r="D150" s="46" t="s">
        <v>1039</v>
      </c>
      <c r="E150" s="107">
        <v>200000.0</v>
      </c>
      <c r="F150" s="72" t="s">
        <v>30</v>
      </c>
      <c r="G150" s="52"/>
    </row>
    <row r="151">
      <c r="A151" s="47" t="s">
        <v>97</v>
      </c>
      <c r="B151" s="47" t="s">
        <v>18</v>
      </c>
      <c r="C151" s="47">
        <v>4.0</v>
      </c>
      <c r="D151" s="46" t="s">
        <v>1055</v>
      </c>
      <c r="E151" s="107">
        <v>200000.0</v>
      </c>
      <c r="F151" s="72" t="s">
        <v>8</v>
      </c>
      <c r="G151" s="52"/>
    </row>
    <row r="152">
      <c r="A152" s="47" t="s">
        <v>97</v>
      </c>
      <c r="B152" s="47" t="s">
        <v>18</v>
      </c>
      <c r="C152" s="47">
        <v>5.0</v>
      </c>
      <c r="D152" s="46" t="s">
        <v>1039</v>
      </c>
      <c r="E152" s="107">
        <v>200000.0</v>
      </c>
      <c r="F152" s="72" t="s">
        <v>30</v>
      </c>
      <c r="G152" s="52"/>
    </row>
    <row r="153">
      <c r="A153" s="47" t="s">
        <v>97</v>
      </c>
      <c r="B153" s="47" t="s">
        <v>18</v>
      </c>
      <c r="C153" s="47">
        <v>6.0</v>
      </c>
      <c r="D153" s="46" t="s">
        <v>1055</v>
      </c>
      <c r="E153" s="107">
        <v>173006.0</v>
      </c>
      <c r="F153" s="72" t="s">
        <v>8</v>
      </c>
      <c r="G153" s="52"/>
    </row>
    <row r="154">
      <c r="A154" s="47" t="s">
        <v>97</v>
      </c>
      <c r="B154" s="47" t="s">
        <v>18</v>
      </c>
      <c r="C154" s="47">
        <v>7.0</v>
      </c>
      <c r="D154" s="46" t="s">
        <v>1056</v>
      </c>
      <c r="E154" s="107">
        <v>173006.0</v>
      </c>
      <c r="F154" s="72" t="s">
        <v>27</v>
      </c>
      <c r="G154" s="52"/>
    </row>
    <row r="155">
      <c r="A155" s="47" t="s">
        <v>97</v>
      </c>
      <c r="B155" s="47" t="s">
        <v>18</v>
      </c>
      <c r="C155" s="47">
        <v>8.0</v>
      </c>
      <c r="D155" s="46" t="s">
        <v>1057</v>
      </c>
      <c r="E155" s="107">
        <v>185871.0</v>
      </c>
      <c r="F155" s="72" t="s">
        <v>98</v>
      </c>
      <c r="G155" s="52"/>
    </row>
    <row r="156">
      <c r="A156" s="47" t="s">
        <v>97</v>
      </c>
      <c r="B156" s="47" t="s">
        <v>18</v>
      </c>
      <c r="C156" s="47">
        <v>9.0</v>
      </c>
      <c r="D156" s="46" t="s">
        <v>1058</v>
      </c>
      <c r="E156" s="107">
        <v>168977.24</v>
      </c>
      <c r="F156" s="72" t="s">
        <v>95</v>
      </c>
      <c r="G156" s="52"/>
    </row>
    <row r="157">
      <c r="A157" s="47" t="s">
        <v>97</v>
      </c>
      <c r="B157" s="47" t="s">
        <v>18</v>
      </c>
      <c r="C157" s="47">
        <v>10.0</v>
      </c>
      <c r="D157" s="46" t="s">
        <v>1055</v>
      </c>
      <c r="E157" s="107">
        <v>139512.04</v>
      </c>
      <c r="F157" s="72" t="s">
        <v>8</v>
      </c>
      <c r="G157" s="52"/>
    </row>
    <row r="158">
      <c r="A158" s="47" t="s">
        <v>97</v>
      </c>
      <c r="B158" s="47" t="s">
        <v>18</v>
      </c>
      <c r="C158" s="47">
        <v>11.0</v>
      </c>
      <c r="D158" s="51" t="s">
        <v>1059</v>
      </c>
      <c r="E158" s="107">
        <v>194436.7</v>
      </c>
      <c r="F158" s="72" t="s">
        <v>51</v>
      </c>
      <c r="G158" s="52"/>
    </row>
    <row r="159">
      <c r="A159" s="47" t="s">
        <v>100</v>
      </c>
      <c r="B159" s="47" t="s">
        <v>18</v>
      </c>
      <c r="C159" s="47">
        <v>1.0</v>
      </c>
      <c r="D159" s="46" t="s">
        <v>1060</v>
      </c>
      <c r="E159" s="107">
        <v>137395.96</v>
      </c>
      <c r="F159" s="72" t="s">
        <v>60</v>
      </c>
      <c r="G159" s="52"/>
    </row>
    <row r="160">
      <c r="A160" s="47" t="s">
        <v>100</v>
      </c>
      <c r="B160" s="47" t="s">
        <v>18</v>
      </c>
      <c r="C160" s="47">
        <v>2.0</v>
      </c>
      <c r="D160" s="46" t="s">
        <v>1043</v>
      </c>
      <c r="E160" s="107">
        <v>175205.36</v>
      </c>
      <c r="F160" s="72" t="s">
        <v>86</v>
      </c>
      <c r="G160" s="52"/>
    </row>
    <row r="161">
      <c r="A161" s="47" t="s">
        <v>100</v>
      </c>
      <c r="B161" s="47" t="s">
        <v>18</v>
      </c>
      <c r="C161" s="47">
        <v>3.0</v>
      </c>
      <c r="D161" s="46" t="s">
        <v>1043</v>
      </c>
      <c r="E161" s="107">
        <v>176620.59</v>
      </c>
      <c r="F161" s="72" t="s">
        <v>86</v>
      </c>
      <c r="G161" s="52"/>
    </row>
    <row r="162">
      <c r="A162" s="47" t="s">
        <v>100</v>
      </c>
      <c r="B162" s="47" t="s">
        <v>18</v>
      </c>
      <c r="C162" s="47">
        <v>4.0</v>
      </c>
      <c r="D162" s="46" t="s">
        <v>1043</v>
      </c>
      <c r="E162" s="107">
        <v>175205.36</v>
      </c>
      <c r="F162" s="72" t="s">
        <v>86</v>
      </c>
      <c r="G162" s="52"/>
    </row>
    <row r="163">
      <c r="A163" s="47" t="s">
        <v>100</v>
      </c>
      <c r="B163" s="47" t="s">
        <v>18</v>
      </c>
      <c r="C163" s="47">
        <v>5.0</v>
      </c>
      <c r="D163" s="46" t="s">
        <v>1061</v>
      </c>
      <c r="E163" s="107">
        <v>68556.36</v>
      </c>
      <c r="F163" s="72" t="s">
        <v>89</v>
      </c>
      <c r="G163" s="52"/>
    </row>
    <row r="164">
      <c r="A164" s="47" t="s">
        <v>100</v>
      </c>
      <c r="B164" s="47" t="s">
        <v>18</v>
      </c>
      <c r="C164" s="47">
        <v>6.0</v>
      </c>
      <c r="D164" s="46" t="s">
        <v>1061</v>
      </c>
      <c r="E164" s="107">
        <v>97540.0</v>
      </c>
      <c r="F164" s="72" t="s">
        <v>89</v>
      </c>
      <c r="G164" s="52"/>
    </row>
    <row r="165">
      <c r="A165" s="47" t="s">
        <v>100</v>
      </c>
      <c r="B165" s="47" t="s">
        <v>18</v>
      </c>
      <c r="C165" s="47">
        <v>7.0</v>
      </c>
      <c r="D165" s="46" t="s">
        <v>977</v>
      </c>
      <c r="E165" s="107">
        <v>200000.0</v>
      </c>
      <c r="F165" s="72" t="s">
        <v>51</v>
      </c>
      <c r="G165" s="52"/>
    </row>
    <row r="166">
      <c r="A166" s="47" t="s">
        <v>100</v>
      </c>
      <c r="B166" s="47" t="s">
        <v>18</v>
      </c>
      <c r="C166" s="47">
        <v>8.0</v>
      </c>
      <c r="D166" s="46" t="s">
        <v>977</v>
      </c>
      <c r="E166" s="107">
        <v>200000.0</v>
      </c>
      <c r="F166" s="72" t="s">
        <v>51</v>
      </c>
      <c r="G166" s="52"/>
    </row>
    <row r="167">
      <c r="A167" s="47" t="s">
        <v>103</v>
      </c>
      <c r="B167" s="47" t="s">
        <v>18</v>
      </c>
      <c r="C167" s="47">
        <v>3.0</v>
      </c>
      <c r="D167" s="46" t="s">
        <v>1039</v>
      </c>
      <c r="E167" s="107">
        <v>200000.0</v>
      </c>
      <c r="F167" s="72" t="s">
        <v>30</v>
      </c>
      <c r="G167" s="52"/>
    </row>
    <row r="168">
      <c r="A168" s="47" t="s">
        <v>103</v>
      </c>
      <c r="B168" s="47" t="s">
        <v>18</v>
      </c>
      <c r="C168" s="47">
        <v>4.0</v>
      </c>
      <c r="D168" s="46" t="s">
        <v>1039</v>
      </c>
      <c r="E168" s="107">
        <v>200000.0</v>
      </c>
      <c r="F168" s="72" t="s">
        <v>30</v>
      </c>
      <c r="G168" s="52"/>
    </row>
    <row r="169">
      <c r="A169" s="47" t="s">
        <v>103</v>
      </c>
      <c r="B169" s="47" t="s">
        <v>18</v>
      </c>
      <c r="C169" s="47">
        <v>5.0</v>
      </c>
      <c r="D169" s="46" t="s">
        <v>997</v>
      </c>
      <c r="E169" s="107">
        <v>200000.0</v>
      </c>
      <c r="F169" s="72" t="s">
        <v>30</v>
      </c>
      <c r="G169" s="52"/>
    </row>
    <row r="170">
      <c r="A170" s="47" t="s">
        <v>103</v>
      </c>
      <c r="B170" s="47" t="s">
        <v>18</v>
      </c>
      <c r="C170" s="47">
        <v>6.0</v>
      </c>
      <c r="D170" s="46" t="s">
        <v>1039</v>
      </c>
      <c r="E170" s="107">
        <v>200000.0</v>
      </c>
      <c r="F170" s="72" t="s">
        <v>30</v>
      </c>
      <c r="G170" s="52"/>
    </row>
    <row r="171">
      <c r="A171" s="47" t="s">
        <v>103</v>
      </c>
      <c r="B171" s="47" t="s">
        <v>18</v>
      </c>
      <c r="C171" s="47">
        <v>7.0</v>
      </c>
      <c r="D171" s="46" t="s">
        <v>1062</v>
      </c>
      <c r="E171" s="107">
        <v>177862.0</v>
      </c>
      <c r="F171" s="72" t="s">
        <v>101</v>
      </c>
      <c r="G171" s="52"/>
    </row>
    <row r="172">
      <c r="A172" s="47" t="s">
        <v>103</v>
      </c>
      <c r="B172" s="47" t="s">
        <v>18</v>
      </c>
      <c r="C172" s="47">
        <v>8.0</v>
      </c>
      <c r="D172" s="46" t="s">
        <v>1062</v>
      </c>
      <c r="E172" s="107">
        <v>177547.0</v>
      </c>
      <c r="F172" s="72" t="s">
        <v>101</v>
      </c>
      <c r="G172" s="52"/>
    </row>
    <row r="173">
      <c r="A173" s="47" t="s">
        <v>103</v>
      </c>
      <c r="B173" s="47" t="s">
        <v>18</v>
      </c>
      <c r="C173" s="47">
        <v>9.0</v>
      </c>
      <c r="D173" s="46" t="s">
        <v>1063</v>
      </c>
      <c r="E173" s="107">
        <v>200000.0</v>
      </c>
      <c r="F173" s="72" t="s">
        <v>33</v>
      </c>
      <c r="G173" s="52"/>
    </row>
    <row r="174">
      <c r="A174" s="47" t="s">
        <v>103</v>
      </c>
      <c r="B174" s="47" t="s">
        <v>18</v>
      </c>
      <c r="C174" s="47">
        <v>10.0</v>
      </c>
      <c r="D174" s="46" t="s">
        <v>1064</v>
      </c>
      <c r="E174" s="107">
        <v>200000.0</v>
      </c>
      <c r="F174" s="72" t="s">
        <v>33</v>
      </c>
      <c r="G174" s="52"/>
    </row>
    <row r="175">
      <c r="A175" s="47" t="s">
        <v>106</v>
      </c>
      <c r="B175" s="47" t="s">
        <v>18</v>
      </c>
      <c r="C175" s="47">
        <v>3.0</v>
      </c>
      <c r="D175" s="46" t="s">
        <v>1065</v>
      </c>
      <c r="E175" s="107">
        <v>200000.0</v>
      </c>
      <c r="F175" s="72" t="s">
        <v>30</v>
      </c>
      <c r="G175" s="52"/>
    </row>
    <row r="176">
      <c r="A176" s="47" t="s">
        <v>106</v>
      </c>
      <c r="B176" s="47" t="s">
        <v>18</v>
      </c>
      <c r="C176" s="47">
        <v>4.0</v>
      </c>
      <c r="D176" s="46" t="s">
        <v>1065</v>
      </c>
      <c r="E176" s="107">
        <v>200000.0</v>
      </c>
      <c r="F176" s="72" t="s">
        <v>30</v>
      </c>
      <c r="G176" s="52"/>
    </row>
    <row r="177">
      <c r="A177" s="47" t="s">
        <v>106</v>
      </c>
      <c r="B177" s="47" t="s">
        <v>18</v>
      </c>
      <c r="C177" s="47">
        <v>5.0</v>
      </c>
      <c r="D177" s="46" t="s">
        <v>1066</v>
      </c>
      <c r="E177" s="107">
        <v>158301.2</v>
      </c>
      <c r="F177" s="72" t="s">
        <v>27</v>
      </c>
      <c r="G177" s="52"/>
    </row>
    <row r="178">
      <c r="A178" s="47" t="s">
        <v>106</v>
      </c>
      <c r="B178" s="47" t="s">
        <v>18</v>
      </c>
      <c r="C178" s="47">
        <v>6.0</v>
      </c>
      <c r="D178" s="46" t="s">
        <v>1067</v>
      </c>
      <c r="E178" s="107">
        <v>196591.66</v>
      </c>
      <c r="F178" s="72" t="s">
        <v>125</v>
      </c>
      <c r="G178" s="52"/>
    </row>
    <row r="179">
      <c r="A179" s="47" t="s">
        <v>106</v>
      </c>
      <c r="B179" s="47" t="s">
        <v>18</v>
      </c>
      <c r="C179" s="47">
        <v>7.0</v>
      </c>
      <c r="D179" s="51" t="s">
        <v>1068</v>
      </c>
      <c r="E179" s="107">
        <v>199563.9</v>
      </c>
      <c r="F179" s="72" t="s">
        <v>110</v>
      </c>
      <c r="G179" s="52"/>
    </row>
    <row r="180">
      <c r="A180" s="47" t="s">
        <v>106</v>
      </c>
      <c r="B180" s="47" t="s">
        <v>18</v>
      </c>
      <c r="C180" s="47">
        <v>8.0</v>
      </c>
      <c r="D180" s="51" t="s">
        <v>1069</v>
      </c>
      <c r="E180" s="107">
        <v>187734.21</v>
      </c>
      <c r="F180" s="72" t="s">
        <v>66</v>
      </c>
      <c r="G180" s="52"/>
    </row>
    <row r="181">
      <c r="A181" s="47" t="s">
        <v>106</v>
      </c>
      <c r="B181" s="47" t="s">
        <v>18</v>
      </c>
      <c r="C181" s="47">
        <v>9.0</v>
      </c>
      <c r="D181" s="46" t="s">
        <v>977</v>
      </c>
      <c r="E181" s="107">
        <v>197341.78</v>
      </c>
      <c r="F181" s="72" t="s">
        <v>51</v>
      </c>
      <c r="G181" s="52"/>
    </row>
    <row r="182">
      <c r="A182" s="47" t="s">
        <v>106</v>
      </c>
      <c r="B182" s="47" t="s">
        <v>18</v>
      </c>
      <c r="C182" s="47">
        <v>10.0</v>
      </c>
      <c r="D182" s="46" t="s">
        <v>977</v>
      </c>
      <c r="E182" s="107">
        <v>197157.72</v>
      </c>
      <c r="F182" s="72" t="s">
        <v>51</v>
      </c>
      <c r="G182" s="52"/>
    </row>
    <row r="183">
      <c r="A183" s="47" t="s">
        <v>106</v>
      </c>
      <c r="B183" s="47" t="s">
        <v>18</v>
      </c>
      <c r="C183" s="47">
        <v>11.0</v>
      </c>
      <c r="D183" s="46" t="s">
        <v>1063</v>
      </c>
      <c r="E183" s="107">
        <v>200000.0</v>
      </c>
      <c r="F183" s="72" t="s">
        <v>33</v>
      </c>
      <c r="G183" s="52"/>
    </row>
    <row r="184">
      <c r="A184" s="47" t="s">
        <v>109</v>
      </c>
      <c r="B184" s="47" t="s">
        <v>18</v>
      </c>
      <c r="C184" s="47">
        <v>1.0</v>
      </c>
      <c r="D184" s="46" t="s">
        <v>1070</v>
      </c>
      <c r="E184" s="107">
        <v>200000.0</v>
      </c>
      <c r="F184" s="72" t="s">
        <v>30</v>
      </c>
      <c r="G184" s="52"/>
    </row>
    <row r="185">
      <c r="A185" s="47" t="s">
        <v>109</v>
      </c>
      <c r="B185" s="47" t="s">
        <v>18</v>
      </c>
      <c r="C185" s="47">
        <v>2.0</v>
      </c>
      <c r="D185" s="46" t="s">
        <v>1071</v>
      </c>
      <c r="E185" s="107">
        <v>200000.0</v>
      </c>
      <c r="F185" s="72" t="s">
        <v>19</v>
      </c>
      <c r="G185" s="52"/>
    </row>
    <row r="186">
      <c r="A186" s="47" t="s">
        <v>109</v>
      </c>
      <c r="B186" s="47" t="s">
        <v>18</v>
      </c>
      <c r="C186" s="47">
        <v>3.0</v>
      </c>
      <c r="D186" s="46" t="s">
        <v>978</v>
      </c>
      <c r="E186" s="107">
        <v>173006.0</v>
      </c>
      <c r="F186" s="72" t="s">
        <v>8</v>
      </c>
      <c r="G186" s="52"/>
    </row>
    <row r="187">
      <c r="A187" s="47" t="s">
        <v>109</v>
      </c>
      <c r="B187" s="47" t="s">
        <v>18</v>
      </c>
      <c r="C187" s="47">
        <v>4.0</v>
      </c>
      <c r="D187" s="46" t="s">
        <v>1072</v>
      </c>
      <c r="E187" s="107">
        <v>151940.0</v>
      </c>
      <c r="F187" s="72" t="s">
        <v>92</v>
      </c>
      <c r="G187" s="52"/>
    </row>
    <row r="188">
      <c r="A188" s="47" t="s">
        <v>112</v>
      </c>
      <c r="B188" s="47" t="s">
        <v>18</v>
      </c>
      <c r="C188" s="47">
        <v>1.0</v>
      </c>
      <c r="D188" s="51" t="s">
        <v>1073</v>
      </c>
      <c r="E188" s="107">
        <v>192010.0</v>
      </c>
      <c r="F188" s="72" t="s">
        <v>113</v>
      </c>
      <c r="G188" s="46" t="s">
        <v>10</v>
      </c>
      <c r="H188" s="46" t="s">
        <v>1074</v>
      </c>
    </row>
    <row r="189">
      <c r="A189" s="47" t="s">
        <v>112</v>
      </c>
      <c r="B189" s="47" t="s">
        <v>18</v>
      </c>
      <c r="C189" s="47">
        <v>2.0</v>
      </c>
      <c r="D189" s="51" t="s">
        <v>1073</v>
      </c>
      <c r="E189" s="107">
        <v>192010.0</v>
      </c>
      <c r="F189" s="72" t="s">
        <v>113</v>
      </c>
      <c r="G189" s="46" t="s">
        <v>10</v>
      </c>
      <c r="H189" s="46" t="s">
        <v>1074</v>
      </c>
    </row>
    <row r="190">
      <c r="A190" s="47" t="s">
        <v>112</v>
      </c>
      <c r="B190" s="47" t="s">
        <v>18</v>
      </c>
      <c r="C190" s="47">
        <v>3.0</v>
      </c>
      <c r="D190" s="46" t="s">
        <v>1075</v>
      </c>
      <c r="E190" s="107">
        <v>139611.54</v>
      </c>
      <c r="F190" s="72" t="s">
        <v>42</v>
      </c>
      <c r="G190" s="52"/>
    </row>
    <row r="191">
      <c r="A191" s="47" t="s">
        <v>112</v>
      </c>
      <c r="B191" s="47" t="s">
        <v>18</v>
      </c>
      <c r="C191" s="47">
        <v>4.0</v>
      </c>
      <c r="D191" s="46" t="s">
        <v>1043</v>
      </c>
      <c r="E191" s="107">
        <v>188394.02</v>
      </c>
      <c r="F191" s="72" t="s">
        <v>86</v>
      </c>
      <c r="G191" s="52"/>
    </row>
    <row r="192">
      <c r="A192" s="47" t="s">
        <v>112</v>
      </c>
      <c r="B192" s="47" t="s">
        <v>18</v>
      </c>
      <c r="C192" s="47">
        <v>5.0</v>
      </c>
      <c r="D192" s="46" t="s">
        <v>1076</v>
      </c>
      <c r="E192" s="107">
        <v>197455.0</v>
      </c>
      <c r="F192" s="72" t="s">
        <v>27</v>
      </c>
      <c r="G192" s="52"/>
    </row>
    <row r="193">
      <c r="A193" s="47" t="s">
        <v>112</v>
      </c>
      <c r="B193" s="47" t="s">
        <v>18</v>
      </c>
      <c r="C193" s="47">
        <v>6.0</v>
      </c>
      <c r="D193" s="46" t="s">
        <v>1077</v>
      </c>
      <c r="E193" s="107">
        <v>115384.7</v>
      </c>
      <c r="F193" s="72" t="s">
        <v>51</v>
      </c>
      <c r="G193" s="52"/>
    </row>
    <row r="194">
      <c r="A194" s="47" t="s">
        <v>112</v>
      </c>
      <c r="B194" s="47" t="s">
        <v>18</v>
      </c>
      <c r="C194" s="47">
        <v>7.0</v>
      </c>
      <c r="D194" s="46" t="s">
        <v>1078</v>
      </c>
      <c r="E194" s="107">
        <v>100000.0</v>
      </c>
      <c r="F194" s="72" t="s">
        <v>30</v>
      </c>
      <c r="G194" s="52"/>
    </row>
    <row r="195">
      <c r="A195" s="47" t="s">
        <v>112</v>
      </c>
      <c r="B195" s="47" t="s">
        <v>18</v>
      </c>
      <c r="C195" s="47">
        <v>8.0</v>
      </c>
      <c r="D195" s="46" t="s">
        <v>1078</v>
      </c>
      <c r="E195" s="107">
        <v>200000.0</v>
      </c>
      <c r="F195" s="72" t="s">
        <v>30</v>
      </c>
      <c r="G195" s="52"/>
    </row>
    <row r="196">
      <c r="A196" s="47" t="s">
        <v>112</v>
      </c>
      <c r="B196" s="47" t="s">
        <v>18</v>
      </c>
      <c r="C196" s="47">
        <v>9.0</v>
      </c>
      <c r="D196" s="46" t="s">
        <v>978</v>
      </c>
      <c r="E196" s="107">
        <v>110989.58</v>
      </c>
      <c r="F196" s="72" t="s">
        <v>8</v>
      </c>
      <c r="G196" s="52"/>
    </row>
    <row r="197">
      <c r="A197" s="47" t="s">
        <v>115</v>
      </c>
      <c r="B197" s="47" t="s">
        <v>18</v>
      </c>
      <c r="C197" s="47">
        <v>1.0</v>
      </c>
      <c r="D197" s="46" t="s">
        <v>978</v>
      </c>
      <c r="E197" s="107">
        <v>200000.0</v>
      </c>
      <c r="F197" s="72" t="s">
        <v>8</v>
      </c>
      <c r="G197" s="52"/>
    </row>
    <row r="198">
      <c r="A198" s="47" t="s">
        <v>115</v>
      </c>
      <c r="B198" s="47" t="s">
        <v>18</v>
      </c>
      <c r="C198" s="47">
        <v>2.0</v>
      </c>
      <c r="D198" s="46" t="s">
        <v>978</v>
      </c>
      <c r="E198" s="107">
        <v>200000.0</v>
      </c>
      <c r="F198" s="72" t="s">
        <v>8</v>
      </c>
      <c r="G198" s="52"/>
    </row>
    <row r="199">
      <c r="A199" s="47" t="s">
        <v>115</v>
      </c>
      <c r="B199" s="47" t="s">
        <v>18</v>
      </c>
      <c r="C199" s="47">
        <v>3.0</v>
      </c>
      <c r="D199" s="46" t="s">
        <v>1014</v>
      </c>
      <c r="E199" s="107">
        <v>200000.0</v>
      </c>
      <c r="F199" s="72" t="s">
        <v>69</v>
      </c>
      <c r="G199" s="52"/>
    </row>
    <row r="200">
      <c r="A200" s="47" t="s">
        <v>115</v>
      </c>
      <c r="B200" s="47" t="s">
        <v>18</v>
      </c>
      <c r="C200" s="47">
        <v>4.0</v>
      </c>
      <c r="D200" s="51" t="s">
        <v>1079</v>
      </c>
      <c r="E200" s="107">
        <v>200000.0</v>
      </c>
      <c r="F200" s="72" t="s">
        <v>39</v>
      </c>
      <c r="G200" s="52"/>
    </row>
    <row r="201">
      <c r="A201" s="47" t="s">
        <v>115</v>
      </c>
      <c r="B201" s="47" t="s">
        <v>18</v>
      </c>
      <c r="C201" s="47">
        <v>5.0</v>
      </c>
      <c r="D201" s="46" t="s">
        <v>984</v>
      </c>
      <c r="E201" s="107">
        <v>200000.0</v>
      </c>
      <c r="F201" s="72" t="s">
        <v>30</v>
      </c>
      <c r="G201" s="52"/>
    </row>
    <row r="202">
      <c r="A202" s="47" t="s">
        <v>115</v>
      </c>
      <c r="B202" s="47" t="s">
        <v>18</v>
      </c>
      <c r="C202" s="47">
        <v>6.0</v>
      </c>
      <c r="D202" s="46" t="s">
        <v>984</v>
      </c>
      <c r="E202" s="107">
        <v>200000.0</v>
      </c>
      <c r="F202" s="72" t="s">
        <v>30</v>
      </c>
      <c r="G202" s="52"/>
    </row>
    <row r="203">
      <c r="A203" s="47" t="s">
        <v>115</v>
      </c>
      <c r="B203" s="47" t="s">
        <v>18</v>
      </c>
      <c r="C203" s="47">
        <v>7.0</v>
      </c>
      <c r="D203" s="46" t="s">
        <v>1080</v>
      </c>
      <c r="E203" s="107">
        <v>197260.26</v>
      </c>
      <c r="F203" s="72" t="s">
        <v>45</v>
      </c>
      <c r="G203" s="52"/>
    </row>
    <row r="204">
      <c r="A204" s="47" t="s">
        <v>115</v>
      </c>
      <c r="B204" s="47" t="s">
        <v>18</v>
      </c>
      <c r="C204" s="47">
        <v>8.0</v>
      </c>
      <c r="D204" s="46" t="s">
        <v>1081</v>
      </c>
      <c r="E204" s="107">
        <v>197682.88</v>
      </c>
      <c r="F204" s="72" t="s">
        <v>101</v>
      </c>
      <c r="G204" s="52"/>
    </row>
    <row r="205">
      <c r="A205" s="47" t="s">
        <v>115</v>
      </c>
      <c r="B205" s="47" t="s">
        <v>18</v>
      </c>
      <c r="C205" s="47">
        <v>9.0</v>
      </c>
      <c r="D205" s="46" t="s">
        <v>1081</v>
      </c>
      <c r="E205" s="107">
        <v>197187.87</v>
      </c>
      <c r="F205" s="72" t="s">
        <v>101</v>
      </c>
      <c r="G205" s="52"/>
    </row>
    <row r="206">
      <c r="A206" s="47" t="s">
        <v>118</v>
      </c>
      <c r="B206" s="47" t="s">
        <v>18</v>
      </c>
      <c r="C206" s="47">
        <v>1.0</v>
      </c>
      <c r="D206" s="46" t="s">
        <v>978</v>
      </c>
      <c r="E206" s="107">
        <v>200000.0</v>
      </c>
      <c r="F206" s="72" t="s">
        <v>8</v>
      </c>
      <c r="G206" s="52"/>
    </row>
    <row r="207">
      <c r="A207" s="47" t="s">
        <v>118</v>
      </c>
      <c r="B207" s="47" t="s">
        <v>18</v>
      </c>
      <c r="C207" s="47">
        <v>2.0</v>
      </c>
      <c r="D207" s="46" t="s">
        <v>978</v>
      </c>
      <c r="E207" s="107">
        <v>200000.0</v>
      </c>
      <c r="F207" s="72" t="s">
        <v>8</v>
      </c>
      <c r="G207" s="52"/>
    </row>
    <row r="208">
      <c r="A208" s="47" t="s">
        <v>118</v>
      </c>
      <c r="B208" s="47" t="s">
        <v>18</v>
      </c>
      <c r="C208" s="47">
        <v>3.0</v>
      </c>
      <c r="D208" s="46" t="s">
        <v>1082</v>
      </c>
      <c r="E208" s="107">
        <v>196414.4</v>
      </c>
      <c r="F208" s="72" t="s">
        <v>86</v>
      </c>
      <c r="G208" s="52"/>
    </row>
    <row r="209">
      <c r="A209" s="47" t="s">
        <v>118</v>
      </c>
      <c r="B209" s="47" t="s">
        <v>18</v>
      </c>
      <c r="C209" s="47">
        <v>4.0</v>
      </c>
      <c r="D209" s="46" t="s">
        <v>1083</v>
      </c>
      <c r="E209" s="107">
        <v>127060.52</v>
      </c>
      <c r="F209" s="72" t="s">
        <v>89</v>
      </c>
      <c r="G209" s="52"/>
    </row>
    <row r="210">
      <c r="A210" s="47" t="s">
        <v>118</v>
      </c>
      <c r="B210" s="47" t="s">
        <v>18</v>
      </c>
      <c r="C210" s="47">
        <v>5.0</v>
      </c>
      <c r="D210" s="46" t="s">
        <v>1082</v>
      </c>
      <c r="E210" s="107">
        <v>148012.28</v>
      </c>
      <c r="F210" s="72" t="s">
        <v>86</v>
      </c>
      <c r="G210" s="52"/>
    </row>
    <row r="211">
      <c r="A211" s="47" t="s">
        <v>118</v>
      </c>
      <c r="B211" s="47" t="s">
        <v>18</v>
      </c>
      <c r="C211" s="47">
        <v>6.0</v>
      </c>
      <c r="D211" s="51" t="s">
        <v>1084</v>
      </c>
      <c r="E211" s="107">
        <v>183768.43</v>
      </c>
      <c r="F211" s="72" t="s">
        <v>36</v>
      </c>
      <c r="G211" s="52"/>
    </row>
    <row r="212">
      <c r="A212" s="47" t="s">
        <v>118</v>
      </c>
      <c r="B212" s="47" t="s">
        <v>18</v>
      </c>
      <c r="C212" s="47">
        <v>7.0</v>
      </c>
      <c r="D212" s="51" t="s">
        <v>1085</v>
      </c>
      <c r="E212" s="107">
        <v>199911.04</v>
      </c>
      <c r="F212" s="72" t="s">
        <v>36</v>
      </c>
      <c r="G212" s="46" t="s">
        <v>10</v>
      </c>
      <c r="H212" s="51" t="s">
        <v>1086</v>
      </c>
    </row>
    <row r="213">
      <c r="A213" s="47" t="s">
        <v>118</v>
      </c>
      <c r="B213" s="47" t="s">
        <v>18</v>
      </c>
      <c r="C213" s="47">
        <v>8.0</v>
      </c>
      <c r="D213" s="46" t="s">
        <v>1087</v>
      </c>
      <c r="E213" s="107">
        <v>197083.43</v>
      </c>
      <c r="F213" s="72" t="s">
        <v>51</v>
      </c>
      <c r="G213" s="52"/>
    </row>
    <row r="214">
      <c r="A214" s="47" t="s">
        <v>97</v>
      </c>
      <c r="B214" s="47" t="s">
        <v>23</v>
      </c>
      <c r="C214" s="47">
        <v>1.0</v>
      </c>
      <c r="D214" s="46" t="s">
        <v>1088</v>
      </c>
      <c r="E214" s="107">
        <v>100000.0</v>
      </c>
      <c r="F214" s="72" t="s">
        <v>122</v>
      </c>
      <c r="G214" s="52"/>
    </row>
    <row r="215">
      <c r="A215" s="47" t="s">
        <v>97</v>
      </c>
      <c r="B215" s="47" t="s">
        <v>23</v>
      </c>
      <c r="C215" s="47">
        <v>2.0</v>
      </c>
      <c r="D215" s="46" t="s">
        <v>984</v>
      </c>
      <c r="E215" s="107">
        <v>200000.0</v>
      </c>
      <c r="F215" s="72" t="s">
        <v>30</v>
      </c>
      <c r="G215" s="52"/>
    </row>
    <row r="216">
      <c r="A216" s="47" t="s">
        <v>97</v>
      </c>
      <c r="B216" s="47" t="s">
        <v>23</v>
      </c>
      <c r="C216" s="47">
        <v>3.0</v>
      </c>
      <c r="D216" s="46" t="s">
        <v>1089</v>
      </c>
      <c r="E216" s="107">
        <v>167056.79</v>
      </c>
      <c r="F216" s="72" t="s">
        <v>60</v>
      </c>
      <c r="G216" s="52"/>
    </row>
    <row r="217">
      <c r="A217" s="47" t="s">
        <v>97</v>
      </c>
      <c r="B217" s="47" t="s">
        <v>23</v>
      </c>
      <c r="C217" s="47">
        <v>4.0</v>
      </c>
      <c r="D217" s="46" t="s">
        <v>1090</v>
      </c>
      <c r="E217" s="107">
        <v>168724.7</v>
      </c>
      <c r="F217" s="72" t="s">
        <v>95</v>
      </c>
      <c r="G217" s="52"/>
    </row>
    <row r="218">
      <c r="A218" s="47" t="s">
        <v>97</v>
      </c>
      <c r="B218" s="47" t="s">
        <v>23</v>
      </c>
      <c r="C218" s="47">
        <v>5.0</v>
      </c>
      <c r="D218" s="46" t="s">
        <v>978</v>
      </c>
      <c r="E218" s="107">
        <v>176767.0</v>
      </c>
      <c r="F218" s="72" t="s">
        <v>8</v>
      </c>
      <c r="G218" s="52"/>
    </row>
    <row r="219">
      <c r="A219" s="47" t="s">
        <v>97</v>
      </c>
      <c r="B219" s="47" t="s">
        <v>23</v>
      </c>
      <c r="C219" s="47">
        <v>6.0</v>
      </c>
      <c r="D219" s="46" t="s">
        <v>1088</v>
      </c>
      <c r="E219" s="107">
        <v>100000.0</v>
      </c>
      <c r="F219" s="72" t="s">
        <v>122</v>
      </c>
      <c r="G219" s="52"/>
    </row>
    <row r="220">
      <c r="A220" s="47" t="s">
        <v>97</v>
      </c>
      <c r="B220" s="47" t="s">
        <v>23</v>
      </c>
      <c r="C220" s="47">
        <v>7.0</v>
      </c>
      <c r="D220" s="46" t="s">
        <v>1091</v>
      </c>
      <c r="E220" s="107">
        <v>179883.13</v>
      </c>
      <c r="F220" s="72" t="s">
        <v>36</v>
      </c>
      <c r="G220" s="52"/>
    </row>
    <row r="221">
      <c r="A221" s="47" t="s">
        <v>97</v>
      </c>
      <c r="B221" s="47" t="s">
        <v>23</v>
      </c>
      <c r="C221" s="47">
        <v>8.0</v>
      </c>
      <c r="D221" s="46" t="s">
        <v>1092</v>
      </c>
      <c r="E221" s="107">
        <v>200000.0</v>
      </c>
      <c r="F221" s="72" t="s">
        <v>95</v>
      </c>
      <c r="G221" s="52"/>
    </row>
    <row r="222">
      <c r="A222" s="47" t="s">
        <v>97</v>
      </c>
      <c r="B222" s="47" t="s">
        <v>23</v>
      </c>
      <c r="C222" s="47">
        <v>9.0</v>
      </c>
      <c r="D222" s="51" t="s">
        <v>1093</v>
      </c>
      <c r="E222" s="107">
        <v>200000.0</v>
      </c>
      <c r="F222" s="72" t="s">
        <v>95</v>
      </c>
      <c r="G222" s="52"/>
    </row>
    <row r="223">
      <c r="A223" s="47" t="s">
        <v>97</v>
      </c>
      <c r="B223" s="47" t="s">
        <v>23</v>
      </c>
      <c r="C223" s="47">
        <v>10.0</v>
      </c>
      <c r="D223" s="46" t="s">
        <v>1094</v>
      </c>
      <c r="E223" s="107">
        <v>198553.6</v>
      </c>
      <c r="F223" s="72" t="s">
        <v>27</v>
      </c>
      <c r="G223" s="52"/>
    </row>
    <row r="224">
      <c r="A224" s="47" t="s">
        <v>97</v>
      </c>
      <c r="B224" s="47" t="s">
        <v>23</v>
      </c>
      <c r="C224" s="47">
        <v>11.0</v>
      </c>
      <c r="D224" s="51" t="s">
        <v>1095</v>
      </c>
      <c r="E224" s="107">
        <v>198525.6</v>
      </c>
      <c r="F224" s="72" t="s">
        <v>51</v>
      </c>
      <c r="G224" s="52"/>
    </row>
    <row r="225">
      <c r="A225" s="47" t="s">
        <v>97</v>
      </c>
      <c r="B225" s="47" t="s">
        <v>23</v>
      </c>
      <c r="C225" s="47">
        <v>12.0</v>
      </c>
      <c r="D225" s="46" t="s">
        <v>1096</v>
      </c>
      <c r="E225" s="107">
        <v>197192.09</v>
      </c>
      <c r="F225" s="72" t="s">
        <v>51</v>
      </c>
      <c r="G225" s="52"/>
    </row>
    <row r="226">
      <c r="A226" s="47" t="s">
        <v>100</v>
      </c>
      <c r="B226" s="47" t="s">
        <v>23</v>
      </c>
      <c r="C226" s="47">
        <v>1.0</v>
      </c>
      <c r="D226" s="46" t="s">
        <v>1088</v>
      </c>
      <c r="E226" s="107">
        <v>200000.0</v>
      </c>
      <c r="F226" s="72" t="s">
        <v>122</v>
      </c>
      <c r="G226" s="52"/>
    </row>
    <row r="227">
      <c r="A227" s="47" t="s">
        <v>100</v>
      </c>
      <c r="B227" s="47" t="s">
        <v>23</v>
      </c>
      <c r="C227" s="47">
        <v>2.0</v>
      </c>
      <c r="D227" s="46" t="s">
        <v>1097</v>
      </c>
      <c r="E227" s="107">
        <v>187947.65</v>
      </c>
      <c r="F227" s="72" t="s">
        <v>86</v>
      </c>
      <c r="G227" s="52"/>
    </row>
    <row r="228">
      <c r="A228" s="47" t="s">
        <v>100</v>
      </c>
      <c r="B228" s="47" t="s">
        <v>23</v>
      </c>
      <c r="C228" s="47">
        <v>3.0</v>
      </c>
      <c r="D228" s="46" t="s">
        <v>1097</v>
      </c>
      <c r="E228" s="107">
        <v>187947.65</v>
      </c>
      <c r="F228" s="72" t="s">
        <v>86</v>
      </c>
      <c r="G228" s="52"/>
    </row>
    <row r="229">
      <c r="A229" s="47" t="s">
        <v>100</v>
      </c>
      <c r="B229" s="47" t="s">
        <v>23</v>
      </c>
      <c r="C229" s="47">
        <v>4.0</v>
      </c>
      <c r="D229" s="46" t="s">
        <v>1098</v>
      </c>
      <c r="E229" s="107">
        <v>167258.82</v>
      </c>
      <c r="F229" s="72" t="s">
        <v>54</v>
      </c>
      <c r="G229" s="52"/>
    </row>
    <row r="230">
      <c r="A230" s="47" t="s">
        <v>100</v>
      </c>
      <c r="B230" s="47" t="s">
        <v>23</v>
      </c>
      <c r="C230" s="47">
        <v>5.0</v>
      </c>
      <c r="D230" s="46" t="s">
        <v>1099</v>
      </c>
      <c r="E230" s="107">
        <v>199990.0</v>
      </c>
      <c r="F230" s="72" t="s">
        <v>122</v>
      </c>
      <c r="G230" s="52"/>
    </row>
    <row r="231">
      <c r="A231" s="47" t="s">
        <v>100</v>
      </c>
      <c r="B231" s="47" t="s">
        <v>23</v>
      </c>
      <c r="C231" s="47">
        <v>6.0</v>
      </c>
      <c r="D231" s="46" t="s">
        <v>1094</v>
      </c>
      <c r="E231" s="107">
        <v>200000.0</v>
      </c>
      <c r="F231" s="72" t="s">
        <v>27</v>
      </c>
      <c r="G231" s="52"/>
    </row>
    <row r="232">
      <c r="A232" s="47" t="s">
        <v>100</v>
      </c>
      <c r="B232" s="47" t="s">
        <v>23</v>
      </c>
      <c r="C232" s="47">
        <v>7.0</v>
      </c>
      <c r="D232" s="46" t="s">
        <v>1100</v>
      </c>
      <c r="E232" s="107">
        <v>200000.0</v>
      </c>
      <c r="F232" s="72" t="s">
        <v>60</v>
      </c>
      <c r="G232" s="52"/>
    </row>
    <row r="233">
      <c r="A233" s="47" t="s">
        <v>100</v>
      </c>
      <c r="B233" s="47" t="s">
        <v>23</v>
      </c>
      <c r="C233" s="47">
        <v>8.0</v>
      </c>
      <c r="D233" s="46" t="s">
        <v>1100</v>
      </c>
      <c r="E233" s="107">
        <v>200000.0</v>
      </c>
      <c r="F233" s="72" t="s">
        <v>60</v>
      </c>
      <c r="G233" s="52"/>
    </row>
    <row r="234">
      <c r="A234" s="47" t="s">
        <v>103</v>
      </c>
      <c r="B234" s="47" t="s">
        <v>23</v>
      </c>
      <c r="C234" s="47">
        <v>1.0</v>
      </c>
      <c r="D234" s="46" t="s">
        <v>1088</v>
      </c>
      <c r="E234" s="107">
        <v>200000.0</v>
      </c>
      <c r="F234" s="72" t="s">
        <v>122</v>
      </c>
      <c r="G234" s="52"/>
    </row>
    <row r="235">
      <c r="A235" s="47" t="s">
        <v>103</v>
      </c>
      <c r="B235" s="47" t="s">
        <v>23</v>
      </c>
      <c r="C235" s="47">
        <v>2.0</v>
      </c>
      <c r="D235" s="51" t="s">
        <v>1101</v>
      </c>
      <c r="E235" s="107">
        <v>148969.5</v>
      </c>
      <c r="F235" s="72" t="s">
        <v>122</v>
      </c>
      <c r="G235" s="52"/>
    </row>
    <row r="236">
      <c r="A236" s="47" t="s">
        <v>103</v>
      </c>
      <c r="B236" s="47" t="s">
        <v>23</v>
      </c>
      <c r="C236" s="47">
        <v>3.0</v>
      </c>
      <c r="D236" s="46" t="s">
        <v>1102</v>
      </c>
      <c r="E236" s="107">
        <v>200000.0</v>
      </c>
      <c r="F236" s="72" t="s">
        <v>122</v>
      </c>
      <c r="G236" s="52"/>
    </row>
    <row r="237">
      <c r="A237" s="47" t="s">
        <v>103</v>
      </c>
      <c r="B237" s="47" t="s">
        <v>23</v>
      </c>
      <c r="C237" s="47">
        <v>4.0</v>
      </c>
      <c r="D237" s="46" t="s">
        <v>1061</v>
      </c>
      <c r="E237" s="107">
        <v>199213.28</v>
      </c>
      <c r="F237" s="72" t="s">
        <v>122</v>
      </c>
      <c r="G237" s="52"/>
    </row>
    <row r="238">
      <c r="A238" s="47" t="s">
        <v>103</v>
      </c>
      <c r="B238" s="47" t="s">
        <v>23</v>
      </c>
      <c r="C238" s="47">
        <v>5.0</v>
      </c>
      <c r="D238" s="46" t="s">
        <v>1103</v>
      </c>
      <c r="E238" s="107">
        <v>194003.71</v>
      </c>
      <c r="F238" s="72" t="s">
        <v>101</v>
      </c>
      <c r="G238" s="52"/>
    </row>
    <row r="239">
      <c r="A239" s="47" t="s">
        <v>103</v>
      </c>
      <c r="B239" s="47" t="s">
        <v>23</v>
      </c>
      <c r="C239" s="47">
        <v>6.0</v>
      </c>
      <c r="D239" s="46" t="s">
        <v>1062</v>
      </c>
      <c r="E239" s="107">
        <v>160093.59</v>
      </c>
      <c r="F239" s="72" t="s">
        <v>101</v>
      </c>
      <c r="G239" s="52"/>
    </row>
    <row r="240">
      <c r="A240" s="47" t="s">
        <v>106</v>
      </c>
      <c r="B240" s="47" t="s">
        <v>23</v>
      </c>
      <c r="C240" s="47">
        <v>1.0</v>
      </c>
      <c r="D240" s="46" t="s">
        <v>1104</v>
      </c>
      <c r="E240" s="107">
        <v>200000.0</v>
      </c>
      <c r="F240" s="72" t="s">
        <v>122</v>
      </c>
      <c r="G240" s="52"/>
    </row>
    <row r="241">
      <c r="A241" s="47" t="s">
        <v>106</v>
      </c>
      <c r="B241" s="47" t="s">
        <v>23</v>
      </c>
      <c r="C241" s="47">
        <v>2.0</v>
      </c>
      <c r="D241" s="46" t="s">
        <v>1088</v>
      </c>
      <c r="E241" s="107">
        <v>200000.0</v>
      </c>
      <c r="F241" s="72" t="s">
        <v>122</v>
      </c>
      <c r="G241" s="52"/>
    </row>
    <row r="242">
      <c r="A242" s="47" t="s">
        <v>106</v>
      </c>
      <c r="B242" s="47" t="s">
        <v>23</v>
      </c>
      <c r="C242" s="47">
        <v>3.0</v>
      </c>
      <c r="D242" s="51" t="s">
        <v>1105</v>
      </c>
      <c r="E242" s="107">
        <v>195820.0</v>
      </c>
      <c r="F242" s="72" t="s">
        <v>122</v>
      </c>
      <c r="G242" s="52"/>
    </row>
    <row r="243">
      <c r="A243" s="47" t="s">
        <v>106</v>
      </c>
      <c r="B243" s="47" t="s">
        <v>23</v>
      </c>
      <c r="C243" s="47">
        <v>4.0</v>
      </c>
      <c r="D243" s="46" t="s">
        <v>1106</v>
      </c>
      <c r="E243" s="107">
        <v>199164.29</v>
      </c>
      <c r="F243" s="72" t="s">
        <v>45</v>
      </c>
      <c r="G243" s="52"/>
    </row>
    <row r="244">
      <c r="A244" s="47" t="s">
        <v>106</v>
      </c>
      <c r="B244" s="47" t="s">
        <v>23</v>
      </c>
      <c r="C244" s="47">
        <v>5.0</v>
      </c>
      <c r="D244" s="46" t="s">
        <v>1107</v>
      </c>
      <c r="E244" s="107">
        <v>199421.6</v>
      </c>
      <c r="F244" s="72" t="s">
        <v>27</v>
      </c>
      <c r="G244" s="46" t="s">
        <v>10</v>
      </c>
      <c r="H244" s="51" t="s">
        <v>1108</v>
      </c>
    </row>
    <row r="245">
      <c r="A245" s="47" t="s">
        <v>106</v>
      </c>
      <c r="B245" s="47" t="s">
        <v>23</v>
      </c>
      <c r="C245" s="47">
        <v>6.0</v>
      </c>
      <c r="D245" s="46" t="s">
        <v>1109</v>
      </c>
      <c r="E245" s="107">
        <v>176368.0</v>
      </c>
      <c r="F245" s="72" t="s">
        <v>110</v>
      </c>
      <c r="G245" s="52"/>
    </row>
    <row r="246">
      <c r="A246" s="47" t="s">
        <v>106</v>
      </c>
      <c r="B246" s="47" t="s">
        <v>23</v>
      </c>
      <c r="C246" s="47">
        <v>7.0</v>
      </c>
      <c r="D246" s="51" t="s">
        <v>1110</v>
      </c>
      <c r="E246" s="107">
        <v>197722.1</v>
      </c>
      <c r="F246" s="72" t="s">
        <v>51</v>
      </c>
      <c r="G246" s="52"/>
    </row>
    <row r="247">
      <c r="A247" s="47" t="s">
        <v>106</v>
      </c>
      <c r="B247" s="47" t="s">
        <v>23</v>
      </c>
      <c r="C247" s="47">
        <v>8.0</v>
      </c>
      <c r="D247" s="51" t="s">
        <v>1110</v>
      </c>
      <c r="E247" s="107">
        <v>197795.29</v>
      </c>
      <c r="F247" s="72" t="s">
        <v>51</v>
      </c>
      <c r="G247" s="52"/>
    </row>
    <row r="248">
      <c r="A248" s="47" t="s">
        <v>109</v>
      </c>
      <c r="B248" s="47" t="s">
        <v>23</v>
      </c>
      <c r="C248" s="47">
        <v>1.0</v>
      </c>
      <c r="D248" s="46" t="s">
        <v>1072</v>
      </c>
      <c r="E248" s="107">
        <v>151940.0</v>
      </c>
      <c r="F248" s="72" t="s">
        <v>92</v>
      </c>
      <c r="G248" s="52"/>
    </row>
    <row r="249">
      <c r="A249" s="47" t="s">
        <v>109</v>
      </c>
      <c r="B249" s="47" t="s">
        <v>23</v>
      </c>
      <c r="C249" s="47">
        <v>2.0</v>
      </c>
      <c r="D249" s="46" t="s">
        <v>984</v>
      </c>
      <c r="E249" s="107">
        <v>200000.0</v>
      </c>
      <c r="F249" s="72" t="s">
        <v>30</v>
      </c>
      <c r="G249" s="52"/>
    </row>
    <row r="250">
      <c r="A250" s="47" t="s">
        <v>109</v>
      </c>
      <c r="B250" s="47" t="s">
        <v>23</v>
      </c>
      <c r="C250" s="47">
        <v>3.0</v>
      </c>
      <c r="D250" s="46" t="s">
        <v>1088</v>
      </c>
      <c r="E250" s="107">
        <v>200000.0</v>
      </c>
      <c r="F250" s="72" t="s">
        <v>122</v>
      </c>
      <c r="G250" s="52"/>
    </row>
    <row r="251">
      <c r="A251" s="47" t="s">
        <v>109</v>
      </c>
      <c r="B251" s="47" t="s">
        <v>23</v>
      </c>
      <c r="C251" s="47">
        <v>4.0</v>
      </c>
      <c r="D251" s="46" t="s">
        <v>1099</v>
      </c>
      <c r="E251" s="107">
        <v>199990.0</v>
      </c>
      <c r="F251" s="72" t="s">
        <v>122</v>
      </c>
      <c r="G251" s="52"/>
    </row>
    <row r="252">
      <c r="A252" s="47" t="s">
        <v>109</v>
      </c>
      <c r="B252" s="47" t="s">
        <v>23</v>
      </c>
      <c r="C252" s="47">
        <v>5.0</v>
      </c>
      <c r="D252" s="46" t="s">
        <v>1088</v>
      </c>
      <c r="E252" s="107">
        <v>200000.0</v>
      </c>
      <c r="F252" s="72" t="s">
        <v>122</v>
      </c>
      <c r="G252" s="52"/>
    </row>
    <row r="253">
      <c r="A253" s="47" t="s">
        <v>109</v>
      </c>
      <c r="B253" s="47" t="s">
        <v>23</v>
      </c>
      <c r="C253" s="47">
        <v>6.0</v>
      </c>
      <c r="D253" s="46" t="s">
        <v>1111</v>
      </c>
      <c r="E253" s="107">
        <v>197779.3</v>
      </c>
      <c r="F253" s="72" t="s">
        <v>122</v>
      </c>
      <c r="G253" s="52"/>
    </row>
    <row r="254">
      <c r="A254" s="47" t="s">
        <v>109</v>
      </c>
      <c r="B254" s="47" t="s">
        <v>23</v>
      </c>
      <c r="C254" s="47">
        <v>7.0</v>
      </c>
      <c r="D254" s="46" t="s">
        <v>1099</v>
      </c>
      <c r="E254" s="107">
        <v>199980.0</v>
      </c>
      <c r="F254" s="72" t="s">
        <v>122</v>
      </c>
      <c r="G254" s="52"/>
    </row>
    <row r="255">
      <c r="A255" s="47" t="s">
        <v>112</v>
      </c>
      <c r="B255" s="47" t="s">
        <v>23</v>
      </c>
      <c r="C255" s="47">
        <v>1.0</v>
      </c>
      <c r="D255" s="46" t="s">
        <v>1112</v>
      </c>
      <c r="E255" s="107">
        <v>177917.0</v>
      </c>
      <c r="F255" s="72" t="s">
        <v>89</v>
      </c>
      <c r="G255" s="52"/>
    </row>
    <row r="256">
      <c r="A256" s="47" t="s">
        <v>112</v>
      </c>
      <c r="B256" s="47" t="s">
        <v>23</v>
      </c>
      <c r="C256" s="47">
        <v>2.0</v>
      </c>
      <c r="D256" s="46" t="s">
        <v>1106</v>
      </c>
      <c r="E256" s="107">
        <v>153721.65</v>
      </c>
      <c r="F256" s="72" t="s">
        <v>45</v>
      </c>
      <c r="G256" s="52"/>
    </row>
    <row r="257">
      <c r="A257" s="47" t="s">
        <v>112</v>
      </c>
      <c r="B257" s="47" t="s">
        <v>23</v>
      </c>
      <c r="C257" s="47">
        <v>3.0</v>
      </c>
      <c r="D257" s="51" t="s">
        <v>1113</v>
      </c>
      <c r="E257" s="107">
        <v>122493.84</v>
      </c>
      <c r="F257" s="72" t="s">
        <v>104</v>
      </c>
      <c r="G257" s="52"/>
    </row>
    <row r="258">
      <c r="A258" s="47" t="s">
        <v>112</v>
      </c>
      <c r="B258" s="47" t="s">
        <v>23</v>
      </c>
      <c r="C258" s="47">
        <v>4.0</v>
      </c>
      <c r="D258" s="46" t="s">
        <v>1114</v>
      </c>
      <c r="E258" s="107">
        <v>122930.4</v>
      </c>
      <c r="F258" s="72" t="s">
        <v>89</v>
      </c>
      <c r="G258" s="46"/>
      <c r="H258" s="51"/>
    </row>
    <row r="259">
      <c r="A259" s="47" t="s">
        <v>112</v>
      </c>
      <c r="B259" s="47" t="s">
        <v>23</v>
      </c>
      <c r="C259" s="47">
        <v>5.0</v>
      </c>
      <c r="D259" s="51" t="s">
        <v>1115</v>
      </c>
      <c r="E259" s="107">
        <v>70473.0</v>
      </c>
      <c r="F259" s="72" t="s">
        <v>104</v>
      </c>
      <c r="G259" s="52"/>
    </row>
    <row r="260">
      <c r="A260" s="47" t="s">
        <v>112</v>
      </c>
      <c r="B260" s="47" t="s">
        <v>23</v>
      </c>
      <c r="C260" s="47">
        <v>6.0</v>
      </c>
      <c r="D260" s="51" t="s">
        <v>1115</v>
      </c>
      <c r="E260" s="107">
        <v>199276.4</v>
      </c>
      <c r="F260" s="72" t="s">
        <v>104</v>
      </c>
      <c r="G260" s="52"/>
    </row>
    <row r="261">
      <c r="A261" s="47" t="s">
        <v>112</v>
      </c>
      <c r="B261" s="47" t="s">
        <v>23</v>
      </c>
      <c r="C261" s="47">
        <v>7.0</v>
      </c>
      <c r="D261" s="46" t="s">
        <v>1116</v>
      </c>
      <c r="E261" s="107">
        <v>199208.8</v>
      </c>
      <c r="F261" s="72" t="s">
        <v>27</v>
      </c>
      <c r="G261" s="52"/>
    </row>
    <row r="262">
      <c r="A262" s="47" t="s">
        <v>112</v>
      </c>
      <c r="B262" s="47" t="s">
        <v>23</v>
      </c>
      <c r="C262" s="47">
        <v>8.0</v>
      </c>
      <c r="D262" s="46" t="s">
        <v>1117</v>
      </c>
      <c r="E262" s="107">
        <v>197316.28</v>
      </c>
      <c r="F262" s="72" t="s">
        <v>51</v>
      </c>
      <c r="G262" s="52"/>
    </row>
    <row r="263">
      <c r="A263" s="47" t="s">
        <v>112</v>
      </c>
      <c r="B263" s="47" t="s">
        <v>23</v>
      </c>
      <c r="C263" s="47">
        <v>9.0</v>
      </c>
      <c r="D263" s="46" t="s">
        <v>977</v>
      </c>
      <c r="E263" s="107">
        <v>196989.18</v>
      </c>
      <c r="F263" s="72" t="s">
        <v>51</v>
      </c>
      <c r="G263" s="52"/>
    </row>
    <row r="264">
      <c r="A264" s="47" t="s">
        <v>115</v>
      </c>
      <c r="B264" s="47" t="s">
        <v>23</v>
      </c>
      <c r="C264" s="47">
        <v>1.0</v>
      </c>
      <c r="D264" s="46" t="s">
        <v>1118</v>
      </c>
      <c r="E264" s="107">
        <v>200000.0</v>
      </c>
      <c r="F264" s="72" t="s">
        <v>122</v>
      </c>
      <c r="G264" s="52"/>
    </row>
    <row r="265">
      <c r="A265" s="47" t="s">
        <v>115</v>
      </c>
      <c r="B265" s="47" t="s">
        <v>23</v>
      </c>
      <c r="C265" s="47">
        <v>2.0</v>
      </c>
      <c r="D265" s="51" t="s">
        <v>1119</v>
      </c>
      <c r="E265" s="107">
        <v>199198.44</v>
      </c>
      <c r="F265" s="72" t="s">
        <v>122</v>
      </c>
      <c r="G265" s="52"/>
    </row>
    <row r="266">
      <c r="A266" s="47" t="s">
        <v>115</v>
      </c>
      <c r="B266" s="47" t="s">
        <v>23</v>
      </c>
      <c r="C266" s="47">
        <v>3.0</v>
      </c>
      <c r="D266" s="46" t="s">
        <v>1088</v>
      </c>
      <c r="E266" s="107">
        <v>200000.0</v>
      </c>
      <c r="F266" s="72" t="s">
        <v>122</v>
      </c>
      <c r="G266" s="52"/>
    </row>
    <row r="267">
      <c r="A267" s="47" t="s">
        <v>115</v>
      </c>
      <c r="B267" s="47" t="s">
        <v>23</v>
      </c>
      <c r="C267" s="47">
        <v>4.0</v>
      </c>
      <c r="D267" s="46" t="s">
        <v>984</v>
      </c>
      <c r="E267" s="107">
        <v>200000.0</v>
      </c>
      <c r="F267" s="72" t="s">
        <v>30</v>
      </c>
      <c r="G267" s="52"/>
    </row>
    <row r="268">
      <c r="A268" s="47" t="s">
        <v>115</v>
      </c>
      <c r="B268" s="47" t="s">
        <v>23</v>
      </c>
      <c r="C268" s="47">
        <v>5.0</v>
      </c>
      <c r="D268" s="46" t="s">
        <v>1088</v>
      </c>
      <c r="E268" s="107">
        <v>200000.0</v>
      </c>
      <c r="F268" s="72" t="s">
        <v>122</v>
      </c>
      <c r="G268" s="52"/>
    </row>
    <row r="269">
      <c r="A269" s="47" t="s">
        <v>118</v>
      </c>
      <c r="B269" s="47" t="s">
        <v>23</v>
      </c>
      <c r="C269" s="47">
        <v>1.0</v>
      </c>
      <c r="D269" s="46" t="s">
        <v>1120</v>
      </c>
      <c r="E269" s="107">
        <v>139423.51</v>
      </c>
      <c r="F269" s="72" t="s">
        <v>89</v>
      </c>
      <c r="G269" s="52"/>
    </row>
    <row r="270">
      <c r="A270" s="47" t="s">
        <v>118</v>
      </c>
      <c r="B270" s="47" t="s">
        <v>23</v>
      </c>
      <c r="C270" s="47">
        <v>2.0</v>
      </c>
      <c r="D270" s="51" t="s">
        <v>1121</v>
      </c>
      <c r="E270" s="107">
        <v>139027.55</v>
      </c>
      <c r="F270" s="72" t="s">
        <v>86</v>
      </c>
      <c r="G270" s="52"/>
    </row>
    <row r="271">
      <c r="A271" s="47"/>
      <c r="B271" s="47"/>
      <c r="C271" s="31"/>
      <c r="E271" s="109"/>
      <c r="F271" s="33"/>
      <c r="G271" s="52"/>
    </row>
    <row r="272">
      <c r="A272" s="31"/>
      <c r="B272" s="31"/>
      <c r="C272" s="31"/>
      <c r="E272" s="109"/>
      <c r="F272" s="33"/>
      <c r="G272" s="52"/>
    </row>
    <row r="273">
      <c r="A273" s="31"/>
      <c r="B273" s="31"/>
      <c r="C273" s="31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8">
      <formula1>Codes!$E$2:$E$6</formula1>
    </dataValidation>
    <dataValidation type="list" allowBlank="1" sqref="G4:G998">
      <formula1>Codes!$A$2:$A$6</formula1>
    </dataValidation>
    <dataValidation type="list" allowBlank="1" sqref="F4:F998">
      <formula1>Codes!$G$2:$G$51</formula1>
    </dataValidation>
    <dataValidation type="list" allowBlank="1" sqref="A4:A998">
      <formula1>Codes!$C$2:$C$171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1122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121</v>
      </c>
      <c r="B4" s="47" t="s">
        <v>7</v>
      </c>
      <c r="C4" s="47">
        <v>1.0</v>
      </c>
      <c r="D4" s="46" t="s">
        <v>694</v>
      </c>
      <c r="E4" s="107">
        <v>136129.25</v>
      </c>
      <c r="F4" s="72" t="s">
        <v>8</v>
      </c>
      <c r="G4" s="52"/>
    </row>
    <row r="5">
      <c r="A5" s="47" t="s">
        <v>121</v>
      </c>
      <c r="B5" s="47" t="s">
        <v>7</v>
      </c>
      <c r="C5" s="47">
        <v>2.0</v>
      </c>
      <c r="D5" s="46" t="s">
        <v>694</v>
      </c>
      <c r="E5" s="107">
        <v>136763.52</v>
      </c>
      <c r="F5" s="72" t="s">
        <v>8</v>
      </c>
      <c r="G5" s="52"/>
    </row>
    <row r="6">
      <c r="A6" s="47" t="s">
        <v>121</v>
      </c>
      <c r="B6" s="47" t="s">
        <v>7</v>
      </c>
      <c r="C6" s="47">
        <v>3.0</v>
      </c>
      <c r="D6" s="46" t="s">
        <v>694</v>
      </c>
      <c r="E6" s="107">
        <v>136129.25</v>
      </c>
      <c r="F6" s="72" t="s">
        <v>8</v>
      </c>
      <c r="G6" s="52"/>
    </row>
    <row r="7">
      <c r="A7" s="47" t="s">
        <v>121</v>
      </c>
      <c r="B7" s="47" t="s">
        <v>7</v>
      </c>
      <c r="C7" s="47">
        <v>4.0</v>
      </c>
      <c r="D7" s="46" t="s">
        <v>694</v>
      </c>
      <c r="E7" s="107">
        <v>137647.43</v>
      </c>
      <c r="F7" s="72" t="s">
        <v>8</v>
      </c>
      <c r="G7" s="52"/>
    </row>
    <row r="8">
      <c r="A8" s="47" t="s">
        <v>121</v>
      </c>
      <c r="B8" s="47" t="s">
        <v>7</v>
      </c>
      <c r="C8" s="47">
        <v>5.0</v>
      </c>
      <c r="D8" s="46" t="s">
        <v>1123</v>
      </c>
      <c r="E8" s="107">
        <v>76697.34</v>
      </c>
      <c r="F8" s="72" t="s">
        <v>92</v>
      </c>
      <c r="G8" s="52"/>
    </row>
    <row r="9">
      <c r="A9" s="47" t="s">
        <v>121</v>
      </c>
      <c r="B9" s="47" t="s">
        <v>7</v>
      </c>
      <c r="C9" s="47">
        <v>6.0</v>
      </c>
      <c r="D9" s="46" t="s">
        <v>1124</v>
      </c>
      <c r="E9" s="107">
        <v>87620.75</v>
      </c>
      <c r="F9" s="72" t="s">
        <v>51</v>
      </c>
      <c r="G9" s="52"/>
    </row>
    <row r="10">
      <c r="A10" s="47" t="s">
        <v>121</v>
      </c>
      <c r="B10" s="47" t="s">
        <v>7</v>
      </c>
      <c r="C10" s="47">
        <v>7.0</v>
      </c>
      <c r="D10" s="46" t="s">
        <v>1125</v>
      </c>
      <c r="E10" s="107">
        <v>142421.67</v>
      </c>
      <c r="F10" s="72" t="s">
        <v>42</v>
      </c>
      <c r="G10" s="52"/>
    </row>
    <row r="11">
      <c r="A11" s="47" t="s">
        <v>121</v>
      </c>
      <c r="B11" s="47" t="s">
        <v>7</v>
      </c>
      <c r="C11" s="47">
        <v>8.0</v>
      </c>
      <c r="D11" s="46" t="s">
        <v>1126</v>
      </c>
      <c r="E11" s="107">
        <v>142563.56</v>
      </c>
      <c r="F11" s="72" t="s">
        <v>101</v>
      </c>
      <c r="G11" s="52"/>
    </row>
    <row r="12">
      <c r="A12" s="47" t="s">
        <v>121</v>
      </c>
      <c r="B12" s="47" t="s">
        <v>7</v>
      </c>
      <c r="C12" s="47">
        <v>9.0</v>
      </c>
      <c r="D12" s="46" t="s">
        <v>1123</v>
      </c>
      <c r="E12" s="107">
        <v>148474.67</v>
      </c>
      <c r="F12" s="72" t="s">
        <v>92</v>
      </c>
      <c r="G12" s="52"/>
    </row>
    <row r="13">
      <c r="A13" s="47" t="s">
        <v>121</v>
      </c>
      <c r="B13" s="47" t="s">
        <v>7</v>
      </c>
      <c r="C13" s="47">
        <v>10.0</v>
      </c>
      <c r="D13" s="46" t="s">
        <v>1127</v>
      </c>
      <c r="E13" s="107">
        <v>142180.33</v>
      </c>
      <c r="F13" s="72" t="s">
        <v>119</v>
      </c>
      <c r="G13" s="52"/>
    </row>
    <row r="14">
      <c r="A14" s="47" t="s">
        <v>121</v>
      </c>
      <c r="B14" s="47" t="s">
        <v>7</v>
      </c>
      <c r="C14" s="47">
        <v>11.0</v>
      </c>
      <c r="D14" s="46" t="s">
        <v>1128</v>
      </c>
      <c r="E14" s="107">
        <v>200000.0</v>
      </c>
      <c r="F14" s="72" t="s">
        <v>30</v>
      </c>
      <c r="G14" s="52"/>
    </row>
    <row r="15">
      <c r="A15" s="47" t="s">
        <v>124</v>
      </c>
      <c r="B15" s="47" t="s">
        <v>7</v>
      </c>
      <c r="C15" s="47">
        <v>1.0</v>
      </c>
      <c r="D15" s="46" t="s">
        <v>1129</v>
      </c>
      <c r="E15" s="107">
        <v>133382.67</v>
      </c>
      <c r="F15" s="72" t="s">
        <v>27</v>
      </c>
      <c r="G15" s="52"/>
    </row>
    <row r="16">
      <c r="A16" s="47" t="s">
        <v>124</v>
      </c>
      <c r="B16" s="47" t="s">
        <v>7</v>
      </c>
      <c r="C16" s="47">
        <v>2.0</v>
      </c>
      <c r="D16" s="46" t="s">
        <v>694</v>
      </c>
      <c r="E16" s="107">
        <v>138796.52</v>
      </c>
      <c r="F16" s="72" t="s">
        <v>8</v>
      </c>
      <c r="G16" s="52"/>
    </row>
    <row r="17">
      <c r="A17" s="47" t="s">
        <v>124</v>
      </c>
      <c r="B17" s="47" t="s">
        <v>7</v>
      </c>
      <c r="C17" s="47">
        <v>3.0</v>
      </c>
      <c r="D17" s="46" t="s">
        <v>1128</v>
      </c>
      <c r="E17" s="107">
        <v>200000.0</v>
      </c>
      <c r="F17" s="72" t="s">
        <v>30</v>
      </c>
      <c r="G17" s="52"/>
    </row>
    <row r="18">
      <c r="A18" s="47" t="s">
        <v>124</v>
      </c>
      <c r="B18" s="47" t="s">
        <v>7</v>
      </c>
      <c r="C18" s="47">
        <v>4.0</v>
      </c>
      <c r="D18" s="46" t="s">
        <v>1128</v>
      </c>
      <c r="E18" s="107">
        <v>200000.0</v>
      </c>
      <c r="F18" s="72" t="s">
        <v>30</v>
      </c>
      <c r="G18" s="52"/>
    </row>
    <row r="19">
      <c r="A19" s="47" t="s">
        <v>124</v>
      </c>
      <c r="B19" s="47" t="s">
        <v>7</v>
      </c>
      <c r="C19" s="47">
        <v>5.0</v>
      </c>
      <c r="D19" s="46" t="s">
        <v>1128</v>
      </c>
      <c r="E19" s="107">
        <v>200000.0</v>
      </c>
      <c r="F19" s="72" t="s">
        <v>30</v>
      </c>
      <c r="G19" s="52"/>
    </row>
    <row r="20">
      <c r="A20" s="47" t="s">
        <v>124</v>
      </c>
      <c r="B20" s="47" t="s">
        <v>7</v>
      </c>
      <c r="C20" s="47">
        <v>6.0</v>
      </c>
      <c r="D20" s="46" t="s">
        <v>694</v>
      </c>
      <c r="E20" s="107">
        <v>148160.48</v>
      </c>
      <c r="F20" s="72" t="s">
        <v>8</v>
      </c>
      <c r="G20" s="52"/>
    </row>
    <row r="21">
      <c r="A21" s="47" t="s">
        <v>127</v>
      </c>
      <c r="B21" s="47" t="s">
        <v>7</v>
      </c>
      <c r="C21" s="47">
        <v>1.0</v>
      </c>
      <c r="D21" s="46" t="s">
        <v>1130</v>
      </c>
      <c r="E21" s="107">
        <v>97720.0</v>
      </c>
      <c r="F21" s="72" t="s">
        <v>110</v>
      </c>
      <c r="G21" s="52"/>
    </row>
    <row r="22">
      <c r="A22" s="47" t="s">
        <v>127</v>
      </c>
      <c r="B22" s="47" t="s">
        <v>7</v>
      </c>
      <c r="C22" s="47">
        <v>2.0</v>
      </c>
      <c r="D22" s="46" t="s">
        <v>1131</v>
      </c>
      <c r="E22" s="107">
        <v>135473.87</v>
      </c>
      <c r="F22" s="72" t="s">
        <v>86</v>
      </c>
      <c r="G22" s="52"/>
    </row>
    <row r="23">
      <c r="A23" s="47" t="s">
        <v>127</v>
      </c>
      <c r="B23" s="47" t="s">
        <v>7</v>
      </c>
      <c r="C23" s="47">
        <v>3.0</v>
      </c>
      <c r="D23" s="46" t="s">
        <v>694</v>
      </c>
      <c r="E23" s="107">
        <v>169961.44</v>
      </c>
      <c r="F23" s="72" t="s">
        <v>8</v>
      </c>
      <c r="G23" s="52"/>
    </row>
    <row r="24">
      <c r="A24" s="47" t="s">
        <v>127</v>
      </c>
      <c r="B24" s="47" t="s">
        <v>7</v>
      </c>
      <c r="C24" s="47">
        <v>4.0</v>
      </c>
      <c r="D24" s="46" t="s">
        <v>1128</v>
      </c>
      <c r="E24" s="107">
        <v>200000.0</v>
      </c>
      <c r="F24" s="72" t="s">
        <v>30</v>
      </c>
      <c r="G24" s="52"/>
    </row>
    <row r="25">
      <c r="A25" s="47" t="s">
        <v>127</v>
      </c>
      <c r="B25" s="47" t="s">
        <v>7</v>
      </c>
      <c r="C25" s="47">
        <v>5.0</v>
      </c>
      <c r="D25" s="46" t="s">
        <v>1130</v>
      </c>
      <c r="E25" s="107">
        <v>98600.0</v>
      </c>
      <c r="F25" s="72" t="s">
        <v>110</v>
      </c>
      <c r="G25" s="52"/>
    </row>
    <row r="26">
      <c r="A26" s="47" t="s">
        <v>127</v>
      </c>
      <c r="B26" s="47" t="s">
        <v>7</v>
      </c>
      <c r="C26" s="47">
        <v>6.0</v>
      </c>
      <c r="D26" s="46" t="s">
        <v>1132</v>
      </c>
      <c r="E26" s="107">
        <v>152938.23</v>
      </c>
      <c r="F26" s="72" t="s">
        <v>8</v>
      </c>
      <c r="G26" s="46" t="s">
        <v>10</v>
      </c>
    </row>
    <row r="27">
      <c r="A27" s="47" t="s">
        <v>127</v>
      </c>
      <c r="B27" s="47" t="s">
        <v>7</v>
      </c>
      <c r="C27" s="47">
        <v>7.0</v>
      </c>
      <c r="D27" s="46" t="s">
        <v>1133</v>
      </c>
      <c r="E27" s="107">
        <v>186472.9</v>
      </c>
      <c r="F27" s="72" t="s">
        <v>60</v>
      </c>
      <c r="G27" s="52"/>
    </row>
    <row r="28">
      <c r="A28" s="47" t="s">
        <v>127</v>
      </c>
      <c r="B28" s="47" t="s">
        <v>7</v>
      </c>
      <c r="C28" s="47">
        <v>8.0</v>
      </c>
      <c r="D28" s="46" t="s">
        <v>1125</v>
      </c>
      <c r="E28" s="107">
        <v>185902.27</v>
      </c>
      <c r="F28" s="72" t="s">
        <v>42</v>
      </c>
      <c r="G28" s="52"/>
    </row>
    <row r="29">
      <c r="A29" s="47" t="s">
        <v>127</v>
      </c>
      <c r="B29" s="47" t="s">
        <v>7</v>
      </c>
      <c r="C29" s="47">
        <v>9.0</v>
      </c>
      <c r="D29" s="46" t="s">
        <v>694</v>
      </c>
      <c r="E29" s="107">
        <v>155609.74</v>
      </c>
      <c r="F29" s="72" t="s">
        <v>8</v>
      </c>
      <c r="G29" s="52"/>
    </row>
    <row r="30">
      <c r="A30" s="47" t="s">
        <v>130</v>
      </c>
      <c r="B30" s="47" t="s">
        <v>7</v>
      </c>
      <c r="C30" s="47">
        <v>1.0</v>
      </c>
      <c r="D30" s="46" t="s">
        <v>1134</v>
      </c>
      <c r="E30" s="107">
        <v>124205.98</v>
      </c>
      <c r="F30" s="72" t="s">
        <v>89</v>
      </c>
      <c r="G30" s="52"/>
    </row>
    <row r="31">
      <c r="A31" s="47" t="s">
        <v>130</v>
      </c>
      <c r="B31" s="47" t="s">
        <v>7</v>
      </c>
      <c r="C31" s="47">
        <v>2.0</v>
      </c>
      <c r="D31" s="46" t="s">
        <v>694</v>
      </c>
      <c r="E31" s="107">
        <v>139369.06</v>
      </c>
      <c r="F31" s="72" t="s">
        <v>8</v>
      </c>
      <c r="G31" s="52"/>
    </row>
    <row r="32">
      <c r="A32" s="47" t="s">
        <v>130</v>
      </c>
      <c r="B32" s="47" t="s">
        <v>7</v>
      </c>
      <c r="C32" s="47">
        <v>3.0</v>
      </c>
      <c r="D32" s="46" t="s">
        <v>1135</v>
      </c>
      <c r="E32" s="107">
        <v>128598.16</v>
      </c>
      <c r="F32" s="72" t="s">
        <v>45</v>
      </c>
      <c r="G32" s="52"/>
    </row>
    <row r="33">
      <c r="A33" s="47" t="s">
        <v>130</v>
      </c>
      <c r="B33" s="47" t="s">
        <v>7</v>
      </c>
      <c r="C33" s="47">
        <v>4.0</v>
      </c>
      <c r="D33" s="46" t="s">
        <v>1128</v>
      </c>
      <c r="E33" s="107">
        <v>200000.0</v>
      </c>
      <c r="F33" s="72" t="s">
        <v>30</v>
      </c>
      <c r="G33" s="52"/>
    </row>
    <row r="34">
      <c r="A34" s="47" t="s">
        <v>130</v>
      </c>
      <c r="B34" s="47" t="s">
        <v>7</v>
      </c>
      <c r="C34" s="47">
        <v>5.0</v>
      </c>
      <c r="D34" s="46" t="s">
        <v>1128</v>
      </c>
      <c r="E34" s="107">
        <v>200000.0</v>
      </c>
      <c r="F34" s="72" t="s">
        <v>30</v>
      </c>
      <c r="G34" s="52"/>
    </row>
    <row r="35">
      <c r="A35" s="47" t="s">
        <v>130</v>
      </c>
      <c r="B35" s="47" t="s">
        <v>7</v>
      </c>
      <c r="C35" s="47">
        <v>6.0</v>
      </c>
      <c r="D35" s="46" t="s">
        <v>1128</v>
      </c>
      <c r="E35" s="107">
        <v>200000.0</v>
      </c>
      <c r="F35" s="72" t="s">
        <v>30</v>
      </c>
      <c r="G35" s="52"/>
    </row>
    <row r="36">
      <c r="A36" s="47" t="s">
        <v>130</v>
      </c>
      <c r="B36" s="47" t="s">
        <v>7</v>
      </c>
      <c r="C36" s="47">
        <v>7.0</v>
      </c>
      <c r="D36" s="46" t="s">
        <v>1136</v>
      </c>
      <c r="E36" s="107">
        <v>195709.05</v>
      </c>
      <c r="F36" s="72" t="s">
        <v>8</v>
      </c>
      <c r="G36" s="46" t="s">
        <v>10</v>
      </c>
    </row>
    <row r="37">
      <c r="A37" s="47" t="s">
        <v>130</v>
      </c>
      <c r="B37" s="47" t="s">
        <v>7</v>
      </c>
      <c r="C37" s="47">
        <v>8.0</v>
      </c>
      <c r="D37" s="46" t="s">
        <v>694</v>
      </c>
      <c r="E37" s="107">
        <v>168476.8</v>
      </c>
      <c r="F37" s="72" t="s">
        <v>8</v>
      </c>
      <c r="G37" s="52"/>
    </row>
    <row r="38">
      <c r="A38" s="47" t="s">
        <v>130</v>
      </c>
      <c r="B38" s="47" t="s">
        <v>7</v>
      </c>
      <c r="C38" s="47">
        <v>9.0</v>
      </c>
      <c r="D38" s="46" t="s">
        <v>1137</v>
      </c>
      <c r="E38" s="107">
        <v>142729.58</v>
      </c>
      <c r="F38" s="72" t="s">
        <v>8</v>
      </c>
      <c r="G38" s="52"/>
    </row>
    <row r="39">
      <c r="A39" s="47" t="s">
        <v>130</v>
      </c>
      <c r="B39" s="47" t="s">
        <v>7</v>
      </c>
      <c r="C39" s="47">
        <v>10.0</v>
      </c>
      <c r="D39" s="46" t="s">
        <v>694</v>
      </c>
      <c r="E39" s="107">
        <v>142729.58</v>
      </c>
      <c r="F39" s="72" t="s">
        <v>8</v>
      </c>
      <c r="G39" s="52"/>
    </row>
    <row r="40">
      <c r="A40" s="47" t="s">
        <v>133</v>
      </c>
      <c r="B40" s="47" t="s">
        <v>7</v>
      </c>
      <c r="C40" s="47">
        <v>1.0</v>
      </c>
      <c r="D40" s="46" t="s">
        <v>1135</v>
      </c>
      <c r="E40" s="107">
        <v>157668.79</v>
      </c>
      <c r="F40" s="72" t="s">
        <v>45</v>
      </c>
      <c r="G40" s="52"/>
    </row>
    <row r="41">
      <c r="A41" s="47" t="s">
        <v>133</v>
      </c>
      <c r="B41" s="47" t="s">
        <v>7</v>
      </c>
      <c r="C41" s="47">
        <v>2.0</v>
      </c>
      <c r="D41" s="46" t="s">
        <v>1138</v>
      </c>
      <c r="E41" s="107">
        <v>153875.04</v>
      </c>
      <c r="F41" s="72" t="s">
        <v>45</v>
      </c>
      <c r="G41" s="52"/>
    </row>
    <row r="42">
      <c r="A42" s="47" t="s">
        <v>133</v>
      </c>
      <c r="B42" s="47" t="s">
        <v>7</v>
      </c>
      <c r="C42" s="47">
        <v>3.0</v>
      </c>
      <c r="D42" s="46" t="s">
        <v>1129</v>
      </c>
      <c r="E42" s="107">
        <v>164250.96</v>
      </c>
      <c r="F42" s="72" t="s">
        <v>27</v>
      </c>
      <c r="G42" s="52"/>
    </row>
    <row r="43">
      <c r="A43" s="47" t="s">
        <v>133</v>
      </c>
      <c r="B43" s="47" t="s">
        <v>7</v>
      </c>
      <c r="C43" s="47">
        <v>4.0</v>
      </c>
      <c r="D43" s="46" t="s">
        <v>1124</v>
      </c>
      <c r="E43" s="107">
        <v>118289.74</v>
      </c>
      <c r="F43" s="72" t="s">
        <v>51</v>
      </c>
      <c r="G43" s="52"/>
    </row>
    <row r="44">
      <c r="A44" s="47" t="s">
        <v>133</v>
      </c>
      <c r="B44" s="47" t="s">
        <v>7</v>
      </c>
      <c r="C44" s="47">
        <v>5.0</v>
      </c>
      <c r="D44" s="46" t="s">
        <v>694</v>
      </c>
      <c r="E44" s="107">
        <v>153835.5</v>
      </c>
      <c r="F44" s="72" t="s">
        <v>8</v>
      </c>
      <c r="G44" s="52"/>
    </row>
    <row r="45">
      <c r="A45" s="47" t="s">
        <v>133</v>
      </c>
      <c r="B45" s="47" t="s">
        <v>7</v>
      </c>
      <c r="C45" s="47">
        <v>6.0</v>
      </c>
      <c r="D45" s="46" t="s">
        <v>1139</v>
      </c>
      <c r="E45" s="107">
        <v>149775.0</v>
      </c>
      <c r="F45" s="72" t="s">
        <v>107</v>
      </c>
      <c r="G45" s="52"/>
    </row>
    <row r="46">
      <c r="A46" s="47" t="s">
        <v>136</v>
      </c>
      <c r="B46" s="47" t="s">
        <v>7</v>
      </c>
      <c r="C46" s="47">
        <v>1.0</v>
      </c>
      <c r="D46" s="46" t="s">
        <v>1124</v>
      </c>
      <c r="E46" s="107">
        <v>99960.18</v>
      </c>
      <c r="F46" s="72" t="s">
        <v>51</v>
      </c>
      <c r="G46" s="52"/>
    </row>
    <row r="47">
      <c r="A47" s="47" t="s">
        <v>136</v>
      </c>
      <c r="B47" s="47" t="s">
        <v>7</v>
      </c>
      <c r="C47" s="47">
        <v>2.0</v>
      </c>
      <c r="D47" s="46" t="s">
        <v>1124</v>
      </c>
      <c r="E47" s="107">
        <v>99987.62</v>
      </c>
      <c r="F47" s="72" t="s">
        <v>51</v>
      </c>
      <c r="G47" s="52"/>
    </row>
    <row r="48">
      <c r="A48" s="47" t="s">
        <v>136</v>
      </c>
      <c r="B48" s="47" t="s">
        <v>7</v>
      </c>
      <c r="C48" s="47">
        <v>3.0</v>
      </c>
      <c r="D48" s="46" t="s">
        <v>1130</v>
      </c>
      <c r="E48" s="107">
        <v>97720.0</v>
      </c>
      <c r="F48" s="72" t="s">
        <v>110</v>
      </c>
      <c r="G48" s="52"/>
    </row>
    <row r="49">
      <c r="A49" s="47" t="s">
        <v>136</v>
      </c>
      <c r="B49" s="47" t="s">
        <v>7</v>
      </c>
      <c r="C49" s="47">
        <v>4.0</v>
      </c>
      <c r="D49" s="46" t="s">
        <v>1139</v>
      </c>
      <c r="E49" s="107">
        <v>145787.4</v>
      </c>
      <c r="F49" s="72" t="s">
        <v>107</v>
      </c>
      <c r="G49" s="52"/>
    </row>
    <row r="50">
      <c r="A50" s="47" t="s">
        <v>136</v>
      </c>
      <c r="B50" s="47" t="s">
        <v>7</v>
      </c>
      <c r="C50" s="47">
        <v>5.0</v>
      </c>
      <c r="D50" s="46" t="s">
        <v>1130</v>
      </c>
      <c r="E50" s="107">
        <v>98600.0</v>
      </c>
      <c r="F50" s="72" t="s">
        <v>110</v>
      </c>
      <c r="G50" s="52"/>
    </row>
    <row r="51">
      <c r="A51" s="47" t="s">
        <v>136</v>
      </c>
      <c r="B51" s="47" t="s">
        <v>7</v>
      </c>
      <c r="C51" s="47">
        <v>6.0</v>
      </c>
      <c r="D51" s="46" t="s">
        <v>1140</v>
      </c>
      <c r="E51" s="107">
        <v>98600.0</v>
      </c>
      <c r="F51" s="72" t="s">
        <v>110</v>
      </c>
      <c r="G51" s="52"/>
    </row>
    <row r="52">
      <c r="A52" s="47" t="s">
        <v>137</v>
      </c>
      <c r="B52" s="47" t="s">
        <v>7</v>
      </c>
      <c r="C52" s="47">
        <v>1.0</v>
      </c>
      <c r="D52" s="46" t="s">
        <v>1126</v>
      </c>
      <c r="E52" s="107">
        <v>139872.8</v>
      </c>
      <c r="F52" s="72" t="s">
        <v>101</v>
      </c>
      <c r="G52" s="52"/>
    </row>
    <row r="53">
      <c r="A53" s="47" t="s">
        <v>137</v>
      </c>
      <c r="B53" s="47" t="s">
        <v>7</v>
      </c>
      <c r="C53" s="47">
        <v>2.0</v>
      </c>
      <c r="D53" s="46" t="s">
        <v>1139</v>
      </c>
      <c r="E53" s="107">
        <v>143489.09</v>
      </c>
      <c r="F53" s="72" t="s">
        <v>107</v>
      </c>
      <c r="G53" s="52"/>
    </row>
    <row r="54">
      <c r="A54" s="47" t="s">
        <v>137</v>
      </c>
      <c r="B54" s="47" t="s">
        <v>7</v>
      </c>
      <c r="C54" s="47">
        <v>3.0</v>
      </c>
      <c r="D54" s="46" t="s">
        <v>1141</v>
      </c>
      <c r="E54" s="107">
        <v>146093.9</v>
      </c>
      <c r="F54" s="72" t="s">
        <v>45</v>
      </c>
      <c r="G54" s="52"/>
    </row>
    <row r="55">
      <c r="A55" s="47" t="s">
        <v>137</v>
      </c>
      <c r="B55" s="47" t="s">
        <v>7</v>
      </c>
      <c r="C55" s="47">
        <v>4.0</v>
      </c>
      <c r="D55" s="46" t="s">
        <v>1141</v>
      </c>
      <c r="E55" s="107">
        <v>146179.81</v>
      </c>
      <c r="F55" s="72" t="s">
        <v>45</v>
      </c>
      <c r="G55" s="52"/>
    </row>
    <row r="56">
      <c r="A56" s="47" t="s">
        <v>137</v>
      </c>
      <c r="B56" s="47" t="s">
        <v>7</v>
      </c>
      <c r="C56" s="47">
        <v>5.0</v>
      </c>
      <c r="D56" s="46" t="s">
        <v>1142</v>
      </c>
      <c r="E56" s="107">
        <v>152238.22</v>
      </c>
      <c r="F56" s="72" t="s">
        <v>95</v>
      </c>
      <c r="G56" s="52"/>
    </row>
    <row r="57">
      <c r="A57" s="47" t="s">
        <v>137</v>
      </c>
      <c r="B57" s="47" t="s">
        <v>7</v>
      </c>
      <c r="C57" s="47">
        <v>6.0</v>
      </c>
      <c r="D57" s="46" t="s">
        <v>694</v>
      </c>
      <c r="E57" s="107">
        <v>135819.87</v>
      </c>
      <c r="F57" s="72" t="s">
        <v>8</v>
      </c>
      <c r="G57" s="52"/>
    </row>
    <row r="58">
      <c r="A58" s="47" t="s">
        <v>137</v>
      </c>
      <c r="B58" s="47" t="s">
        <v>7</v>
      </c>
      <c r="C58" s="47">
        <v>7.0</v>
      </c>
      <c r="D58" s="46" t="s">
        <v>1126</v>
      </c>
      <c r="E58" s="107">
        <v>139882.61</v>
      </c>
      <c r="F58" s="72" t="s">
        <v>101</v>
      </c>
      <c r="G58" s="52"/>
    </row>
    <row r="59">
      <c r="A59" s="47" t="s">
        <v>138</v>
      </c>
      <c r="B59" s="47" t="s">
        <v>7</v>
      </c>
      <c r="C59" s="47">
        <v>1.0</v>
      </c>
      <c r="D59" s="46" t="s">
        <v>1143</v>
      </c>
      <c r="E59" s="107">
        <v>149423.49</v>
      </c>
      <c r="F59" s="72" t="s">
        <v>45</v>
      </c>
      <c r="G59" s="52"/>
    </row>
    <row r="60">
      <c r="A60" s="47" t="s">
        <v>138</v>
      </c>
      <c r="B60" s="47" t="s">
        <v>7</v>
      </c>
      <c r="C60" s="47">
        <v>2.0</v>
      </c>
      <c r="D60" s="46" t="s">
        <v>1143</v>
      </c>
      <c r="E60" s="107">
        <v>149950.06</v>
      </c>
      <c r="F60" s="72" t="s">
        <v>45</v>
      </c>
      <c r="G60" s="52"/>
    </row>
    <row r="61">
      <c r="A61" s="47" t="s">
        <v>138</v>
      </c>
      <c r="B61" s="47" t="s">
        <v>7</v>
      </c>
      <c r="C61" s="47">
        <v>3.0</v>
      </c>
      <c r="D61" s="46" t="s">
        <v>1143</v>
      </c>
      <c r="E61" s="107">
        <v>143795.13</v>
      </c>
      <c r="F61" s="72" t="s">
        <v>45</v>
      </c>
      <c r="G61" s="52"/>
    </row>
    <row r="62">
      <c r="A62" s="47" t="s">
        <v>138</v>
      </c>
      <c r="B62" s="47" t="s">
        <v>7</v>
      </c>
      <c r="C62" s="47">
        <v>4.0</v>
      </c>
      <c r="D62" s="46" t="s">
        <v>1143</v>
      </c>
      <c r="E62" s="107">
        <v>149879.49</v>
      </c>
      <c r="F62" s="72" t="s">
        <v>45</v>
      </c>
      <c r="G62" s="52"/>
    </row>
    <row r="63">
      <c r="A63" s="47" t="s">
        <v>138</v>
      </c>
      <c r="B63" s="47" t="s">
        <v>7</v>
      </c>
      <c r="C63" s="47">
        <v>5.0</v>
      </c>
      <c r="D63" s="46" t="s">
        <v>1144</v>
      </c>
      <c r="E63" s="107">
        <v>138747.18</v>
      </c>
      <c r="F63" s="72" t="s">
        <v>54</v>
      </c>
      <c r="G63" s="52"/>
    </row>
    <row r="64">
      <c r="A64" s="47" t="s">
        <v>138</v>
      </c>
      <c r="B64" s="47" t="s">
        <v>7</v>
      </c>
      <c r="C64" s="47">
        <v>6.0</v>
      </c>
      <c r="D64" s="46" t="s">
        <v>1145</v>
      </c>
      <c r="E64" s="107">
        <v>170000.02</v>
      </c>
      <c r="F64" s="72" t="s">
        <v>51</v>
      </c>
      <c r="G64" s="52"/>
    </row>
    <row r="65">
      <c r="A65" s="47" t="s">
        <v>138</v>
      </c>
      <c r="B65" s="47" t="s">
        <v>7</v>
      </c>
      <c r="C65" s="47">
        <v>7.0</v>
      </c>
      <c r="D65" s="46" t="s">
        <v>1146</v>
      </c>
      <c r="E65" s="107">
        <v>143807.81</v>
      </c>
      <c r="F65" s="72" t="s">
        <v>45</v>
      </c>
      <c r="G65" s="52"/>
    </row>
    <row r="66">
      <c r="A66" s="47" t="s">
        <v>138</v>
      </c>
      <c r="B66" s="47" t="s">
        <v>7</v>
      </c>
      <c r="C66" s="47">
        <v>8.0</v>
      </c>
      <c r="D66" s="46" t="s">
        <v>1146</v>
      </c>
      <c r="E66" s="107">
        <v>143587.97</v>
      </c>
      <c r="F66" s="72" t="s">
        <v>45</v>
      </c>
      <c r="G66" s="52"/>
    </row>
    <row r="67">
      <c r="A67" s="47" t="s">
        <v>138</v>
      </c>
      <c r="B67" s="47" t="s">
        <v>7</v>
      </c>
      <c r="C67" s="47">
        <v>9.0</v>
      </c>
      <c r="D67" s="46" t="s">
        <v>1146</v>
      </c>
      <c r="E67" s="107">
        <v>161062.84</v>
      </c>
      <c r="F67" s="72" t="s">
        <v>45</v>
      </c>
      <c r="G67" s="52"/>
    </row>
    <row r="68">
      <c r="A68" s="47" t="s">
        <v>139</v>
      </c>
      <c r="B68" s="47" t="s">
        <v>7</v>
      </c>
      <c r="C68" s="47">
        <v>1.0</v>
      </c>
      <c r="D68" s="46" t="s">
        <v>694</v>
      </c>
      <c r="E68" s="107">
        <v>129770.27</v>
      </c>
      <c r="F68" s="72" t="s">
        <v>8</v>
      </c>
      <c r="G68" s="52"/>
    </row>
    <row r="69">
      <c r="A69" s="47" t="s">
        <v>139</v>
      </c>
      <c r="B69" s="47" t="s">
        <v>7</v>
      </c>
      <c r="C69" s="47">
        <v>2.0</v>
      </c>
      <c r="D69" s="46" t="s">
        <v>1147</v>
      </c>
      <c r="E69" s="107">
        <v>97720.0</v>
      </c>
      <c r="F69" s="72" t="s">
        <v>110</v>
      </c>
      <c r="G69" s="52"/>
    </row>
    <row r="70">
      <c r="A70" s="47" t="s">
        <v>139</v>
      </c>
      <c r="B70" s="47" t="s">
        <v>7</v>
      </c>
      <c r="C70" s="47">
        <v>3.0</v>
      </c>
      <c r="D70" s="46" t="s">
        <v>1131</v>
      </c>
      <c r="E70" s="107">
        <v>129938.59</v>
      </c>
      <c r="F70" s="72" t="s">
        <v>86</v>
      </c>
      <c r="G70" s="52"/>
    </row>
    <row r="71">
      <c r="A71" s="47" t="s">
        <v>139</v>
      </c>
      <c r="B71" s="47" t="s">
        <v>7</v>
      </c>
      <c r="C71" s="47">
        <v>4.0</v>
      </c>
      <c r="D71" s="46" t="s">
        <v>1124</v>
      </c>
      <c r="E71" s="107">
        <v>99987.3</v>
      </c>
      <c r="F71" s="72" t="s">
        <v>51</v>
      </c>
      <c r="G71" s="52"/>
    </row>
    <row r="72">
      <c r="A72" s="47" t="s">
        <v>139</v>
      </c>
      <c r="B72" s="47" t="s">
        <v>7</v>
      </c>
      <c r="C72" s="47">
        <v>5.0</v>
      </c>
      <c r="D72" s="46" t="s">
        <v>1147</v>
      </c>
      <c r="E72" s="107">
        <v>98600.0</v>
      </c>
      <c r="F72" s="72" t="s">
        <v>110</v>
      </c>
      <c r="G72" s="52"/>
    </row>
    <row r="73">
      <c r="A73" s="47" t="s">
        <v>139</v>
      </c>
      <c r="B73" s="47" t="s">
        <v>7</v>
      </c>
      <c r="C73" s="47">
        <v>6.0</v>
      </c>
      <c r="D73" s="46" t="s">
        <v>1128</v>
      </c>
      <c r="E73" s="107">
        <v>200000.0</v>
      </c>
      <c r="F73" s="72" t="s">
        <v>30</v>
      </c>
      <c r="G73" s="52"/>
    </row>
    <row r="74">
      <c r="A74" s="47" t="s">
        <v>139</v>
      </c>
      <c r="B74" s="47" t="s">
        <v>7</v>
      </c>
      <c r="C74" s="47">
        <v>7.0</v>
      </c>
      <c r="D74" s="46" t="s">
        <v>1128</v>
      </c>
      <c r="E74" s="107">
        <v>200000.0</v>
      </c>
      <c r="F74" s="72" t="s">
        <v>30</v>
      </c>
      <c r="G74" s="52"/>
    </row>
    <row r="75">
      <c r="A75" s="47" t="s">
        <v>139</v>
      </c>
      <c r="B75" s="47" t="s">
        <v>7</v>
      </c>
      <c r="C75" s="47">
        <v>8.0</v>
      </c>
      <c r="D75" s="46" t="s">
        <v>694</v>
      </c>
      <c r="E75" s="107">
        <v>72826.77</v>
      </c>
      <c r="F75" s="72" t="s">
        <v>8</v>
      </c>
      <c r="G75" s="52"/>
    </row>
    <row r="76">
      <c r="A76" s="47" t="s">
        <v>139</v>
      </c>
      <c r="B76" s="47" t="s">
        <v>7</v>
      </c>
      <c r="C76" s="47">
        <v>9.0</v>
      </c>
      <c r="D76" s="46" t="s">
        <v>1148</v>
      </c>
      <c r="E76" s="107">
        <v>200000.0</v>
      </c>
      <c r="F76" s="72" t="s">
        <v>30</v>
      </c>
      <c r="G76" s="52"/>
    </row>
    <row r="77">
      <c r="A77" s="47" t="s">
        <v>139</v>
      </c>
      <c r="B77" s="47" t="s">
        <v>7</v>
      </c>
      <c r="C77" s="47">
        <v>10.0</v>
      </c>
      <c r="D77" s="46" t="s">
        <v>1129</v>
      </c>
      <c r="E77" s="107">
        <v>149657.18</v>
      </c>
      <c r="F77" s="72" t="s">
        <v>27</v>
      </c>
      <c r="G77" s="52"/>
    </row>
    <row r="78">
      <c r="A78" s="47" t="s">
        <v>140</v>
      </c>
      <c r="B78" s="47" t="s">
        <v>7</v>
      </c>
      <c r="C78" s="47">
        <v>1.0</v>
      </c>
      <c r="D78" s="46" t="s">
        <v>1149</v>
      </c>
      <c r="E78" s="107">
        <v>97720.0</v>
      </c>
      <c r="F78" s="72" t="s">
        <v>110</v>
      </c>
      <c r="G78" s="52"/>
    </row>
    <row r="79">
      <c r="A79" s="47" t="s">
        <v>140</v>
      </c>
      <c r="B79" s="47" t="s">
        <v>7</v>
      </c>
      <c r="C79" s="47">
        <v>2.0</v>
      </c>
      <c r="D79" s="46" t="s">
        <v>1150</v>
      </c>
      <c r="E79" s="107">
        <v>97720.0</v>
      </c>
      <c r="F79" s="72" t="s">
        <v>110</v>
      </c>
      <c r="G79" s="52"/>
    </row>
    <row r="80">
      <c r="A80" s="47" t="s">
        <v>140</v>
      </c>
      <c r="B80" s="47" t="s">
        <v>7</v>
      </c>
      <c r="C80" s="47">
        <v>3.0</v>
      </c>
      <c r="D80" s="46" t="s">
        <v>694</v>
      </c>
      <c r="E80" s="107">
        <v>129885.35</v>
      </c>
      <c r="F80" s="72" t="s">
        <v>8</v>
      </c>
      <c r="G80" s="52"/>
    </row>
    <row r="81">
      <c r="A81" s="47" t="s">
        <v>140</v>
      </c>
      <c r="B81" s="47" t="s">
        <v>7</v>
      </c>
      <c r="C81" s="47">
        <v>4.0</v>
      </c>
      <c r="D81" s="46" t="s">
        <v>1126</v>
      </c>
      <c r="E81" s="107">
        <v>141422.3</v>
      </c>
      <c r="F81" s="72" t="s">
        <v>101</v>
      </c>
      <c r="G81" s="52"/>
    </row>
    <row r="82">
      <c r="A82" s="47" t="s">
        <v>140</v>
      </c>
      <c r="B82" s="47" t="s">
        <v>7</v>
      </c>
      <c r="C82" s="47">
        <v>5.0</v>
      </c>
      <c r="D82" s="46" t="s">
        <v>1144</v>
      </c>
      <c r="E82" s="107">
        <v>142335.43</v>
      </c>
      <c r="F82" s="72" t="s">
        <v>54</v>
      </c>
      <c r="G82" s="52"/>
    </row>
    <row r="83">
      <c r="A83" s="47" t="s">
        <v>140</v>
      </c>
      <c r="B83" s="47" t="s">
        <v>7</v>
      </c>
      <c r="C83" s="47">
        <v>6.0</v>
      </c>
      <c r="D83" s="46" t="s">
        <v>1129</v>
      </c>
      <c r="E83" s="107">
        <v>129080.19</v>
      </c>
      <c r="F83" s="72" t="s">
        <v>27</v>
      </c>
      <c r="G83" s="52"/>
    </row>
    <row r="84">
      <c r="A84" s="47" t="s">
        <v>140</v>
      </c>
      <c r="B84" s="47" t="s">
        <v>7</v>
      </c>
      <c r="C84" s="47">
        <v>7.0</v>
      </c>
      <c r="D84" s="46" t="s">
        <v>1149</v>
      </c>
      <c r="E84" s="107">
        <v>98600.0</v>
      </c>
      <c r="F84" s="72" t="s">
        <v>110</v>
      </c>
      <c r="G84" s="52"/>
    </row>
    <row r="85">
      <c r="A85" s="47" t="s">
        <v>140</v>
      </c>
      <c r="B85" s="47" t="s">
        <v>7</v>
      </c>
      <c r="C85" s="47">
        <v>8.0</v>
      </c>
      <c r="D85" s="46" t="s">
        <v>1149</v>
      </c>
      <c r="E85" s="107">
        <v>98600.0</v>
      </c>
      <c r="F85" s="72" t="s">
        <v>110</v>
      </c>
      <c r="G85" s="52"/>
    </row>
    <row r="86">
      <c r="A86" s="47" t="s">
        <v>140</v>
      </c>
      <c r="B86" s="47" t="s">
        <v>7</v>
      </c>
      <c r="C86" s="47">
        <v>9.0</v>
      </c>
      <c r="D86" s="46" t="s">
        <v>1148</v>
      </c>
      <c r="E86" s="107">
        <v>200000.0</v>
      </c>
      <c r="F86" s="72" t="s">
        <v>30</v>
      </c>
      <c r="G86" s="52"/>
    </row>
    <row r="87">
      <c r="A87" s="47" t="s">
        <v>141</v>
      </c>
      <c r="B87" s="47" t="s">
        <v>7</v>
      </c>
      <c r="C87" s="47">
        <v>1.0</v>
      </c>
      <c r="D87" s="46" t="s">
        <v>1148</v>
      </c>
      <c r="E87" s="107">
        <v>200000.0</v>
      </c>
      <c r="F87" s="72" t="s">
        <v>30</v>
      </c>
      <c r="G87" s="52"/>
    </row>
    <row r="88">
      <c r="A88" s="47" t="s">
        <v>141</v>
      </c>
      <c r="B88" s="47" t="s">
        <v>7</v>
      </c>
      <c r="C88" s="47">
        <v>2.0</v>
      </c>
      <c r="D88" s="46" t="s">
        <v>1151</v>
      </c>
      <c r="E88" s="107">
        <v>121746.81</v>
      </c>
      <c r="F88" s="72" t="s">
        <v>86</v>
      </c>
      <c r="G88" s="52"/>
    </row>
    <row r="89">
      <c r="A89" s="47" t="s">
        <v>141</v>
      </c>
      <c r="B89" s="47" t="s">
        <v>7</v>
      </c>
      <c r="C89" s="47">
        <v>3.0</v>
      </c>
      <c r="D89" s="46" t="s">
        <v>694</v>
      </c>
      <c r="E89" s="107">
        <v>143282.89</v>
      </c>
      <c r="F89" s="72" t="s">
        <v>8</v>
      </c>
      <c r="G89" s="52"/>
    </row>
    <row r="90">
      <c r="A90" s="47" t="s">
        <v>141</v>
      </c>
      <c r="B90" s="47" t="s">
        <v>7</v>
      </c>
      <c r="C90" s="47">
        <v>4.0</v>
      </c>
      <c r="D90" s="46" t="s">
        <v>694</v>
      </c>
      <c r="E90" s="107">
        <v>143252.58</v>
      </c>
      <c r="F90" s="72" t="s">
        <v>8</v>
      </c>
      <c r="G90" s="52"/>
    </row>
    <row r="91">
      <c r="A91" s="47" t="s">
        <v>141</v>
      </c>
      <c r="B91" s="47" t="s">
        <v>7</v>
      </c>
      <c r="C91" s="47">
        <v>5.0</v>
      </c>
      <c r="D91" s="46" t="s">
        <v>1151</v>
      </c>
      <c r="E91" s="107">
        <v>121932.8</v>
      </c>
      <c r="F91" s="72" t="s">
        <v>86</v>
      </c>
      <c r="G91" s="52"/>
    </row>
    <row r="92">
      <c r="A92" s="47" t="s">
        <v>141</v>
      </c>
      <c r="B92" s="47" t="s">
        <v>7</v>
      </c>
      <c r="C92" s="47">
        <v>6.0</v>
      </c>
      <c r="D92" s="46" t="s">
        <v>1148</v>
      </c>
      <c r="E92" s="107">
        <v>200000.0</v>
      </c>
      <c r="F92" s="72" t="s">
        <v>30</v>
      </c>
      <c r="G92" s="52"/>
    </row>
    <row r="93">
      <c r="A93" s="47" t="s">
        <v>141</v>
      </c>
      <c r="B93" s="47" t="s">
        <v>7</v>
      </c>
      <c r="C93" s="47">
        <v>7.0</v>
      </c>
      <c r="D93" s="46" t="s">
        <v>694</v>
      </c>
      <c r="E93" s="107">
        <v>112427.48</v>
      </c>
      <c r="F93" s="72" t="s">
        <v>8</v>
      </c>
      <c r="G93" s="52"/>
    </row>
    <row r="94">
      <c r="A94" s="47" t="s">
        <v>141</v>
      </c>
      <c r="B94" s="47" t="s">
        <v>7</v>
      </c>
      <c r="C94" s="47">
        <v>8.0</v>
      </c>
      <c r="D94" s="46" t="s">
        <v>1148</v>
      </c>
      <c r="E94" s="107">
        <v>200000.0</v>
      </c>
      <c r="F94" s="72" t="s">
        <v>30</v>
      </c>
      <c r="G94" s="52"/>
    </row>
    <row r="95">
      <c r="A95" s="47" t="s">
        <v>141</v>
      </c>
      <c r="B95" s="47" t="s">
        <v>7</v>
      </c>
      <c r="C95" s="47">
        <v>9.0</v>
      </c>
      <c r="D95" s="46" t="s">
        <v>1151</v>
      </c>
      <c r="E95" s="107">
        <v>135608.42</v>
      </c>
      <c r="F95" s="72" t="s">
        <v>86</v>
      </c>
      <c r="G95" s="52"/>
    </row>
    <row r="96">
      <c r="A96" s="47" t="s">
        <v>141</v>
      </c>
      <c r="B96" s="47" t="s">
        <v>7</v>
      </c>
      <c r="C96" s="47">
        <v>10.0</v>
      </c>
      <c r="D96" s="46" t="s">
        <v>694</v>
      </c>
      <c r="E96" s="107">
        <v>139686.03</v>
      </c>
      <c r="F96" s="72" t="s">
        <v>8</v>
      </c>
      <c r="G96" s="52"/>
    </row>
    <row r="97">
      <c r="A97" s="47" t="s">
        <v>142</v>
      </c>
      <c r="B97" s="47" t="s">
        <v>7</v>
      </c>
      <c r="C97" s="47">
        <v>1.0</v>
      </c>
      <c r="D97" s="46" t="s">
        <v>1152</v>
      </c>
      <c r="E97" s="107">
        <v>99954.69</v>
      </c>
      <c r="F97" s="72" t="s">
        <v>51</v>
      </c>
      <c r="G97" s="52"/>
    </row>
    <row r="98">
      <c r="A98" s="47" t="s">
        <v>142</v>
      </c>
      <c r="B98" s="47" t="s">
        <v>7</v>
      </c>
      <c r="C98" s="47">
        <v>2.0</v>
      </c>
      <c r="D98" s="46" t="s">
        <v>1124</v>
      </c>
      <c r="E98" s="107">
        <v>129065.97</v>
      </c>
      <c r="F98" s="72" t="s">
        <v>51</v>
      </c>
      <c r="G98" s="52"/>
    </row>
    <row r="99">
      <c r="A99" s="47" t="s">
        <v>142</v>
      </c>
      <c r="B99" s="47" t="s">
        <v>7</v>
      </c>
      <c r="C99" s="47">
        <v>3.0</v>
      </c>
      <c r="D99" s="46" t="s">
        <v>694</v>
      </c>
      <c r="E99" s="107">
        <v>141283.01</v>
      </c>
      <c r="F99" s="72" t="s">
        <v>8</v>
      </c>
      <c r="G99" s="52"/>
    </row>
    <row r="100">
      <c r="A100" s="47" t="s">
        <v>142</v>
      </c>
      <c r="B100" s="47" t="s">
        <v>7</v>
      </c>
      <c r="C100" s="47">
        <v>4.0</v>
      </c>
      <c r="D100" s="46" t="s">
        <v>694</v>
      </c>
      <c r="E100" s="107">
        <v>141283.01</v>
      </c>
      <c r="F100" s="72" t="s">
        <v>8</v>
      </c>
      <c r="G100" s="52"/>
    </row>
    <row r="101">
      <c r="A101" s="47" t="s">
        <v>142</v>
      </c>
      <c r="B101" s="47" t="s">
        <v>7</v>
      </c>
      <c r="C101" s="47">
        <v>5.0</v>
      </c>
      <c r="D101" s="46" t="s">
        <v>1148</v>
      </c>
      <c r="E101" s="107">
        <v>200000.0</v>
      </c>
      <c r="F101" s="72" t="s">
        <v>30</v>
      </c>
      <c r="G101" s="52"/>
    </row>
    <row r="102">
      <c r="A102" s="47" t="s">
        <v>142</v>
      </c>
      <c r="B102" s="47" t="s">
        <v>7</v>
      </c>
      <c r="C102" s="47">
        <v>6.0</v>
      </c>
      <c r="D102" s="46" t="s">
        <v>1153</v>
      </c>
      <c r="E102" s="107">
        <v>120965.47</v>
      </c>
      <c r="F102" s="72" t="s">
        <v>45</v>
      </c>
      <c r="G102" s="52"/>
    </row>
    <row r="103">
      <c r="A103" s="47" t="s">
        <v>142</v>
      </c>
      <c r="B103" s="47" t="s">
        <v>7</v>
      </c>
      <c r="C103" s="47">
        <v>7.0</v>
      </c>
      <c r="D103" s="46" t="s">
        <v>1153</v>
      </c>
      <c r="E103" s="107">
        <v>121452.62</v>
      </c>
      <c r="F103" s="72" t="s">
        <v>45</v>
      </c>
      <c r="G103" s="52"/>
    </row>
    <row r="104">
      <c r="A104" s="47" t="s">
        <v>142</v>
      </c>
      <c r="B104" s="47" t="s">
        <v>7</v>
      </c>
      <c r="C104" s="47">
        <v>8.0</v>
      </c>
      <c r="D104" s="46" t="s">
        <v>1154</v>
      </c>
      <c r="E104" s="107">
        <v>117472.29</v>
      </c>
      <c r="F104" s="72" t="s">
        <v>45</v>
      </c>
      <c r="G104" s="52"/>
    </row>
    <row r="105">
      <c r="A105" s="47" t="s">
        <v>142</v>
      </c>
      <c r="B105" s="47" t="s">
        <v>7</v>
      </c>
      <c r="C105" s="47">
        <v>9.0</v>
      </c>
      <c r="D105" s="46" t="s">
        <v>1155</v>
      </c>
      <c r="E105" s="107">
        <v>153403.69</v>
      </c>
      <c r="F105" s="72" t="s">
        <v>95</v>
      </c>
      <c r="G105" s="52"/>
    </row>
    <row r="106">
      <c r="A106" s="47" t="s">
        <v>121</v>
      </c>
      <c r="B106" s="47" t="s">
        <v>12</v>
      </c>
      <c r="C106" s="47">
        <v>1.0</v>
      </c>
      <c r="D106" s="46" t="s">
        <v>1156</v>
      </c>
      <c r="E106" s="107">
        <v>157671.09</v>
      </c>
      <c r="F106" s="72" t="s">
        <v>45</v>
      </c>
      <c r="G106" s="52"/>
    </row>
    <row r="107">
      <c r="A107" s="47" t="s">
        <v>121</v>
      </c>
      <c r="B107" s="47" t="s">
        <v>12</v>
      </c>
      <c r="C107" s="47">
        <v>2.0</v>
      </c>
      <c r="D107" s="46" t="s">
        <v>1151</v>
      </c>
      <c r="E107" s="107">
        <v>168219.0</v>
      </c>
      <c r="F107" s="72" t="s">
        <v>86</v>
      </c>
      <c r="G107" s="52"/>
    </row>
    <row r="108">
      <c r="A108" s="47" t="s">
        <v>121</v>
      </c>
      <c r="B108" s="47" t="s">
        <v>12</v>
      </c>
      <c r="C108" s="47">
        <v>3.0</v>
      </c>
      <c r="D108" s="46" t="s">
        <v>1129</v>
      </c>
      <c r="E108" s="107">
        <v>156413.17</v>
      </c>
      <c r="F108" s="72" t="s">
        <v>27</v>
      </c>
      <c r="G108" s="52"/>
    </row>
    <row r="109">
      <c r="A109" s="47" t="s">
        <v>121</v>
      </c>
      <c r="B109" s="47" t="s">
        <v>12</v>
      </c>
      <c r="C109" s="47">
        <v>4.0</v>
      </c>
      <c r="D109" s="46" t="s">
        <v>1157</v>
      </c>
      <c r="E109" s="107">
        <v>84800.35</v>
      </c>
      <c r="F109" s="72" t="s">
        <v>119</v>
      </c>
      <c r="G109" s="52"/>
    </row>
    <row r="110">
      <c r="A110" s="47" t="s">
        <v>124</v>
      </c>
      <c r="B110" s="47" t="s">
        <v>12</v>
      </c>
      <c r="C110" s="47">
        <v>1.0</v>
      </c>
      <c r="D110" s="46" t="s">
        <v>1128</v>
      </c>
      <c r="E110" s="107">
        <v>200000.0</v>
      </c>
      <c r="F110" s="72" t="s">
        <v>30</v>
      </c>
      <c r="G110" s="52"/>
    </row>
    <row r="111">
      <c r="A111" s="47" t="s">
        <v>124</v>
      </c>
      <c r="B111" s="47" t="s">
        <v>12</v>
      </c>
      <c r="C111" s="47">
        <v>2.0</v>
      </c>
      <c r="D111" s="46" t="s">
        <v>1128</v>
      </c>
      <c r="E111" s="107">
        <v>200000.0</v>
      </c>
      <c r="F111" s="72" t="s">
        <v>30</v>
      </c>
      <c r="G111" s="52"/>
    </row>
    <row r="112">
      <c r="A112" s="47" t="s">
        <v>124</v>
      </c>
      <c r="B112" s="47" t="s">
        <v>12</v>
      </c>
      <c r="C112" s="47">
        <v>3.0</v>
      </c>
      <c r="D112" s="46" t="s">
        <v>1151</v>
      </c>
      <c r="E112" s="107">
        <v>168181.98</v>
      </c>
      <c r="F112" s="72" t="s">
        <v>86</v>
      </c>
      <c r="G112" s="52"/>
    </row>
    <row r="113">
      <c r="A113" s="47" t="s">
        <v>124</v>
      </c>
      <c r="B113" s="47" t="s">
        <v>12</v>
      </c>
      <c r="C113" s="47">
        <v>4.0</v>
      </c>
      <c r="D113" s="46" t="s">
        <v>1158</v>
      </c>
      <c r="E113" s="107">
        <v>152626.83</v>
      </c>
      <c r="F113" s="72" t="s">
        <v>51</v>
      </c>
      <c r="G113" s="52"/>
    </row>
    <row r="114">
      <c r="A114" s="47" t="s">
        <v>124</v>
      </c>
      <c r="B114" s="47" t="s">
        <v>12</v>
      </c>
      <c r="C114" s="47">
        <v>5.0</v>
      </c>
      <c r="D114" s="46" t="s">
        <v>1125</v>
      </c>
      <c r="E114" s="107">
        <v>169940.28</v>
      </c>
      <c r="F114" s="72" t="s">
        <v>42</v>
      </c>
      <c r="G114" s="52"/>
    </row>
    <row r="115">
      <c r="A115" s="47" t="s">
        <v>124</v>
      </c>
      <c r="B115" s="47" t="s">
        <v>12</v>
      </c>
      <c r="C115" s="47">
        <v>6.0</v>
      </c>
      <c r="D115" s="46" t="s">
        <v>1128</v>
      </c>
      <c r="E115" s="107">
        <v>200000.0</v>
      </c>
      <c r="F115" s="72" t="s">
        <v>30</v>
      </c>
      <c r="G115" s="52"/>
    </row>
    <row r="116">
      <c r="A116" s="47" t="s">
        <v>127</v>
      </c>
      <c r="B116" s="47" t="s">
        <v>12</v>
      </c>
      <c r="C116" s="47">
        <v>1.0</v>
      </c>
      <c r="D116" s="46" t="s">
        <v>1131</v>
      </c>
      <c r="E116" s="107">
        <v>198574.22</v>
      </c>
      <c r="F116" s="72" t="s">
        <v>86</v>
      </c>
      <c r="G116" s="52"/>
    </row>
    <row r="117">
      <c r="A117" s="47" t="s">
        <v>127</v>
      </c>
      <c r="B117" s="47" t="s">
        <v>12</v>
      </c>
      <c r="C117" s="47">
        <v>2.0</v>
      </c>
      <c r="D117" s="46" t="s">
        <v>1159</v>
      </c>
      <c r="E117" s="107">
        <v>196723.46</v>
      </c>
      <c r="F117" s="72" t="s">
        <v>95</v>
      </c>
      <c r="G117" s="46" t="s">
        <v>10</v>
      </c>
    </row>
    <row r="118">
      <c r="A118" s="47" t="s">
        <v>127</v>
      </c>
      <c r="B118" s="47" t="s">
        <v>12</v>
      </c>
      <c r="C118" s="47">
        <v>3.0</v>
      </c>
      <c r="D118" s="46" t="s">
        <v>1131</v>
      </c>
      <c r="E118" s="107">
        <v>195894.93</v>
      </c>
      <c r="F118" s="72" t="s">
        <v>86</v>
      </c>
      <c r="G118" s="52"/>
    </row>
    <row r="119">
      <c r="A119" s="47" t="s">
        <v>127</v>
      </c>
      <c r="B119" s="47" t="s">
        <v>12</v>
      </c>
      <c r="C119" s="47">
        <v>4.0</v>
      </c>
      <c r="D119" s="46" t="s">
        <v>1144</v>
      </c>
      <c r="E119" s="107">
        <v>80675.25</v>
      </c>
      <c r="F119" s="72" t="s">
        <v>54</v>
      </c>
      <c r="G119" s="52"/>
    </row>
    <row r="120">
      <c r="A120" s="47" t="s">
        <v>127</v>
      </c>
      <c r="B120" s="47" t="s">
        <v>12</v>
      </c>
      <c r="C120" s="47">
        <v>5.0</v>
      </c>
      <c r="D120" s="46" t="s">
        <v>1131</v>
      </c>
      <c r="E120" s="107">
        <v>195695.83</v>
      </c>
      <c r="F120" s="72" t="s">
        <v>86</v>
      </c>
      <c r="G120" s="52"/>
    </row>
    <row r="121">
      <c r="A121" s="47" t="s">
        <v>127</v>
      </c>
      <c r="B121" s="47" t="s">
        <v>12</v>
      </c>
      <c r="C121" s="47">
        <v>6.0</v>
      </c>
      <c r="D121" s="46" t="s">
        <v>1159</v>
      </c>
      <c r="E121" s="107">
        <v>182005.76</v>
      </c>
      <c r="F121" s="72" t="s">
        <v>8</v>
      </c>
      <c r="G121" s="46" t="s">
        <v>10</v>
      </c>
    </row>
    <row r="122">
      <c r="A122" s="47" t="s">
        <v>130</v>
      </c>
      <c r="B122" s="47" t="s">
        <v>12</v>
      </c>
      <c r="C122" s="47">
        <v>1.0</v>
      </c>
      <c r="D122" s="46" t="s">
        <v>1131</v>
      </c>
      <c r="E122" s="107">
        <v>193910.32</v>
      </c>
      <c r="F122" s="72" t="s">
        <v>86</v>
      </c>
      <c r="G122" s="52"/>
    </row>
    <row r="123">
      <c r="A123" s="47" t="s">
        <v>130</v>
      </c>
      <c r="B123" s="47" t="s">
        <v>12</v>
      </c>
      <c r="C123" s="47">
        <v>2.0</v>
      </c>
      <c r="D123" s="46" t="s">
        <v>1131</v>
      </c>
      <c r="E123" s="107">
        <v>193970.79</v>
      </c>
      <c r="F123" s="72" t="s">
        <v>86</v>
      </c>
      <c r="G123" s="52"/>
    </row>
    <row r="124">
      <c r="A124" s="47" t="s">
        <v>130</v>
      </c>
      <c r="B124" s="47" t="s">
        <v>12</v>
      </c>
      <c r="C124" s="47">
        <v>3.0</v>
      </c>
      <c r="D124" s="46" t="s">
        <v>1131</v>
      </c>
      <c r="E124" s="107">
        <v>180626.57</v>
      </c>
      <c r="F124" s="72" t="s">
        <v>86</v>
      </c>
      <c r="G124" s="52"/>
    </row>
    <row r="125">
      <c r="A125" s="47" t="s">
        <v>130</v>
      </c>
      <c r="B125" s="47" t="s">
        <v>12</v>
      </c>
      <c r="C125" s="47">
        <v>4.0</v>
      </c>
      <c r="D125" s="46" t="s">
        <v>1129</v>
      </c>
      <c r="E125" s="107">
        <v>97995.82</v>
      </c>
      <c r="F125" s="72" t="s">
        <v>27</v>
      </c>
      <c r="G125" s="52"/>
    </row>
    <row r="126">
      <c r="A126" s="47" t="s">
        <v>130</v>
      </c>
      <c r="B126" s="47" t="s">
        <v>12</v>
      </c>
      <c r="C126" s="47">
        <v>5.0</v>
      </c>
      <c r="D126" s="46" t="s">
        <v>1151</v>
      </c>
      <c r="E126" s="107">
        <v>200000.0</v>
      </c>
      <c r="F126" s="72" t="s">
        <v>86</v>
      </c>
      <c r="G126" s="52"/>
    </row>
    <row r="127">
      <c r="A127" s="47" t="s">
        <v>130</v>
      </c>
      <c r="B127" s="47" t="s">
        <v>12</v>
      </c>
      <c r="C127" s="47">
        <v>6.0</v>
      </c>
      <c r="D127" s="46" t="s">
        <v>1160</v>
      </c>
      <c r="E127" s="107">
        <v>200000.0</v>
      </c>
      <c r="F127" s="72" t="s">
        <v>30</v>
      </c>
      <c r="G127" s="52"/>
    </row>
    <row r="128">
      <c r="A128" s="47" t="s">
        <v>130</v>
      </c>
      <c r="B128" s="47" t="s">
        <v>12</v>
      </c>
      <c r="C128" s="47">
        <v>7.0</v>
      </c>
      <c r="D128" s="46" t="s">
        <v>1160</v>
      </c>
      <c r="E128" s="107">
        <v>200000.0</v>
      </c>
      <c r="F128" s="72" t="s">
        <v>30</v>
      </c>
      <c r="G128" s="52"/>
    </row>
    <row r="129">
      <c r="A129" s="47" t="s">
        <v>133</v>
      </c>
      <c r="B129" s="47" t="s">
        <v>12</v>
      </c>
      <c r="C129" s="47">
        <v>1.0</v>
      </c>
      <c r="D129" s="46" t="s">
        <v>1161</v>
      </c>
      <c r="E129" s="107">
        <v>145352.11</v>
      </c>
      <c r="F129" s="72" t="s">
        <v>51</v>
      </c>
      <c r="G129" s="52"/>
    </row>
    <row r="130">
      <c r="A130" s="47" t="s">
        <v>133</v>
      </c>
      <c r="B130" s="47" t="s">
        <v>12</v>
      </c>
      <c r="C130" s="47">
        <v>2.0</v>
      </c>
      <c r="D130" s="46" t="s">
        <v>1161</v>
      </c>
      <c r="E130" s="107">
        <v>114784.5</v>
      </c>
      <c r="F130" s="72" t="s">
        <v>51</v>
      </c>
      <c r="G130" s="52"/>
    </row>
    <row r="131">
      <c r="A131" s="47" t="s">
        <v>133</v>
      </c>
      <c r="B131" s="47" t="s">
        <v>12</v>
      </c>
      <c r="C131" s="47">
        <v>3.0</v>
      </c>
      <c r="D131" s="46" t="s">
        <v>1139</v>
      </c>
      <c r="E131" s="107">
        <v>153006.74</v>
      </c>
      <c r="F131" s="72" t="s">
        <v>107</v>
      </c>
      <c r="G131" s="52"/>
    </row>
    <row r="132">
      <c r="A132" s="47" t="s">
        <v>133</v>
      </c>
      <c r="B132" s="47" t="s">
        <v>12</v>
      </c>
      <c r="C132" s="47">
        <v>4.0</v>
      </c>
      <c r="D132" s="46" t="s">
        <v>1139</v>
      </c>
      <c r="E132" s="107">
        <v>153006.74</v>
      </c>
      <c r="F132" s="72" t="s">
        <v>107</v>
      </c>
      <c r="G132" s="52"/>
    </row>
    <row r="133">
      <c r="A133" s="47" t="s">
        <v>133</v>
      </c>
      <c r="B133" s="47" t="s">
        <v>12</v>
      </c>
      <c r="C133" s="47">
        <v>5.0</v>
      </c>
      <c r="D133" s="46" t="s">
        <v>1139</v>
      </c>
      <c r="E133" s="107">
        <v>146103.48</v>
      </c>
      <c r="F133" s="72" t="s">
        <v>107</v>
      </c>
      <c r="G133" s="52"/>
    </row>
    <row r="134">
      <c r="A134" s="47" t="s">
        <v>136</v>
      </c>
      <c r="B134" s="47" t="s">
        <v>12</v>
      </c>
      <c r="C134" s="47">
        <v>1.0</v>
      </c>
      <c r="D134" s="46" t="s">
        <v>1128</v>
      </c>
      <c r="E134" s="107">
        <v>200000.0</v>
      </c>
      <c r="F134" s="72" t="s">
        <v>30</v>
      </c>
      <c r="G134" s="52"/>
    </row>
    <row r="135">
      <c r="A135" s="47" t="s">
        <v>137</v>
      </c>
      <c r="B135" s="47" t="s">
        <v>12</v>
      </c>
      <c r="C135" s="47">
        <v>1.0</v>
      </c>
      <c r="D135" s="46" t="s">
        <v>1139</v>
      </c>
      <c r="E135" s="107">
        <v>174513.04</v>
      </c>
      <c r="F135" s="72" t="s">
        <v>107</v>
      </c>
      <c r="G135" s="52"/>
    </row>
    <row r="136">
      <c r="A136" s="47" t="s">
        <v>137</v>
      </c>
      <c r="B136" s="47" t="s">
        <v>12</v>
      </c>
      <c r="C136" s="47">
        <v>2.0</v>
      </c>
      <c r="D136" s="46" t="s">
        <v>1156</v>
      </c>
      <c r="E136" s="107">
        <v>174275.56</v>
      </c>
      <c r="F136" s="72" t="s">
        <v>45</v>
      </c>
      <c r="G136" s="52"/>
    </row>
    <row r="137">
      <c r="A137" s="47" t="s">
        <v>137</v>
      </c>
      <c r="B137" s="47" t="s">
        <v>12</v>
      </c>
      <c r="C137" s="47">
        <v>3.0</v>
      </c>
      <c r="D137" s="46" t="s">
        <v>1142</v>
      </c>
      <c r="E137" s="107">
        <v>196180.74</v>
      </c>
      <c r="F137" s="72" t="s">
        <v>95</v>
      </c>
      <c r="G137" s="52"/>
    </row>
    <row r="138">
      <c r="A138" s="47" t="s">
        <v>137</v>
      </c>
      <c r="B138" s="47" t="s">
        <v>12</v>
      </c>
      <c r="C138" s="47">
        <v>4.0</v>
      </c>
      <c r="D138" s="46" t="s">
        <v>1129</v>
      </c>
      <c r="E138" s="107">
        <v>169972.29</v>
      </c>
      <c r="F138" s="72" t="s">
        <v>27</v>
      </c>
      <c r="G138" s="52"/>
    </row>
    <row r="139">
      <c r="A139" s="47" t="s">
        <v>137</v>
      </c>
      <c r="B139" s="47" t="s">
        <v>12</v>
      </c>
      <c r="C139" s="47">
        <v>5.0</v>
      </c>
      <c r="D139" s="46" t="s">
        <v>1128</v>
      </c>
      <c r="E139" s="107">
        <v>200000.0</v>
      </c>
      <c r="F139" s="72" t="s">
        <v>30</v>
      </c>
      <c r="G139" s="52"/>
    </row>
    <row r="140">
      <c r="A140" s="47" t="s">
        <v>138</v>
      </c>
      <c r="B140" s="47" t="s">
        <v>12</v>
      </c>
      <c r="C140" s="47">
        <v>1.0</v>
      </c>
      <c r="D140" s="46" t="s">
        <v>1142</v>
      </c>
      <c r="E140" s="107">
        <v>192211.94</v>
      </c>
      <c r="F140" s="72" t="s">
        <v>95</v>
      </c>
      <c r="G140" s="52"/>
    </row>
    <row r="141">
      <c r="A141" s="47" t="s">
        <v>138</v>
      </c>
      <c r="B141" s="47" t="s">
        <v>12</v>
      </c>
      <c r="C141" s="47">
        <v>2.0</v>
      </c>
      <c r="D141" s="46" t="s">
        <v>1161</v>
      </c>
      <c r="E141" s="107">
        <v>157245.13</v>
      </c>
      <c r="F141" s="72" t="s">
        <v>51</v>
      </c>
      <c r="G141" s="52"/>
    </row>
    <row r="142">
      <c r="A142" s="47" t="s">
        <v>138</v>
      </c>
      <c r="B142" s="47" t="s">
        <v>12</v>
      </c>
      <c r="C142" s="47">
        <v>3.0</v>
      </c>
      <c r="D142" s="46" t="s">
        <v>1154</v>
      </c>
      <c r="E142" s="107">
        <v>192182.79</v>
      </c>
      <c r="F142" s="72" t="s">
        <v>45</v>
      </c>
      <c r="G142" s="52"/>
    </row>
    <row r="143">
      <c r="A143" s="47" t="s">
        <v>138</v>
      </c>
      <c r="B143" s="47" t="s">
        <v>12</v>
      </c>
      <c r="C143" s="47">
        <v>4.0</v>
      </c>
      <c r="D143" s="46" t="s">
        <v>1154</v>
      </c>
      <c r="E143" s="107">
        <v>192438.12</v>
      </c>
      <c r="F143" s="72" t="s">
        <v>45</v>
      </c>
      <c r="G143" s="52"/>
    </row>
    <row r="144">
      <c r="A144" s="47" t="s">
        <v>138</v>
      </c>
      <c r="B144" s="47" t="s">
        <v>12</v>
      </c>
      <c r="C144" s="47">
        <v>5.0</v>
      </c>
      <c r="D144" s="46" t="s">
        <v>1154</v>
      </c>
      <c r="E144" s="107">
        <v>191868.34</v>
      </c>
      <c r="F144" s="72" t="s">
        <v>45</v>
      </c>
      <c r="G144" s="52"/>
    </row>
    <row r="145">
      <c r="A145" s="47" t="s">
        <v>139</v>
      </c>
      <c r="B145" s="47" t="s">
        <v>12</v>
      </c>
      <c r="C145" s="47">
        <v>1.0</v>
      </c>
      <c r="D145" s="46" t="s">
        <v>1160</v>
      </c>
      <c r="E145" s="107">
        <v>200000.0</v>
      </c>
      <c r="F145" s="72" t="s">
        <v>30</v>
      </c>
      <c r="G145" s="52"/>
    </row>
    <row r="146">
      <c r="A146" s="47" t="s">
        <v>139</v>
      </c>
      <c r="B146" s="47" t="s">
        <v>12</v>
      </c>
      <c r="C146" s="47">
        <v>2.0</v>
      </c>
      <c r="D146" s="46" t="s">
        <v>1129</v>
      </c>
      <c r="E146" s="107">
        <v>193828.31</v>
      </c>
      <c r="F146" s="72" t="s">
        <v>27</v>
      </c>
      <c r="G146" s="52"/>
    </row>
    <row r="147">
      <c r="A147" s="47" t="s">
        <v>139</v>
      </c>
      <c r="B147" s="47" t="s">
        <v>12</v>
      </c>
      <c r="C147" s="47">
        <v>3.0</v>
      </c>
      <c r="D147" s="46" t="s">
        <v>1151</v>
      </c>
      <c r="E147" s="107">
        <v>166449.14</v>
      </c>
      <c r="F147" s="72" t="s">
        <v>86</v>
      </c>
      <c r="G147" s="52"/>
    </row>
    <row r="148">
      <c r="A148" s="47" t="s">
        <v>139</v>
      </c>
      <c r="B148" s="47" t="s">
        <v>12</v>
      </c>
      <c r="C148" s="47">
        <v>4.0</v>
      </c>
      <c r="D148" s="46" t="s">
        <v>1162</v>
      </c>
      <c r="E148" s="107">
        <v>145320.45</v>
      </c>
      <c r="F148" s="72" t="s">
        <v>51</v>
      </c>
      <c r="G148" s="52"/>
    </row>
    <row r="149">
      <c r="A149" s="47" t="s">
        <v>139</v>
      </c>
      <c r="B149" s="47" t="s">
        <v>12</v>
      </c>
      <c r="C149" s="47">
        <v>5.0</v>
      </c>
      <c r="D149" s="46" t="s">
        <v>1163</v>
      </c>
      <c r="E149" s="107">
        <v>197627.84</v>
      </c>
      <c r="F149" s="72" t="s">
        <v>45</v>
      </c>
      <c r="G149" s="52"/>
    </row>
    <row r="150">
      <c r="A150" s="47" t="s">
        <v>139</v>
      </c>
      <c r="B150" s="47" t="s">
        <v>12</v>
      </c>
      <c r="C150" s="47">
        <v>6.0</v>
      </c>
      <c r="D150" s="46" t="s">
        <v>1163</v>
      </c>
      <c r="E150" s="107">
        <v>197867.47</v>
      </c>
      <c r="F150" s="72" t="s">
        <v>45</v>
      </c>
      <c r="G150" s="52"/>
    </row>
    <row r="151">
      <c r="A151" s="47" t="s">
        <v>139</v>
      </c>
      <c r="B151" s="47" t="s">
        <v>12</v>
      </c>
      <c r="C151" s="47">
        <v>7.0</v>
      </c>
      <c r="D151" s="46" t="s">
        <v>1163</v>
      </c>
      <c r="E151" s="107">
        <v>197670.11</v>
      </c>
      <c r="F151" s="72" t="s">
        <v>45</v>
      </c>
      <c r="G151" s="52"/>
    </row>
    <row r="152">
      <c r="A152" s="47" t="s">
        <v>139</v>
      </c>
      <c r="B152" s="47" t="s">
        <v>12</v>
      </c>
      <c r="C152" s="47">
        <v>8.0</v>
      </c>
      <c r="D152" s="46" t="s">
        <v>1128</v>
      </c>
      <c r="E152" s="107">
        <v>100000.0</v>
      </c>
      <c r="F152" s="72" t="s">
        <v>30</v>
      </c>
      <c r="G152" s="52"/>
    </row>
    <row r="153">
      <c r="A153" s="47" t="s">
        <v>140</v>
      </c>
      <c r="B153" s="47" t="s">
        <v>12</v>
      </c>
      <c r="C153" s="47">
        <v>1.0</v>
      </c>
      <c r="D153" s="46" t="s">
        <v>1160</v>
      </c>
      <c r="E153" s="107">
        <v>200000.0</v>
      </c>
      <c r="F153" s="72" t="s">
        <v>30</v>
      </c>
      <c r="G153" s="52"/>
    </row>
    <row r="154">
      <c r="A154" s="47" t="s">
        <v>140</v>
      </c>
      <c r="B154" s="47" t="s">
        <v>12</v>
      </c>
      <c r="C154" s="47">
        <v>2.0</v>
      </c>
      <c r="D154" s="46" t="s">
        <v>1160</v>
      </c>
      <c r="E154" s="107">
        <v>200000.0</v>
      </c>
      <c r="F154" s="72" t="s">
        <v>30</v>
      </c>
      <c r="G154" s="52"/>
    </row>
    <row r="155">
      <c r="A155" s="47" t="s">
        <v>140</v>
      </c>
      <c r="B155" s="47" t="s">
        <v>12</v>
      </c>
      <c r="C155" s="47">
        <v>3.0</v>
      </c>
      <c r="D155" s="46" t="s">
        <v>1160</v>
      </c>
      <c r="E155" s="107">
        <v>200000.0</v>
      </c>
      <c r="F155" s="72" t="s">
        <v>30</v>
      </c>
      <c r="G155" s="52"/>
    </row>
    <row r="156">
      <c r="A156" s="47" t="s">
        <v>140</v>
      </c>
      <c r="B156" s="47" t="s">
        <v>12</v>
      </c>
      <c r="C156" s="47">
        <v>4.0</v>
      </c>
      <c r="D156" s="46" t="s">
        <v>1126</v>
      </c>
      <c r="E156" s="107">
        <v>195572.89</v>
      </c>
      <c r="F156" s="72" t="s">
        <v>101</v>
      </c>
      <c r="G156" s="52"/>
    </row>
    <row r="157">
      <c r="A157" s="47" t="s">
        <v>140</v>
      </c>
      <c r="B157" s="47" t="s">
        <v>12</v>
      </c>
      <c r="C157" s="47">
        <v>5.0</v>
      </c>
      <c r="D157" s="46" t="s">
        <v>1164</v>
      </c>
      <c r="E157" s="107">
        <v>195812.32</v>
      </c>
      <c r="F157" s="72" t="s">
        <v>89</v>
      </c>
      <c r="G157" s="52"/>
    </row>
    <row r="158">
      <c r="A158" s="47" t="s">
        <v>141</v>
      </c>
      <c r="B158" s="47" t="s">
        <v>12</v>
      </c>
      <c r="C158" s="47">
        <v>1.0</v>
      </c>
      <c r="D158" s="46" t="s">
        <v>1128</v>
      </c>
      <c r="E158" s="107">
        <v>200000.0</v>
      </c>
      <c r="F158" s="72" t="s">
        <v>30</v>
      </c>
      <c r="G158" s="52"/>
    </row>
    <row r="159">
      <c r="A159" s="47" t="s">
        <v>141</v>
      </c>
      <c r="B159" s="47" t="s">
        <v>12</v>
      </c>
      <c r="C159" s="47">
        <v>2.0</v>
      </c>
      <c r="D159" s="46" t="s">
        <v>1128</v>
      </c>
      <c r="E159" s="107">
        <v>100000.0</v>
      </c>
      <c r="F159" s="72" t="s">
        <v>30</v>
      </c>
      <c r="G159" s="52"/>
    </row>
    <row r="160">
      <c r="A160" s="47" t="s">
        <v>142</v>
      </c>
      <c r="B160" s="47" t="s">
        <v>12</v>
      </c>
      <c r="C160" s="47">
        <v>1.0</v>
      </c>
      <c r="D160" s="46" t="s">
        <v>1128</v>
      </c>
      <c r="E160" s="107">
        <v>200000.0</v>
      </c>
      <c r="F160" s="72" t="s">
        <v>30</v>
      </c>
      <c r="G160" s="52"/>
    </row>
    <row r="161">
      <c r="A161" s="47" t="s">
        <v>142</v>
      </c>
      <c r="B161" s="47" t="s">
        <v>12</v>
      </c>
      <c r="C161" s="47">
        <v>2.0</v>
      </c>
      <c r="D161" s="46" t="s">
        <v>1165</v>
      </c>
      <c r="E161" s="107">
        <v>161485.74</v>
      </c>
      <c r="F161" s="72" t="s">
        <v>45</v>
      </c>
      <c r="G161" s="52"/>
    </row>
    <row r="162">
      <c r="A162" s="47" t="s">
        <v>142</v>
      </c>
      <c r="B162" s="47" t="s">
        <v>12</v>
      </c>
      <c r="C162" s="47">
        <v>3.0</v>
      </c>
      <c r="D162" s="46" t="s">
        <v>1163</v>
      </c>
      <c r="E162" s="107">
        <v>162567.78</v>
      </c>
      <c r="F162" s="72" t="s">
        <v>45</v>
      </c>
      <c r="G162" s="52"/>
    </row>
    <row r="163">
      <c r="A163" s="47" t="s">
        <v>142</v>
      </c>
      <c r="B163" s="47" t="s">
        <v>12</v>
      </c>
      <c r="C163" s="47">
        <v>4.0</v>
      </c>
      <c r="D163" s="46" t="s">
        <v>1166</v>
      </c>
      <c r="E163" s="107">
        <v>161985.61</v>
      </c>
      <c r="F163" s="72" t="s">
        <v>45</v>
      </c>
      <c r="G163" s="52"/>
    </row>
    <row r="164">
      <c r="A164" s="47" t="s">
        <v>142</v>
      </c>
      <c r="B164" s="47" t="s">
        <v>12</v>
      </c>
      <c r="C164" s="47">
        <v>5.0</v>
      </c>
      <c r="D164" s="46" t="s">
        <v>1151</v>
      </c>
      <c r="E164" s="107">
        <v>197959.0</v>
      </c>
      <c r="F164" s="72" t="s">
        <v>86</v>
      </c>
      <c r="G164" s="52"/>
    </row>
    <row r="165">
      <c r="A165" s="47" t="s">
        <v>142</v>
      </c>
      <c r="B165" s="47" t="s">
        <v>12</v>
      </c>
      <c r="C165" s="47">
        <v>6.0</v>
      </c>
      <c r="D165" s="46" t="s">
        <v>1167</v>
      </c>
      <c r="E165" s="107">
        <v>99855.21</v>
      </c>
      <c r="F165" s="72" t="s">
        <v>95</v>
      </c>
      <c r="G165" s="52"/>
    </row>
    <row r="166">
      <c r="A166" s="47" t="s">
        <v>121</v>
      </c>
      <c r="B166" s="47" t="s">
        <v>18</v>
      </c>
      <c r="C166" s="47">
        <v>1.0</v>
      </c>
      <c r="D166" s="46" t="s">
        <v>1144</v>
      </c>
      <c r="E166" s="107">
        <v>147300.0</v>
      </c>
      <c r="F166" s="72" t="s">
        <v>54</v>
      </c>
      <c r="G166" s="52"/>
    </row>
    <row r="167">
      <c r="A167" s="47" t="s">
        <v>121</v>
      </c>
      <c r="B167" s="47" t="s">
        <v>18</v>
      </c>
      <c r="C167" s="47">
        <v>2.0</v>
      </c>
      <c r="D167" s="46" t="s">
        <v>1144</v>
      </c>
      <c r="E167" s="107">
        <v>200000.0</v>
      </c>
      <c r="F167" s="72" t="s">
        <v>54</v>
      </c>
      <c r="G167" s="52"/>
    </row>
    <row r="168">
      <c r="A168" s="47" t="s">
        <v>121</v>
      </c>
      <c r="B168" s="47" t="s">
        <v>18</v>
      </c>
      <c r="C168" s="47">
        <v>3.0</v>
      </c>
      <c r="D168" s="46" t="s">
        <v>1164</v>
      </c>
      <c r="E168" s="107">
        <v>200000.0</v>
      </c>
      <c r="F168" s="72" t="s">
        <v>89</v>
      </c>
      <c r="G168" s="52"/>
    </row>
    <row r="169">
      <c r="A169" s="47" t="s">
        <v>121</v>
      </c>
      <c r="B169" s="47" t="s">
        <v>18</v>
      </c>
      <c r="C169" s="47">
        <v>4.0</v>
      </c>
      <c r="D169" s="46" t="s">
        <v>1164</v>
      </c>
      <c r="E169" s="107">
        <v>157386.0</v>
      </c>
      <c r="F169" s="72" t="s">
        <v>89</v>
      </c>
      <c r="G169" s="52"/>
    </row>
    <row r="170">
      <c r="A170" s="47" t="s">
        <v>121</v>
      </c>
      <c r="B170" s="47" t="s">
        <v>18</v>
      </c>
      <c r="C170" s="47">
        <v>5.0</v>
      </c>
      <c r="D170" s="46" t="s">
        <v>1126</v>
      </c>
      <c r="E170" s="107">
        <v>140800.0</v>
      </c>
      <c r="F170" s="72" t="s">
        <v>101</v>
      </c>
      <c r="G170" s="52"/>
    </row>
    <row r="171">
      <c r="A171" s="47" t="s">
        <v>121</v>
      </c>
      <c r="B171" s="47" t="s">
        <v>18</v>
      </c>
      <c r="C171" s="47">
        <v>6.0</v>
      </c>
      <c r="D171" s="46" t="s">
        <v>1125</v>
      </c>
      <c r="E171" s="107">
        <v>139900.0</v>
      </c>
      <c r="F171" s="72" t="s">
        <v>42</v>
      </c>
      <c r="G171" s="52"/>
    </row>
    <row r="172">
      <c r="A172" s="47" t="s">
        <v>124</v>
      </c>
      <c r="B172" s="47" t="s">
        <v>18</v>
      </c>
      <c r="C172" s="47">
        <v>1.0</v>
      </c>
      <c r="D172" s="46" t="s">
        <v>1159</v>
      </c>
      <c r="E172" s="107">
        <v>176070.21</v>
      </c>
      <c r="F172" s="72" t="s">
        <v>95</v>
      </c>
      <c r="G172" s="46" t="s">
        <v>10</v>
      </c>
    </row>
    <row r="173">
      <c r="A173" s="47" t="s">
        <v>124</v>
      </c>
      <c r="B173" s="47" t="s">
        <v>18</v>
      </c>
      <c r="C173" s="47">
        <v>2.0</v>
      </c>
      <c r="D173" s="46" t="s">
        <v>1168</v>
      </c>
      <c r="E173" s="107">
        <v>187022.0</v>
      </c>
      <c r="F173" s="72" t="s">
        <v>119</v>
      </c>
      <c r="G173" s="52"/>
    </row>
    <row r="174">
      <c r="A174" s="47" t="s">
        <v>124</v>
      </c>
      <c r="B174" s="47" t="s">
        <v>18</v>
      </c>
      <c r="C174" s="47">
        <v>3.0</v>
      </c>
      <c r="D174" s="46" t="s">
        <v>1125</v>
      </c>
      <c r="E174" s="107">
        <v>159704.83</v>
      </c>
      <c r="F174" s="72" t="s">
        <v>42</v>
      </c>
      <c r="G174" s="52"/>
    </row>
    <row r="175">
      <c r="A175" s="47" t="s">
        <v>124</v>
      </c>
      <c r="B175" s="47" t="s">
        <v>18</v>
      </c>
      <c r="C175" s="47">
        <v>4.0</v>
      </c>
      <c r="D175" s="46" t="s">
        <v>1142</v>
      </c>
      <c r="E175" s="107">
        <v>197220.93</v>
      </c>
      <c r="F175" s="72" t="s">
        <v>95</v>
      </c>
      <c r="G175" s="52"/>
    </row>
    <row r="176">
      <c r="A176" s="47" t="s">
        <v>124</v>
      </c>
      <c r="B176" s="47" t="s">
        <v>18</v>
      </c>
      <c r="C176" s="47">
        <v>5.0</v>
      </c>
      <c r="D176" s="46" t="s">
        <v>1169</v>
      </c>
      <c r="E176" s="107">
        <v>196978.32</v>
      </c>
      <c r="F176" s="72" t="s">
        <v>48</v>
      </c>
      <c r="G176" s="52"/>
    </row>
    <row r="177">
      <c r="A177" s="47" t="s">
        <v>124</v>
      </c>
      <c r="B177" s="47" t="s">
        <v>18</v>
      </c>
      <c r="C177" s="47">
        <v>6.0</v>
      </c>
      <c r="D177" s="46" t="s">
        <v>1138</v>
      </c>
      <c r="E177" s="107">
        <v>196164.79</v>
      </c>
      <c r="F177" s="72" t="s">
        <v>45</v>
      </c>
      <c r="G177" s="52"/>
    </row>
    <row r="178">
      <c r="A178" s="47" t="s">
        <v>124</v>
      </c>
      <c r="B178" s="47" t="s">
        <v>18</v>
      </c>
      <c r="C178" s="47">
        <v>7.0</v>
      </c>
      <c r="D178" s="46" t="s">
        <v>1138</v>
      </c>
      <c r="E178" s="107">
        <v>196604.66</v>
      </c>
      <c r="F178" s="72" t="s">
        <v>45</v>
      </c>
      <c r="G178" s="52"/>
    </row>
    <row r="179">
      <c r="A179" s="47" t="s">
        <v>124</v>
      </c>
      <c r="B179" s="47" t="s">
        <v>18</v>
      </c>
      <c r="C179" s="47">
        <v>8.0</v>
      </c>
      <c r="D179" s="46" t="s">
        <v>1138</v>
      </c>
      <c r="E179" s="107">
        <v>196898.6</v>
      </c>
      <c r="F179" s="72" t="s">
        <v>45</v>
      </c>
      <c r="G179" s="52"/>
    </row>
    <row r="180">
      <c r="A180" s="47" t="s">
        <v>127</v>
      </c>
      <c r="B180" s="47" t="s">
        <v>18</v>
      </c>
      <c r="C180" s="47">
        <v>1.0</v>
      </c>
      <c r="D180" s="46" t="s">
        <v>1170</v>
      </c>
      <c r="E180" s="107">
        <v>178106.01</v>
      </c>
      <c r="F180" s="72" t="s">
        <v>75</v>
      </c>
      <c r="G180" s="52"/>
    </row>
    <row r="181">
      <c r="A181" s="47" t="s">
        <v>127</v>
      </c>
      <c r="B181" s="47" t="s">
        <v>18</v>
      </c>
      <c r="C181" s="47">
        <v>2.0</v>
      </c>
      <c r="D181" s="46" t="s">
        <v>1170</v>
      </c>
      <c r="E181" s="107">
        <v>178044.03</v>
      </c>
      <c r="F181" s="72" t="s">
        <v>75</v>
      </c>
      <c r="G181" s="52"/>
    </row>
    <row r="182">
      <c r="A182" s="47" t="s">
        <v>127</v>
      </c>
      <c r="B182" s="47" t="s">
        <v>18</v>
      </c>
      <c r="C182" s="47">
        <v>3.0</v>
      </c>
      <c r="D182" s="46" t="s">
        <v>1171</v>
      </c>
      <c r="E182" s="107">
        <v>196590.24</v>
      </c>
      <c r="F182" s="72" t="s">
        <v>45</v>
      </c>
      <c r="G182" s="52"/>
    </row>
    <row r="183">
      <c r="A183" s="47" t="s">
        <v>127</v>
      </c>
      <c r="B183" s="47" t="s">
        <v>18</v>
      </c>
      <c r="C183" s="47">
        <v>4.0</v>
      </c>
      <c r="D183" s="46" t="s">
        <v>1144</v>
      </c>
      <c r="E183" s="107">
        <v>196749.92</v>
      </c>
      <c r="F183" s="72" t="s">
        <v>54</v>
      </c>
      <c r="G183" s="52"/>
    </row>
    <row r="184">
      <c r="A184" s="47" t="s">
        <v>127</v>
      </c>
      <c r="B184" s="47" t="s">
        <v>18</v>
      </c>
      <c r="C184" s="47">
        <v>5.0</v>
      </c>
      <c r="D184" s="46" t="s">
        <v>1172</v>
      </c>
      <c r="E184" s="107">
        <v>197017.79</v>
      </c>
      <c r="F184" s="72" t="s">
        <v>119</v>
      </c>
      <c r="G184" s="52"/>
    </row>
    <row r="185">
      <c r="A185" s="47" t="s">
        <v>127</v>
      </c>
      <c r="B185" s="47" t="s">
        <v>18</v>
      </c>
      <c r="C185" s="47">
        <v>6.0</v>
      </c>
      <c r="D185" s="46" t="s">
        <v>1142</v>
      </c>
      <c r="E185" s="107">
        <v>197481.09</v>
      </c>
      <c r="F185" s="72" t="s">
        <v>95</v>
      </c>
      <c r="G185" s="52"/>
    </row>
    <row r="186">
      <c r="A186" s="47" t="s">
        <v>127</v>
      </c>
      <c r="B186" s="47" t="s">
        <v>18</v>
      </c>
      <c r="C186" s="47">
        <v>7.0</v>
      </c>
      <c r="D186" s="46" t="s">
        <v>1125</v>
      </c>
      <c r="E186" s="107">
        <v>159753.15</v>
      </c>
      <c r="F186" s="72" t="s">
        <v>42</v>
      </c>
      <c r="G186" s="52"/>
    </row>
    <row r="187">
      <c r="A187" s="47" t="s">
        <v>127</v>
      </c>
      <c r="B187" s="47" t="s">
        <v>18</v>
      </c>
      <c r="C187" s="47">
        <v>8.0</v>
      </c>
      <c r="D187" s="46" t="s">
        <v>1125</v>
      </c>
      <c r="E187" s="107">
        <v>98746.35</v>
      </c>
      <c r="F187" s="72" t="s">
        <v>42</v>
      </c>
      <c r="G187" s="52"/>
    </row>
    <row r="188">
      <c r="A188" s="47" t="s">
        <v>130</v>
      </c>
      <c r="B188" s="47" t="s">
        <v>18</v>
      </c>
      <c r="C188" s="47">
        <v>1.0</v>
      </c>
      <c r="D188" s="46" t="s">
        <v>1173</v>
      </c>
      <c r="E188" s="107">
        <v>172445.41</v>
      </c>
      <c r="F188" s="72" t="s">
        <v>45</v>
      </c>
      <c r="G188" s="52"/>
    </row>
    <row r="189">
      <c r="A189" s="47" t="s">
        <v>130</v>
      </c>
      <c r="B189" s="47" t="s">
        <v>18</v>
      </c>
      <c r="C189" s="47">
        <v>2.0</v>
      </c>
      <c r="D189" s="46" t="s">
        <v>1151</v>
      </c>
      <c r="E189" s="107">
        <v>194091.15</v>
      </c>
      <c r="F189" s="72" t="s">
        <v>86</v>
      </c>
      <c r="G189" s="52"/>
    </row>
    <row r="190">
      <c r="A190" s="47" t="s">
        <v>130</v>
      </c>
      <c r="B190" s="47" t="s">
        <v>18</v>
      </c>
      <c r="C190" s="47">
        <v>3.0</v>
      </c>
      <c r="D190" s="46" t="s">
        <v>1151</v>
      </c>
      <c r="E190" s="107">
        <v>194177.29</v>
      </c>
      <c r="F190" s="72" t="s">
        <v>86</v>
      </c>
      <c r="G190" s="52"/>
    </row>
    <row r="191">
      <c r="A191" s="47" t="s">
        <v>130</v>
      </c>
      <c r="B191" s="47" t="s">
        <v>18</v>
      </c>
      <c r="C191" s="47">
        <v>4.0</v>
      </c>
      <c r="D191" s="46" t="s">
        <v>1156</v>
      </c>
      <c r="E191" s="107">
        <v>197633.95</v>
      </c>
      <c r="F191" s="72" t="s">
        <v>45</v>
      </c>
      <c r="G191" s="52"/>
    </row>
    <row r="192">
      <c r="A192" s="47" t="s">
        <v>130</v>
      </c>
      <c r="B192" s="47" t="s">
        <v>18</v>
      </c>
      <c r="C192" s="47">
        <v>5.0</v>
      </c>
      <c r="D192" s="46" t="s">
        <v>1156</v>
      </c>
      <c r="E192" s="107">
        <v>197822.44</v>
      </c>
      <c r="F192" s="72" t="s">
        <v>45</v>
      </c>
      <c r="G192" s="52"/>
    </row>
    <row r="193">
      <c r="A193" s="47" t="s">
        <v>133</v>
      </c>
      <c r="B193" s="47" t="s">
        <v>18</v>
      </c>
      <c r="C193" s="47">
        <v>1.0</v>
      </c>
      <c r="D193" s="46" t="s">
        <v>1174</v>
      </c>
      <c r="E193" s="107">
        <v>155903.7</v>
      </c>
      <c r="F193" s="72" t="s">
        <v>45</v>
      </c>
      <c r="G193" s="52"/>
    </row>
    <row r="194">
      <c r="A194" s="47" t="s">
        <v>133</v>
      </c>
      <c r="B194" s="47" t="s">
        <v>18</v>
      </c>
      <c r="C194" s="47">
        <v>2.0</v>
      </c>
      <c r="D194" s="46" t="s">
        <v>1142</v>
      </c>
      <c r="E194" s="107">
        <v>139724.79</v>
      </c>
      <c r="F194" s="72" t="s">
        <v>95</v>
      </c>
      <c r="G194" s="52"/>
    </row>
    <row r="195">
      <c r="A195" s="47" t="s">
        <v>133</v>
      </c>
      <c r="B195" s="47" t="s">
        <v>18</v>
      </c>
      <c r="C195" s="47">
        <v>3.0</v>
      </c>
      <c r="D195" s="46" t="s">
        <v>1175</v>
      </c>
      <c r="E195" s="107">
        <v>160380.0</v>
      </c>
      <c r="F195" s="72" t="s">
        <v>51</v>
      </c>
      <c r="G195" s="52"/>
    </row>
    <row r="196">
      <c r="A196" s="47" t="s">
        <v>133</v>
      </c>
      <c r="B196" s="47" t="s">
        <v>18</v>
      </c>
      <c r="C196" s="47">
        <v>4.0</v>
      </c>
      <c r="D196" s="46" t="s">
        <v>1176</v>
      </c>
      <c r="E196" s="107">
        <v>140164.0</v>
      </c>
      <c r="F196" s="72" t="s">
        <v>51</v>
      </c>
      <c r="G196" s="52"/>
    </row>
    <row r="197">
      <c r="A197" s="47" t="s">
        <v>133</v>
      </c>
      <c r="B197" s="47" t="s">
        <v>18</v>
      </c>
      <c r="C197" s="47">
        <v>5.0</v>
      </c>
      <c r="D197" s="46" t="s">
        <v>1177</v>
      </c>
      <c r="E197" s="107">
        <v>159908.0</v>
      </c>
      <c r="F197" s="72" t="s">
        <v>51</v>
      </c>
      <c r="G197" s="52"/>
    </row>
    <row r="198">
      <c r="A198" s="47" t="s">
        <v>136</v>
      </c>
      <c r="B198" s="47" t="s">
        <v>18</v>
      </c>
      <c r="C198" s="47">
        <v>1.0</v>
      </c>
      <c r="D198" s="46" t="s">
        <v>1148</v>
      </c>
      <c r="E198" s="107">
        <v>200000.0</v>
      </c>
      <c r="F198" s="72" t="s">
        <v>30</v>
      </c>
      <c r="G198" s="52"/>
    </row>
    <row r="199">
      <c r="A199" s="47" t="s">
        <v>137</v>
      </c>
      <c r="B199" s="47" t="s">
        <v>18</v>
      </c>
      <c r="C199" s="47">
        <v>1.0</v>
      </c>
      <c r="D199" s="46" t="s">
        <v>1156</v>
      </c>
      <c r="E199" s="107">
        <v>190600.2</v>
      </c>
      <c r="F199" s="72" t="s">
        <v>45</v>
      </c>
      <c r="G199" s="52"/>
    </row>
    <row r="200">
      <c r="A200" s="47" t="s">
        <v>137</v>
      </c>
      <c r="B200" s="47" t="s">
        <v>18</v>
      </c>
      <c r="C200" s="47">
        <v>2.0</v>
      </c>
      <c r="D200" s="46" t="s">
        <v>1151</v>
      </c>
      <c r="E200" s="107">
        <v>196133.41</v>
      </c>
      <c r="F200" s="72" t="s">
        <v>86</v>
      </c>
      <c r="G200" s="52"/>
    </row>
    <row r="201">
      <c r="A201" s="47" t="s">
        <v>137</v>
      </c>
      <c r="B201" s="47" t="s">
        <v>18</v>
      </c>
      <c r="C201" s="47">
        <v>3.0</v>
      </c>
      <c r="D201" s="46" t="s">
        <v>1129</v>
      </c>
      <c r="E201" s="107">
        <v>159517.34</v>
      </c>
      <c r="F201" s="72" t="s">
        <v>27</v>
      </c>
      <c r="G201" s="52"/>
    </row>
    <row r="202">
      <c r="A202" s="47" t="s">
        <v>137</v>
      </c>
      <c r="B202" s="47" t="s">
        <v>18</v>
      </c>
      <c r="C202" s="47">
        <v>4.0</v>
      </c>
      <c r="D202" s="46" t="s">
        <v>1139</v>
      </c>
      <c r="E202" s="107">
        <v>158569.79</v>
      </c>
      <c r="F202" s="72" t="s">
        <v>107</v>
      </c>
      <c r="G202" s="52"/>
    </row>
    <row r="203">
      <c r="A203" s="47" t="s">
        <v>137</v>
      </c>
      <c r="B203" s="47" t="s">
        <v>18</v>
      </c>
      <c r="C203" s="47">
        <v>5.0</v>
      </c>
      <c r="D203" s="46" t="s">
        <v>1148</v>
      </c>
      <c r="E203" s="107">
        <v>200000.0</v>
      </c>
      <c r="F203" s="72" t="s">
        <v>30</v>
      </c>
      <c r="G203" s="52"/>
    </row>
    <row r="204">
      <c r="A204" s="47" t="s">
        <v>137</v>
      </c>
      <c r="B204" s="47" t="s">
        <v>18</v>
      </c>
      <c r="C204" s="47">
        <v>6.0</v>
      </c>
      <c r="D204" s="46" t="s">
        <v>1148</v>
      </c>
      <c r="E204" s="107">
        <v>200000.0</v>
      </c>
      <c r="F204" s="72" t="s">
        <v>30</v>
      </c>
      <c r="G204" s="52"/>
    </row>
    <row r="205">
      <c r="A205" s="47" t="s">
        <v>137</v>
      </c>
      <c r="B205" s="47" t="s">
        <v>18</v>
      </c>
      <c r="C205" s="47">
        <v>7.0</v>
      </c>
      <c r="D205" s="46" t="s">
        <v>1148</v>
      </c>
      <c r="E205" s="107">
        <v>200000.0</v>
      </c>
      <c r="F205" s="72" t="s">
        <v>30</v>
      </c>
      <c r="G205" s="52"/>
    </row>
    <row r="206">
      <c r="A206" s="47" t="s">
        <v>138</v>
      </c>
      <c r="B206" s="47" t="s">
        <v>18</v>
      </c>
      <c r="C206" s="47">
        <v>1.0</v>
      </c>
      <c r="D206" s="46" t="s">
        <v>1178</v>
      </c>
      <c r="E206" s="107">
        <v>106896.08</v>
      </c>
      <c r="F206" s="72" t="s">
        <v>45</v>
      </c>
      <c r="G206" s="52"/>
    </row>
    <row r="207">
      <c r="A207" s="47" t="s">
        <v>138</v>
      </c>
      <c r="B207" s="47" t="s">
        <v>18</v>
      </c>
      <c r="C207" s="47">
        <v>2.0</v>
      </c>
      <c r="D207" s="46" t="s">
        <v>1179</v>
      </c>
      <c r="E207" s="107">
        <v>74627.54</v>
      </c>
      <c r="F207" s="72" t="s">
        <v>95</v>
      </c>
      <c r="G207" s="52"/>
    </row>
    <row r="208">
      <c r="A208" s="47" t="s">
        <v>138</v>
      </c>
      <c r="B208" s="47" t="s">
        <v>18</v>
      </c>
      <c r="C208" s="47">
        <v>3.0</v>
      </c>
      <c r="D208" s="46" t="s">
        <v>1180</v>
      </c>
      <c r="E208" s="107">
        <v>188742.44</v>
      </c>
      <c r="F208" s="72" t="s">
        <v>51</v>
      </c>
      <c r="G208" s="52"/>
    </row>
    <row r="209">
      <c r="A209" s="47" t="s">
        <v>139</v>
      </c>
      <c r="B209" s="47" t="s">
        <v>18</v>
      </c>
      <c r="C209" s="47">
        <v>1.0</v>
      </c>
      <c r="D209" s="46" t="s">
        <v>1181</v>
      </c>
      <c r="E209" s="107">
        <v>199112.49</v>
      </c>
      <c r="F209" s="72" t="s">
        <v>92</v>
      </c>
      <c r="G209" s="52"/>
    </row>
    <row r="210">
      <c r="A210" s="47" t="s">
        <v>139</v>
      </c>
      <c r="B210" s="47" t="s">
        <v>18</v>
      </c>
      <c r="C210" s="47">
        <v>2.0</v>
      </c>
      <c r="D210" s="46" t="s">
        <v>1151</v>
      </c>
      <c r="E210" s="107">
        <v>175656.62</v>
      </c>
      <c r="F210" s="72" t="s">
        <v>86</v>
      </c>
      <c r="G210" s="52"/>
    </row>
    <row r="211">
      <c r="A211" s="47" t="s">
        <v>139</v>
      </c>
      <c r="B211" s="47" t="s">
        <v>18</v>
      </c>
      <c r="C211" s="47">
        <v>3.0</v>
      </c>
      <c r="D211" s="46" t="s">
        <v>1160</v>
      </c>
      <c r="E211" s="107">
        <v>200000.0</v>
      </c>
      <c r="F211" s="72" t="s">
        <v>30</v>
      </c>
      <c r="G211" s="52"/>
    </row>
    <row r="212">
      <c r="A212" s="47" t="s">
        <v>140</v>
      </c>
      <c r="B212" s="47" t="s">
        <v>18</v>
      </c>
      <c r="C212" s="47">
        <v>1.0</v>
      </c>
      <c r="D212" s="46" t="s">
        <v>1126</v>
      </c>
      <c r="E212" s="107">
        <v>194487.54</v>
      </c>
      <c r="F212" s="72" t="s">
        <v>101</v>
      </c>
      <c r="G212" s="52"/>
    </row>
    <row r="213">
      <c r="A213" s="47" t="s">
        <v>140</v>
      </c>
      <c r="B213" s="47" t="s">
        <v>18</v>
      </c>
      <c r="C213" s="47">
        <v>2.0</v>
      </c>
      <c r="D213" s="46" t="s">
        <v>1164</v>
      </c>
      <c r="E213" s="107">
        <v>197649.18</v>
      </c>
      <c r="F213" s="72" t="s">
        <v>89</v>
      </c>
      <c r="G213" s="52"/>
    </row>
    <row r="214">
      <c r="A214" s="47" t="s">
        <v>140</v>
      </c>
      <c r="B214" s="47" t="s">
        <v>18</v>
      </c>
      <c r="C214" s="47">
        <v>3.0</v>
      </c>
      <c r="D214" s="46" t="s">
        <v>1128</v>
      </c>
      <c r="E214" s="107">
        <v>200000.0</v>
      </c>
      <c r="F214" s="72" t="s">
        <v>30</v>
      </c>
      <c r="G214" s="52"/>
    </row>
    <row r="215">
      <c r="A215" s="47" t="s">
        <v>140</v>
      </c>
      <c r="B215" s="47" t="s">
        <v>18</v>
      </c>
      <c r="C215" s="47">
        <v>4.0</v>
      </c>
      <c r="D215" s="46" t="s">
        <v>1182</v>
      </c>
      <c r="E215" s="107">
        <v>196485.9</v>
      </c>
      <c r="F215" s="72" t="s">
        <v>51</v>
      </c>
      <c r="G215" s="46" t="s">
        <v>10</v>
      </c>
    </row>
    <row r="216">
      <c r="A216" s="47" t="s">
        <v>141</v>
      </c>
      <c r="B216" s="47" t="s">
        <v>18</v>
      </c>
      <c r="C216" s="47">
        <v>1.0</v>
      </c>
      <c r="D216" s="46" t="s">
        <v>1148</v>
      </c>
      <c r="E216" s="107">
        <v>200000.0</v>
      </c>
      <c r="F216" s="72" t="s">
        <v>30</v>
      </c>
      <c r="G216" s="52"/>
    </row>
    <row r="217">
      <c r="A217" s="47" t="s">
        <v>141</v>
      </c>
      <c r="B217" s="47" t="s">
        <v>18</v>
      </c>
      <c r="C217" s="47">
        <v>2.0</v>
      </c>
      <c r="D217" s="46" t="s">
        <v>1183</v>
      </c>
      <c r="E217" s="107">
        <v>156125.11</v>
      </c>
      <c r="F217" s="72" t="s">
        <v>51</v>
      </c>
      <c r="G217" s="52"/>
    </row>
    <row r="218">
      <c r="A218" s="47" t="s">
        <v>142</v>
      </c>
      <c r="B218" s="47" t="s">
        <v>18</v>
      </c>
      <c r="C218" s="47">
        <v>1.0</v>
      </c>
      <c r="D218" s="46" t="s">
        <v>1173</v>
      </c>
      <c r="E218" s="107">
        <v>199108.05</v>
      </c>
      <c r="F218" s="72" t="s">
        <v>45</v>
      </c>
      <c r="G218" s="52"/>
    </row>
    <row r="219">
      <c r="A219" s="47" t="s">
        <v>142</v>
      </c>
      <c r="B219" s="47" t="s">
        <v>18</v>
      </c>
      <c r="C219" s="47">
        <v>2.0</v>
      </c>
      <c r="D219" s="46" t="s">
        <v>1164</v>
      </c>
      <c r="E219" s="107">
        <v>199162.28</v>
      </c>
      <c r="F219" s="72" t="s">
        <v>89</v>
      </c>
      <c r="G219" s="52"/>
    </row>
    <row r="220">
      <c r="A220" s="47" t="s">
        <v>142</v>
      </c>
      <c r="B220" s="47" t="s">
        <v>18</v>
      </c>
      <c r="C220" s="47">
        <v>3.0</v>
      </c>
      <c r="D220" s="46" t="s">
        <v>1184</v>
      </c>
      <c r="E220" s="107">
        <v>164151.95</v>
      </c>
      <c r="F220" s="72" t="s">
        <v>45</v>
      </c>
      <c r="G220" s="52"/>
    </row>
    <row r="221">
      <c r="A221" s="47" t="s">
        <v>142</v>
      </c>
      <c r="B221" s="47" t="s">
        <v>18</v>
      </c>
      <c r="C221" s="47">
        <v>4.0</v>
      </c>
      <c r="D221" s="46" t="s">
        <v>1173</v>
      </c>
      <c r="E221" s="107">
        <v>199108.05</v>
      </c>
      <c r="F221" s="72" t="s">
        <v>45</v>
      </c>
      <c r="G221" s="52"/>
    </row>
    <row r="222">
      <c r="A222" s="47" t="s">
        <v>142</v>
      </c>
      <c r="B222" s="47" t="s">
        <v>18</v>
      </c>
      <c r="C222" s="47">
        <v>5.0</v>
      </c>
      <c r="D222" s="46" t="s">
        <v>1185</v>
      </c>
      <c r="E222" s="107">
        <v>176252.65</v>
      </c>
      <c r="F222" s="72" t="s">
        <v>119</v>
      </c>
      <c r="G222" s="52"/>
    </row>
    <row r="223">
      <c r="A223" s="47" t="s">
        <v>142</v>
      </c>
      <c r="B223" s="47" t="s">
        <v>18</v>
      </c>
      <c r="C223" s="47">
        <v>6.0</v>
      </c>
      <c r="D223" s="46" t="s">
        <v>1164</v>
      </c>
      <c r="E223" s="107">
        <v>188164.36</v>
      </c>
      <c r="F223" s="72" t="s">
        <v>89</v>
      </c>
      <c r="G223" s="52"/>
    </row>
    <row r="224">
      <c r="A224" s="47" t="s">
        <v>142</v>
      </c>
      <c r="B224" s="47" t="s">
        <v>18</v>
      </c>
      <c r="C224" s="47">
        <v>7.0</v>
      </c>
      <c r="D224" s="46" t="s">
        <v>1186</v>
      </c>
      <c r="E224" s="107">
        <v>82944.45</v>
      </c>
      <c r="F224" s="72" t="s">
        <v>95</v>
      </c>
      <c r="G224" s="52"/>
    </row>
    <row r="225">
      <c r="A225" s="47" t="s">
        <v>142</v>
      </c>
      <c r="B225" s="47" t="s">
        <v>18</v>
      </c>
      <c r="C225" s="47">
        <v>8.0</v>
      </c>
      <c r="D225" s="46" t="s">
        <v>1151</v>
      </c>
      <c r="E225" s="107">
        <v>197288.24</v>
      </c>
      <c r="F225" s="72" t="s">
        <v>86</v>
      </c>
      <c r="G225" s="52"/>
    </row>
    <row r="226">
      <c r="A226" s="47" t="s">
        <v>142</v>
      </c>
      <c r="B226" s="47" t="s">
        <v>18</v>
      </c>
      <c r="C226" s="47">
        <v>9.0</v>
      </c>
      <c r="D226" s="46" t="s">
        <v>694</v>
      </c>
      <c r="E226" s="107">
        <v>197525.74</v>
      </c>
      <c r="F226" s="72" t="s">
        <v>8</v>
      </c>
      <c r="G226" s="52"/>
    </row>
    <row r="227">
      <c r="A227" s="47" t="s">
        <v>142</v>
      </c>
      <c r="B227" s="47" t="s">
        <v>18</v>
      </c>
      <c r="C227" s="47">
        <v>10.0</v>
      </c>
      <c r="D227" s="46" t="s">
        <v>694</v>
      </c>
      <c r="E227" s="107">
        <v>197802.94</v>
      </c>
      <c r="F227" s="72" t="s">
        <v>8</v>
      </c>
      <c r="G227" s="52"/>
    </row>
    <row r="228">
      <c r="A228" s="47" t="s">
        <v>121</v>
      </c>
      <c r="B228" s="47" t="s">
        <v>23</v>
      </c>
      <c r="C228" s="47">
        <v>1.0</v>
      </c>
      <c r="D228" s="46" t="s">
        <v>1187</v>
      </c>
      <c r="E228" s="107">
        <v>200000.0</v>
      </c>
      <c r="F228" s="72" t="s">
        <v>122</v>
      </c>
      <c r="G228" s="52"/>
    </row>
    <row r="229">
      <c r="A229" s="47" t="s">
        <v>121</v>
      </c>
      <c r="B229" s="47" t="s">
        <v>23</v>
      </c>
      <c r="C229" s="47">
        <v>2.0</v>
      </c>
      <c r="D229" s="46" t="s">
        <v>1188</v>
      </c>
      <c r="E229" s="107">
        <v>200000.0</v>
      </c>
      <c r="F229" s="72" t="s">
        <v>122</v>
      </c>
      <c r="G229" s="52"/>
    </row>
    <row r="230">
      <c r="A230" s="47" t="s">
        <v>121</v>
      </c>
      <c r="B230" s="47" t="s">
        <v>23</v>
      </c>
      <c r="C230" s="47">
        <v>3.0</v>
      </c>
      <c r="D230" s="46" t="s">
        <v>1189</v>
      </c>
      <c r="E230" s="107">
        <v>200000.0</v>
      </c>
      <c r="F230" s="72" t="s">
        <v>122</v>
      </c>
      <c r="G230" s="52"/>
    </row>
    <row r="231">
      <c r="A231" s="47" t="s">
        <v>121</v>
      </c>
      <c r="B231" s="47" t="s">
        <v>23</v>
      </c>
      <c r="C231" s="47">
        <v>4.0</v>
      </c>
      <c r="D231" s="46" t="s">
        <v>1190</v>
      </c>
      <c r="E231" s="107">
        <v>199968.9</v>
      </c>
      <c r="F231" s="72" t="s">
        <v>27</v>
      </c>
      <c r="G231" s="52"/>
    </row>
    <row r="232">
      <c r="A232" s="47" t="s">
        <v>121</v>
      </c>
      <c r="B232" s="47" t="s">
        <v>23</v>
      </c>
      <c r="C232" s="47">
        <v>5.0</v>
      </c>
      <c r="D232" s="46" t="s">
        <v>1191</v>
      </c>
      <c r="E232" s="107">
        <v>199614.03</v>
      </c>
      <c r="F232" s="72" t="s">
        <v>122</v>
      </c>
      <c r="G232" s="52"/>
    </row>
    <row r="233">
      <c r="A233" s="47" t="s">
        <v>121</v>
      </c>
      <c r="B233" s="47" t="s">
        <v>23</v>
      </c>
      <c r="C233" s="47">
        <v>6.0</v>
      </c>
      <c r="D233" s="46" t="s">
        <v>1191</v>
      </c>
      <c r="E233" s="107">
        <v>199614.03</v>
      </c>
      <c r="F233" s="72" t="s">
        <v>122</v>
      </c>
      <c r="G233" s="52"/>
    </row>
    <row r="234">
      <c r="A234" s="47" t="s">
        <v>121</v>
      </c>
      <c r="B234" s="47" t="s">
        <v>23</v>
      </c>
      <c r="C234" s="47">
        <v>7.0</v>
      </c>
      <c r="D234" s="46" t="s">
        <v>1192</v>
      </c>
      <c r="E234" s="107">
        <v>199614.03</v>
      </c>
      <c r="F234" s="72" t="s">
        <v>122</v>
      </c>
      <c r="G234" s="52"/>
    </row>
    <row r="235">
      <c r="A235" s="47" t="s">
        <v>121</v>
      </c>
      <c r="B235" s="47" t="s">
        <v>23</v>
      </c>
      <c r="C235" s="47">
        <v>8.0</v>
      </c>
      <c r="D235" s="46" t="s">
        <v>1189</v>
      </c>
      <c r="E235" s="107">
        <v>200000.0</v>
      </c>
      <c r="F235" s="72" t="s">
        <v>122</v>
      </c>
      <c r="G235" s="52"/>
    </row>
    <row r="236">
      <c r="A236" s="47" t="s">
        <v>121</v>
      </c>
      <c r="B236" s="47" t="s">
        <v>23</v>
      </c>
      <c r="C236" s="47">
        <v>9.0</v>
      </c>
      <c r="D236" s="46" t="s">
        <v>1191</v>
      </c>
      <c r="E236" s="107">
        <v>199614.03</v>
      </c>
      <c r="F236" s="72" t="s">
        <v>122</v>
      </c>
      <c r="G236" s="52"/>
    </row>
    <row r="237">
      <c r="A237" s="47" t="s">
        <v>121</v>
      </c>
      <c r="B237" s="47" t="s">
        <v>23</v>
      </c>
      <c r="C237" s="47">
        <v>10.0</v>
      </c>
      <c r="D237" s="46" t="s">
        <v>1191</v>
      </c>
      <c r="E237" s="107">
        <v>199614.03</v>
      </c>
      <c r="F237" s="72" t="s">
        <v>122</v>
      </c>
      <c r="G237" s="52"/>
    </row>
    <row r="238">
      <c r="A238" s="47" t="s">
        <v>124</v>
      </c>
      <c r="B238" s="47" t="s">
        <v>23</v>
      </c>
      <c r="C238" s="47">
        <v>1.0</v>
      </c>
      <c r="D238" s="46" t="s">
        <v>1187</v>
      </c>
      <c r="E238" s="107">
        <v>200000.0</v>
      </c>
      <c r="F238" s="72" t="s">
        <v>122</v>
      </c>
      <c r="G238" s="52"/>
    </row>
    <row r="239">
      <c r="A239" s="47" t="s">
        <v>124</v>
      </c>
      <c r="B239" s="47" t="s">
        <v>23</v>
      </c>
      <c r="C239" s="47">
        <v>2.0</v>
      </c>
      <c r="D239" s="46" t="s">
        <v>1190</v>
      </c>
      <c r="E239" s="107">
        <v>199968.0</v>
      </c>
      <c r="F239" s="72" t="s">
        <v>27</v>
      </c>
      <c r="G239" s="52"/>
    </row>
    <row r="240">
      <c r="A240" s="47" t="s">
        <v>124</v>
      </c>
      <c r="B240" s="47" t="s">
        <v>23</v>
      </c>
      <c r="C240" s="47">
        <v>3.0</v>
      </c>
      <c r="D240" s="46" t="s">
        <v>1187</v>
      </c>
      <c r="E240" s="107">
        <v>200000.0</v>
      </c>
      <c r="F240" s="72" t="s">
        <v>122</v>
      </c>
      <c r="G240" s="52"/>
    </row>
    <row r="241">
      <c r="A241" s="47" t="s">
        <v>124</v>
      </c>
      <c r="B241" s="47" t="s">
        <v>23</v>
      </c>
      <c r="C241" s="47">
        <v>4.0</v>
      </c>
      <c r="D241" s="46" t="s">
        <v>1188</v>
      </c>
      <c r="E241" s="107">
        <v>200000.0</v>
      </c>
      <c r="F241" s="72" t="s">
        <v>122</v>
      </c>
      <c r="G241" s="52"/>
    </row>
    <row r="242">
      <c r="A242" s="47" t="s">
        <v>124</v>
      </c>
      <c r="B242" s="47" t="s">
        <v>23</v>
      </c>
      <c r="C242" s="47">
        <v>5.0</v>
      </c>
      <c r="D242" s="46" t="s">
        <v>1191</v>
      </c>
      <c r="E242" s="107">
        <v>199614.03</v>
      </c>
      <c r="F242" s="72" t="s">
        <v>122</v>
      </c>
      <c r="G242" s="52"/>
    </row>
    <row r="243">
      <c r="A243" s="47" t="s">
        <v>124</v>
      </c>
      <c r="B243" s="47" t="s">
        <v>23</v>
      </c>
      <c r="C243" s="47">
        <v>6.0</v>
      </c>
      <c r="D243" s="46" t="s">
        <v>1191</v>
      </c>
      <c r="E243" s="107">
        <v>199614.06</v>
      </c>
      <c r="F243" s="72" t="s">
        <v>122</v>
      </c>
      <c r="G243" s="52"/>
    </row>
    <row r="244">
      <c r="A244" s="47" t="s">
        <v>124</v>
      </c>
      <c r="B244" s="47" t="s">
        <v>23</v>
      </c>
      <c r="C244" s="47">
        <v>7.0</v>
      </c>
      <c r="D244" s="46" t="s">
        <v>1191</v>
      </c>
      <c r="E244" s="107">
        <v>199614.03</v>
      </c>
      <c r="F244" s="72" t="s">
        <v>122</v>
      </c>
      <c r="G244" s="52"/>
    </row>
    <row r="245">
      <c r="A245" s="47" t="s">
        <v>124</v>
      </c>
      <c r="B245" s="47" t="s">
        <v>23</v>
      </c>
      <c r="C245" s="47">
        <v>8.0</v>
      </c>
      <c r="D245" s="46" t="s">
        <v>1191</v>
      </c>
      <c r="E245" s="107">
        <v>199614.03</v>
      </c>
      <c r="F245" s="72" t="s">
        <v>122</v>
      </c>
      <c r="G245" s="52"/>
    </row>
    <row r="246">
      <c r="A246" s="47" t="s">
        <v>124</v>
      </c>
      <c r="B246" s="47" t="s">
        <v>23</v>
      </c>
      <c r="C246" s="47">
        <v>9.0</v>
      </c>
      <c r="D246" s="46" t="s">
        <v>1187</v>
      </c>
      <c r="E246" s="107">
        <v>200000.0</v>
      </c>
      <c r="F246" s="72" t="s">
        <v>122</v>
      </c>
      <c r="G246" s="52"/>
    </row>
    <row r="247">
      <c r="A247" s="47" t="s">
        <v>124</v>
      </c>
      <c r="B247" s="47" t="s">
        <v>23</v>
      </c>
      <c r="C247" s="47">
        <v>10.0</v>
      </c>
      <c r="D247" s="46" t="s">
        <v>1191</v>
      </c>
      <c r="E247" s="107">
        <v>199614.03</v>
      </c>
      <c r="F247" s="72" t="s">
        <v>122</v>
      </c>
      <c r="G247" s="52"/>
    </row>
    <row r="248">
      <c r="A248" s="47" t="s">
        <v>127</v>
      </c>
      <c r="B248" s="47" t="s">
        <v>23</v>
      </c>
      <c r="C248" s="47">
        <v>1.0</v>
      </c>
      <c r="D248" s="46" t="s">
        <v>1187</v>
      </c>
      <c r="E248" s="107">
        <v>200000.0</v>
      </c>
      <c r="F248" s="72" t="s">
        <v>122</v>
      </c>
      <c r="G248" s="52"/>
    </row>
    <row r="249">
      <c r="A249" s="47" t="s">
        <v>127</v>
      </c>
      <c r="B249" s="47" t="s">
        <v>23</v>
      </c>
      <c r="C249" s="47">
        <v>2.0</v>
      </c>
      <c r="D249" s="46" t="s">
        <v>1191</v>
      </c>
      <c r="E249" s="107">
        <v>199949.09</v>
      </c>
      <c r="F249" s="72" t="s">
        <v>122</v>
      </c>
      <c r="G249" s="52"/>
    </row>
    <row r="250">
      <c r="A250" s="47" t="s">
        <v>127</v>
      </c>
      <c r="B250" s="47" t="s">
        <v>23</v>
      </c>
      <c r="C250" s="47">
        <v>3.0</v>
      </c>
      <c r="D250" s="46" t="s">
        <v>1191</v>
      </c>
      <c r="E250" s="107">
        <v>199614.03</v>
      </c>
      <c r="F250" s="72" t="s">
        <v>122</v>
      </c>
      <c r="G250" s="52"/>
    </row>
    <row r="251">
      <c r="A251" s="47" t="s">
        <v>127</v>
      </c>
      <c r="B251" s="47" t="s">
        <v>23</v>
      </c>
      <c r="C251" s="47">
        <v>4.0</v>
      </c>
      <c r="D251" s="46" t="s">
        <v>1187</v>
      </c>
      <c r="E251" s="107">
        <v>200000.0</v>
      </c>
      <c r="F251" s="72" t="s">
        <v>122</v>
      </c>
      <c r="G251" s="52"/>
    </row>
    <row r="252">
      <c r="A252" s="47" t="s">
        <v>127</v>
      </c>
      <c r="B252" s="47" t="s">
        <v>23</v>
      </c>
      <c r="C252" s="47">
        <v>5.0</v>
      </c>
      <c r="D252" s="46" t="s">
        <v>1172</v>
      </c>
      <c r="E252" s="107">
        <v>199880.35</v>
      </c>
      <c r="F252" s="72" t="s">
        <v>119</v>
      </c>
      <c r="G252" s="52"/>
    </row>
    <row r="253">
      <c r="A253" s="47" t="s">
        <v>127</v>
      </c>
      <c r="B253" s="47" t="s">
        <v>23</v>
      </c>
      <c r="C253" s="47">
        <v>6.0</v>
      </c>
      <c r="D253" s="46" t="s">
        <v>1193</v>
      </c>
      <c r="E253" s="107">
        <v>199887.52</v>
      </c>
      <c r="F253" s="72" t="s">
        <v>119</v>
      </c>
      <c r="G253" s="52"/>
    </row>
    <row r="254">
      <c r="A254" s="47" t="s">
        <v>127</v>
      </c>
      <c r="B254" s="47" t="s">
        <v>23</v>
      </c>
      <c r="C254" s="47">
        <v>7.0</v>
      </c>
      <c r="D254" s="46" t="s">
        <v>1172</v>
      </c>
      <c r="E254" s="107">
        <v>199887.52</v>
      </c>
      <c r="F254" s="72" t="s">
        <v>119</v>
      </c>
      <c r="G254" s="52"/>
    </row>
    <row r="255">
      <c r="A255" s="47" t="s">
        <v>130</v>
      </c>
      <c r="B255" s="47" t="s">
        <v>23</v>
      </c>
      <c r="C255" s="47">
        <v>1.0</v>
      </c>
      <c r="D255" s="46" t="s">
        <v>1187</v>
      </c>
      <c r="E255" s="107">
        <v>200000.0</v>
      </c>
      <c r="F255" s="72" t="s">
        <v>122</v>
      </c>
      <c r="G255" s="52"/>
    </row>
    <row r="256">
      <c r="A256" s="47" t="s">
        <v>130</v>
      </c>
      <c r="B256" s="47" t="s">
        <v>23</v>
      </c>
      <c r="C256" s="47">
        <v>2.0</v>
      </c>
      <c r="D256" s="46" t="s">
        <v>1188</v>
      </c>
      <c r="E256" s="107">
        <v>200000.0</v>
      </c>
      <c r="F256" s="72" t="s">
        <v>122</v>
      </c>
      <c r="G256" s="52"/>
    </row>
    <row r="257">
      <c r="A257" s="47" t="s">
        <v>130</v>
      </c>
      <c r="B257" s="47" t="s">
        <v>23</v>
      </c>
      <c r="C257" s="47">
        <v>3.0</v>
      </c>
      <c r="D257" s="46" t="s">
        <v>1191</v>
      </c>
      <c r="E257" s="107">
        <v>199614.03</v>
      </c>
      <c r="F257" s="72" t="s">
        <v>122</v>
      </c>
      <c r="G257" s="52"/>
    </row>
    <row r="258">
      <c r="A258" s="47" t="s">
        <v>130</v>
      </c>
      <c r="B258" s="47" t="s">
        <v>23</v>
      </c>
      <c r="C258" s="47">
        <v>4.0</v>
      </c>
      <c r="D258" s="46" t="s">
        <v>1187</v>
      </c>
      <c r="E258" s="107">
        <v>200000.0</v>
      </c>
      <c r="F258" s="72" t="s">
        <v>122</v>
      </c>
      <c r="G258" s="52"/>
    </row>
    <row r="259">
      <c r="A259" s="47" t="s">
        <v>130</v>
      </c>
      <c r="B259" s="47" t="s">
        <v>23</v>
      </c>
      <c r="C259" s="47">
        <v>5.0</v>
      </c>
      <c r="D259" s="46" t="s">
        <v>1187</v>
      </c>
      <c r="E259" s="107">
        <v>200000.0</v>
      </c>
      <c r="F259" s="72" t="s">
        <v>122</v>
      </c>
      <c r="G259" s="52"/>
    </row>
    <row r="260">
      <c r="A260" s="47" t="s">
        <v>130</v>
      </c>
      <c r="B260" s="47" t="s">
        <v>23</v>
      </c>
      <c r="C260" s="47">
        <v>6.0</v>
      </c>
      <c r="D260" s="46" t="s">
        <v>1187</v>
      </c>
      <c r="E260" s="107">
        <v>200000.0</v>
      </c>
      <c r="F260" s="72" t="s">
        <v>122</v>
      </c>
      <c r="G260" s="52"/>
    </row>
    <row r="261">
      <c r="A261" s="47" t="s">
        <v>130</v>
      </c>
      <c r="B261" s="47" t="s">
        <v>23</v>
      </c>
      <c r="C261" s="47">
        <v>7.0</v>
      </c>
      <c r="D261" s="46" t="s">
        <v>1188</v>
      </c>
      <c r="E261" s="107">
        <v>200000.0</v>
      </c>
      <c r="F261" s="72" t="s">
        <v>122</v>
      </c>
      <c r="G261" s="52"/>
    </row>
    <row r="262">
      <c r="A262" s="47" t="s">
        <v>130</v>
      </c>
      <c r="B262" s="47" t="s">
        <v>23</v>
      </c>
      <c r="C262" s="47">
        <v>8.0</v>
      </c>
      <c r="D262" s="46" t="s">
        <v>1187</v>
      </c>
      <c r="E262" s="107">
        <v>200000.0</v>
      </c>
      <c r="F262" s="72" t="s">
        <v>122</v>
      </c>
      <c r="G262" s="52"/>
    </row>
    <row r="263">
      <c r="A263" s="47" t="s">
        <v>130</v>
      </c>
      <c r="B263" s="47" t="s">
        <v>23</v>
      </c>
      <c r="C263" s="47">
        <v>9.0</v>
      </c>
      <c r="D263" s="46" t="s">
        <v>1191</v>
      </c>
      <c r="E263" s="107">
        <v>199614.03</v>
      </c>
      <c r="F263" s="72" t="s">
        <v>122</v>
      </c>
      <c r="G263" s="52"/>
    </row>
    <row r="264">
      <c r="A264" s="47" t="s">
        <v>130</v>
      </c>
      <c r="B264" s="47" t="s">
        <v>23</v>
      </c>
      <c r="C264" s="47">
        <v>10.0</v>
      </c>
      <c r="D264" s="46" t="s">
        <v>1191</v>
      </c>
      <c r="E264" s="107">
        <v>199614.03</v>
      </c>
      <c r="F264" s="72" t="s">
        <v>122</v>
      </c>
      <c r="G264" s="52"/>
    </row>
    <row r="265">
      <c r="A265" s="47" t="s">
        <v>133</v>
      </c>
      <c r="B265" s="47" t="s">
        <v>23</v>
      </c>
      <c r="C265" s="47">
        <v>1.0</v>
      </c>
      <c r="D265" s="46" t="s">
        <v>1187</v>
      </c>
      <c r="E265" s="107">
        <v>200000.0</v>
      </c>
      <c r="F265" s="72" t="s">
        <v>122</v>
      </c>
      <c r="G265" s="52"/>
    </row>
    <row r="266">
      <c r="A266" s="47" t="s">
        <v>133</v>
      </c>
      <c r="B266" s="47" t="s">
        <v>23</v>
      </c>
      <c r="C266" s="47">
        <v>2.0</v>
      </c>
      <c r="D266" s="46" t="s">
        <v>1188</v>
      </c>
      <c r="E266" s="107">
        <v>200000.0</v>
      </c>
      <c r="F266" s="72" t="s">
        <v>122</v>
      </c>
      <c r="G266" s="52"/>
    </row>
    <row r="267">
      <c r="A267" s="47" t="s">
        <v>133</v>
      </c>
      <c r="B267" s="47" t="s">
        <v>23</v>
      </c>
      <c r="C267" s="47">
        <v>3.0</v>
      </c>
      <c r="D267" s="46" t="s">
        <v>1177</v>
      </c>
      <c r="E267" s="107">
        <v>190964.0</v>
      </c>
      <c r="F267" s="72" t="s">
        <v>51</v>
      </c>
      <c r="G267" s="52"/>
    </row>
    <row r="268">
      <c r="A268" s="47" t="s">
        <v>133</v>
      </c>
      <c r="B268" s="47" t="s">
        <v>23</v>
      </c>
      <c r="C268" s="47">
        <v>4.0</v>
      </c>
      <c r="D268" s="46" t="s">
        <v>1139</v>
      </c>
      <c r="E268" s="107">
        <v>173602.2</v>
      </c>
      <c r="F268" s="72" t="s">
        <v>107</v>
      </c>
      <c r="G268" s="52"/>
    </row>
    <row r="269">
      <c r="A269" s="47" t="s">
        <v>133</v>
      </c>
      <c r="B269" s="47" t="s">
        <v>23</v>
      </c>
      <c r="C269" s="47">
        <v>5.0</v>
      </c>
      <c r="D269" s="46" t="s">
        <v>1194</v>
      </c>
      <c r="E269" s="107">
        <v>166863.22</v>
      </c>
      <c r="F269" s="72" t="s">
        <v>101</v>
      </c>
      <c r="G269" s="52"/>
    </row>
    <row r="270">
      <c r="A270" s="47" t="s">
        <v>133</v>
      </c>
      <c r="B270" s="47" t="s">
        <v>23</v>
      </c>
      <c r="C270" s="47">
        <v>6.0</v>
      </c>
      <c r="D270" s="46" t="s">
        <v>1154</v>
      </c>
      <c r="E270" s="107">
        <v>168009.53</v>
      </c>
      <c r="F270" s="72" t="s">
        <v>45</v>
      </c>
      <c r="G270" s="52"/>
    </row>
    <row r="271">
      <c r="A271" s="47" t="s">
        <v>136</v>
      </c>
      <c r="B271" s="47" t="s">
        <v>23</v>
      </c>
      <c r="C271" s="47">
        <v>1.0</v>
      </c>
      <c r="D271" s="46" t="s">
        <v>1187</v>
      </c>
      <c r="E271" s="107">
        <v>199911.0</v>
      </c>
      <c r="F271" s="72" t="s">
        <v>122</v>
      </c>
      <c r="G271" s="52"/>
    </row>
    <row r="272">
      <c r="A272" s="47" t="s">
        <v>136</v>
      </c>
      <c r="B272" s="47" t="s">
        <v>23</v>
      </c>
      <c r="C272" s="47">
        <v>2.0</v>
      </c>
      <c r="D272" s="46" t="s">
        <v>1187</v>
      </c>
      <c r="E272" s="107">
        <v>200000.0</v>
      </c>
      <c r="F272" s="72" t="s">
        <v>122</v>
      </c>
      <c r="G272" s="52"/>
    </row>
    <row r="273">
      <c r="A273" s="47" t="s">
        <v>136</v>
      </c>
      <c r="B273" s="47" t="s">
        <v>23</v>
      </c>
      <c r="C273" s="47">
        <v>3.0</v>
      </c>
      <c r="D273" s="46" t="s">
        <v>1190</v>
      </c>
      <c r="E273" s="107">
        <v>199968.0</v>
      </c>
      <c r="F273" s="72" t="s">
        <v>27</v>
      </c>
      <c r="G273" s="52"/>
    </row>
    <row r="274">
      <c r="A274" s="47" t="s">
        <v>136</v>
      </c>
      <c r="B274" s="47" t="s">
        <v>23</v>
      </c>
      <c r="C274" s="47">
        <v>4.0</v>
      </c>
      <c r="D274" s="46" t="s">
        <v>1191</v>
      </c>
      <c r="E274" s="107">
        <v>199614.03</v>
      </c>
      <c r="F274" s="72" t="s">
        <v>122</v>
      </c>
      <c r="G274" s="52"/>
    </row>
    <row r="275">
      <c r="A275" s="47" t="s">
        <v>136</v>
      </c>
      <c r="B275" s="47" t="s">
        <v>23</v>
      </c>
      <c r="C275" s="47">
        <v>5.0</v>
      </c>
      <c r="D275" s="46" t="s">
        <v>1188</v>
      </c>
      <c r="E275" s="107">
        <v>200000.0</v>
      </c>
      <c r="F275" s="72" t="s">
        <v>122</v>
      </c>
      <c r="G275" s="52"/>
    </row>
    <row r="276">
      <c r="A276" s="47" t="s">
        <v>136</v>
      </c>
      <c r="B276" s="47" t="s">
        <v>23</v>
      </c>
      <c r="C276" s="47">
        <v>6.0</v>
      </c>
      <c r="D276" s="46" t="s">
        <v>1188</v>
      </c>
      <c r="E276" s="107">
        <v>200000.0</v>
      </c>
      <c r="F276" s="72" t="s">
        <v>122</v>
      </c>
      <c r="G276" s="52"/>
    </row>
    <row r="277">
      <c r="A277" s="47" t="s">
        <v>136</v>
      </c>
      <c r="B277" s="47" t="s">
        <v>23</v>
      </c>
      <c r="C277" s="47">
        <v>7.0</v>
      </c>
      <c r="D277" s="46" t="s">
        <v>1190</v>
      </c>
      <c r="E277" s="107">
        <v>199968.0</v>
      </c>
      <c r="F277" s="72" t="s">
        <v>27</v>
      </c>
      <c r="G277" s="52"/>
    </row>
    <row r="278">
      <c r="A278" s="47" t="s">
        <v>137</v>
      </c>
      <c r="B278" s="47" t="s">
        <v>23</v>
      </c>
      <c r="C278" s="47">
        <v>1.0</v>
      </c>
      <c r="D278" s="46" t="s">
        <v>1187</v>
      </c>
      <c r="E278" s="107">
        <v>200000.0</v>
      </c>
      <c r="F278" s="72" t="s">
        <v>122</v>
      </c>
      <c r="G278" s="52"/>
    </row>
    <row r="279">
      <c r="A279" s="47" t="s">
        <v>137</v>
      </c>
      <c r="B279" s="47" t="s">
        <v>23</v>
      </c>
      <c r="C279" s="47">
        <v>2.0</v>
      </c>
      <c r="D279" s="46" t="s">
        <v>1187</v>
      </c>
      <c r="E279" s="107">
        <v>188500.0</v>
      </c>
      <c r="F279" s="72" t="s">
        <v>122</v>
      </c>
      <c r="G279" s="52"/>
    </row>
    <row r="280">
      <c r="A280" s="47" t="s">
        <v>137</v>
      </c>
      <c r="B280" s="47" t="s">
        <v>23</v>
      </c>
      <c r="C280" s="47">
        <v>3.0</v>
      </c>
      <c r="D280" s="46" t="s">
        <v>1195</v>
      </c>
      <c r="E280" s="107">
        <v>188960.28</v>
      </c>
      <c r="F280" s="72" t="s">
        <v>86</v>
      </c>
      <c r="G280" s="46" t="s">
        <v>10</v>
      </c>
    </row>
    <row r="281">
      <c r="A281" s="47" t="s">
        <v>137</v>
      </c>
      <c r="B281" s="47" t="s">
        <v>23</v>
      </c>
      <c r="C281" s="47">
        <v>4.0</v>
      </c>
      <c r="D281" s="46" t="s">
        <v>1188</v>
      </c>
      <c r="E281" s="107">
        <v>189500.0</v>
      </c>
      <c r="F281" s="72" t="s">
        <v>122</v>
      </c>
      <c r="G281" s="52"/>
    </row>
    <row r="282">
      <c r="A282" s="47" t="s">
        <v>137</v>
      </c>
      <c r="B282" s="47" t="s">
        <v>23</v>
      </c>
      <c r="C282" s="47">
        <v>5.0</v>
      </c>
      <c r="D282" s="46" t="s">
        <v>1129</v>
      </c>
      <c r="E282" s="107">
        <v>189457.29</v>
      </c>
      <c r="F282" s="72" t="s">
        <v>27</v>
      </c>
      <c r="G282" s="52"/>
    </row>
    <row r="283">
      <c r="A283" s="47" t="s">
        <v>137</v>
      </c>
      <c r="B283" s="47" t="s">
        <v>23</v>
      </c>
      <c r="C283" s="47">
        <v>6.0</v>
      </c>
      <c r="D283" s="46" t="s">
        <v>1191</v>
      </c>
      <c r="E283" s="107">
        <v>199614.05</v>
      </c>
      <c r="F283" s="72" t="s">
        <v>122</v>
      </c>
      <c r="G283" s="52"/>
    </row>
    <row r="284">
      <c r="A284" s="47" t="s">
        <v>137</v>
      </c>
      <c r="B284" s="47" t="s">
        <v>23</v>
      </c>
      <c r="C284" s="47">
        <v>7.0</v>
      </c>
      <c r="D284" s="46" t="s">
        <v>1187</v>
      </c>
      <c r="E284" s="107">
        <v>200000.0</v>
      </c>
      <c r="F284" s="72" t="s">
        <v>122</v>
      </c>
      <c r="G284" s="52"/>
    </row>
    <row r="285">
      <c r="A285" s="47" t="s">
        <v>137</v>
      </c>
      <c r="B285" s="47" t="s">
        <v>23</v>
      </c>
      <c r="C285" s="47">
        <v>8.0</v>
      </c>
      <c r="D285" s="46" t="s">
        <v>1187</v>
      </c>
      <c r="E285" s="107">
        <v>200000.0</v>
      </c>
      <c r="F285" s="72" t="s">
        <v>122</v>
      </c>
      <c r="G285" s="52"/>
    </row>
    <row r="286">
      <c r="A286" s="47" t="s">
        <v>138</v>
      </c>
      <c r="B286" s="47" t="s">
        <v>23</v>
      </c>
      <c r="C286" s="47">
        <v>1.0</v>
      </c>
      <c r="D286" s="46" t="s">
        <v>1124</v>
      </c>
      <c r="E286" s="107">
        <v>115980.93</v>
      </c>
      <c r="F286" s="72" t="s">
        <v>51</v>
      </c>
      <c r="G286" s="52"/>
    </row>
    <row r="287">
      <c r="A287" s="47" t="s">
        <v>138</v>
      </c>
      <c r="B287" s="47" t="s">
        <v>23</v>
      </c>
      <c r="C287" s="47">
        <v>2.0</v>
      </c>
      <c r="D287" s="46" t="s">
        <v>1124</v>
      </c>
      <c r="E287" s="107">
        <v>136641.33</v>
      </c>
      <c r="F287" s="72" t="s">
        <v>51</v>
      </c>
      <c r="G287" s="52"/>
    </row>
    <row r="288">
      <c r="A288" s="47" t="s">
        <v>138</v>
      </c>
      <c r="B288" s="47" t="s">
        <v>23</v>
      </c>
      <c r="C288" s="47">
        <v>3.0</v>
      </c>
      <c r="D288" s="46" t="s">
        <v>1126</v>
      </c>
      <c r="E288" s="107">
        <v>199281.02</v>
      </c>
      <c r="F288" s="72" t="s">
        <v>101</v>
      </c>
      <c r="G288" s="52"/>
    </row>
    <row r="289">
      <c r="A289" s="47" t="s">
        <v>138</v>
      </c>
      <c r="B289" s="47" t="s">
        <v>23</v>
      </c>
      <c r="C289" s="47">
        <v>4.0</v>
      </c>
      <c r="D289" s="46" t="s">
        <v>1196</v>
      </c>
      <c r="E289" s="107">
        <v>173094.96</v>
      </c>
      <c r="F289" s="72" t="s">
        <v>45</v>
      </c>
      <c r="G289" s="52"/>
    </row>
    <row r="290">
      <c r="A290" s="47" t="s">
        <v>138</v>
      </c>
      <c r="B290" s="47" t="s">
        <v>23</v>
      </c>
      <c r="C290" s="47">
        <v>5.0</v>
      </c>
      <c r="D290" s="46" t="s">
        <v>1174</v>
      </c>
      <c r="E290" s="107">
        <v>129439.35</v>
      </c>
      <c r="F290" s="72" t="s">
        <v>45</v>
      </c>
      <c r="G290" s="52"/>
    </row>
    <row r="291">
      <c r="A291" s="47" t="s">
        <v>138</v>
      </c>
      <c r="B291" s="47" t="s">
        <v>23</v>
      </c>
      <c r="C291" s="47">
        <v>6.0</v>
      </c>
      <c r="D291" s="46" t="s">
        <v>1156</v>
      </c>
      <c r="E291" s="107">
        <v>130466.5</v>
      </c>
      <c r="F291" s="72" t="s">
        <v>45</v>
      </c>
      <c r="G291" s="52"/>
    </row>
    <row r="292">
      <c r="A292" s="47" t="s">
        <v>138</v>
      </c>
      <c r="B292" s="47" t="s">
        <v>23</v>
      </c>
      <c r="C292" s="47">
        <v>7.0</v>
      </c>
      <c r="D292" s="46" t="s">
        <v>1181</v>
      </c>
      <c r="E292" s="107">
        <v>169497.45</v>
      </c>
      <c r="F292" s="72" t="s">
        <v>92</v>
      </c>
      <c r="G292" s="52"/>
    </row>
    <row r="293">
      <c r="A293" s="47" t="s">
        <v>138</v>
      </c>
      <c r="B293" s="47" t="s">
        <v>23</v>
      </c>
      <c r="C293" s="47">
        <v>8.0</v>
      </c>
      <c r="D293" s="46" t="s">
        <v>1126</v>
      </c>
      <c r="E293" s="107">
        <v>142604.53</v>
      </c>
      <c r="F293" s="72" t="s">
        <v>101</v>
      </c>
      <c r="G293" s="52"/>
    </row>
    <row r="294">
      <c r="A294" s="47" t="s">
        <v>138</v>
      </c>
      <c r="B294" s="47" t="s">
        <v>23</v>
      </c>
      <c r="C294" s="47">
        <v>9.0</v>
      </c>
      <c r="D294" s="46" t="s">
        <v>1197</v>
      </c>
      <c r="E294" s="107">
        <v>162475.94</v>
      </c>
      <c r="F294" s="72" t="s">
        <v>45</v>
      </c>
      <c r="G294" s="52"/>
    </row>
    <row r="295">
      <c r="A295" s="47" t="s">
        <v>139</v>
      </c>
      <c r="B295" s="47" t="s">
        <v>23</v>
      </c>
      <c r="C295" s="47">
        <v>1.0</v>
      </c>
      <c r="D295" s="46" t="s">
        <v>1187</v>
      </c>
      <c r="E295" s="107">
        <v>200000.0</v>
      </c>
      <c r="F295" s="72" t="s">
        <v>122</v>
      </c>
      <c r="G295" s="52"/>
    </row>
    <row r="296">
      <c r="A296" s="47" t="s">
        <v>139</v>
      </c>
      <c r="B296" s="47" t="s">
        <v>23</v>
      </c>
      <c r="C296" s="47">
        <v>2.0</v>
      </c>
      <c r="D296" s="46" t="s">
        <v>1187</v>
      </c>
      <c r="E296" s="107">
        <v>200000.0</v>
      </c>
      <c r="F296" s="72" t="s">
        <v>122</v>
      </c>
      <c r="G296" s="52"/>
    </row>
    <row r="297">
      <c r="A297" s="47" t="s">
        <v>139</v>
      </c>
      <c r="B297" s="47" t="s">
        <v>23</v>
      </c>
      <c r="C297" s="47">
        <v>3.0</v>
      </c>
      <c r="D297" s="46" t="s">
        <v>1188</v>
      </c>
      <c r="E297" s="107">
        <v>200000.0</v>
      </c>
      <c r="F297" s="72" t="s">
        <v>122</v>
      </c>
      <c r="G297" s="52"/>
    </row>
    <row r="298">
      <c r="A298" s="47" t="s">
        <v>139</v>
      </c>
      <c r="B298" s="47" t="s">
        <v>23</v>
      </c>
      <c r="C298" s="47">
        <v>4.0</v>
      </c>
      <c r="D298" s="46" t="s">
        <v>1156</v>
      </c>
      <c r="E298" s="107">
        <v>198824.0</v>
      </c>
      <c r="F298" s="72" t="s">
        <v>45</v>
      </c>
      <c r="G298" s="52"/>
    </row>
    <row r="299">
      <c r="A299" s="47" t="s">
        <v>139</v>
      </c>
      <c r="B299" s="47" t="s">
        <v>23</v>
      </c>
      <c r="C299" s="47">
        <v>5.0</v>
      </c>
      <c r="D299" s="46" t="s">
        <v>1188</v>
      </c>
      <c r="E299" s="107">
        <v>200000.0</v>
      </c>
      <c r="F299" s="72" t="s">
        <v>122</v>
      </c>
      <c r="G299" s="52"/>
    </row>
    <row r="300">
      <c r="A300" s="47" t="s">
        <v>139</v>
      </c>
      <c r="B300" s="47" t="s">
        <v>23</v>
      </c>
      <c r="C300" s="47">
        <v>6.0</v>
      </c>
      <c r="D300" s="46" t="s">
        <v>1187</v>
      </c>
      <c r="E300" s="107">
        <v>199977.0</v>
      </c>
      <c r="F300" s="72" t="s">
        <v>122</v>
      </c>
      <c r="G300" s="52"/>
    </row>
    <row r="301">
      <c r="A301" s="47" t="s">
        <v>139</v>
      </c>
      <c r="B301" s="47" t="s">
        <v>23</v>
      </c>
      <c r="C301" s="47">
        <v>7.0</v>
      </c>
      <c r="D301" s="46" t="s">
        <v>1187</v>
      </c>
      <c r="E301" s="107">
        <v>200000.0</v>
      </c>
      <c r="F301" s="72" t="s">
        <v>122</v>
      </c>
      <c r="G301" s="52"/>
    </row>
    <row r="302">
      <c r="A302" s="47" t="s">
        <v>139</v>
      </c>
      <c r="B302" s="47" t="s">
        <v>23</v>
      </c>
      <c r="C302" s="47">
        <v>8.0</v>
      </c>
      <c r="D302" s="46" t="s">
        <v>1190</v>
      </c>
      <c r="E302" s="107">
        <v>199926.0</v>
      </c>
      <c r="F302" s="72" t="s">
        <v>27</v>
      </c>
      <c r="G302" s="52"/>
    </row>
    <row r="303">
      <c r="A303" s="47" t="s">
        <v>139</v>
      </c>
      <c r="B303" s="47" t="s">
        <v>23</v>
      </c>
      <c r="C303" s="47">
        <v>9.0</v>
      </c>
      <c r="D303" s="46" t="s">
        <v>1188</v>
      </c>
      <c r="E303" s="107">
        <v>200000.0</v>
      </c>
      <c r="F303" s="72" t="s">
        <v>122</v>
      </c>
      <c r="G303" s="52"/>
    </row>
    <row r="304">
      <c r="A304" s="47" t="s">
        <v>139</v>
      </c>
      <c r="B304" s="47" t="s">
        <v>23</v>
      </c>
      <c r="C304" s="47">
        <v>10.0</v>
      </c>
      <c r="D304" s="46" t="s">
        <v>1129</v>
      </c>
      <c r="E304" s="107">
        <v>199956.96</v>
      </c>
      <c r="F304" s="72" t="s">
        <v>27</v>
      </c>
      <c r="G304" s="52"/>
    </row>
    <row r="305">
      <c r="A305" s="47" t="s">
        <v>140</v>
      </c>
      <c r="B305" s="47" t="s">
        <v>23</v>
      </c>
      <c r="C305" s="47">
        <v>1.0</v>
      </c>
      <c r="D305" s="46" t="s">
        <v>1189</v>
      </c>
      <c r="E305" s="107">
        <v>195500.0</v>
      </c>
      <c r="F305" s="72" t="s">
        <v>122</v>
      </c>
      <c r="G305" s="52"/>
    </row>
    <row r="306">
      <c r="A306" s="47" t="s">
        <v>140</v>
      </c>
      <c r="B306" s="47" t="s">
        <v>23</v>
      </c>
      <c r="C306" s="47">
        <v>2.0</v>
      </c>
      <c r="D306" s="46" t="s">
        <v>1188</v>
      </c>
      <c r="E306" s="107">
        <v>200000.0</v>
      </c>
      <c r="F306" s="72" t="s">
        <v>122</v>
      </c>
      <c r="G306" s="52"/>
    </row>
    <row r="307">
      <c r="A307" s="47" t="s">
        <v>140</v>
      </c>
      <c r="B307" s="47" t="s">
        <v>23</v>
      </c>
      <c r="C307" s="47">
        <v>3.0</v>
      </c>
      <c r="D307" s="46" t="s">
        <v>1190</v>
      </c>
      <c r="E307" s="107">
        <v>199941.0</v>
      </c>
      <c r="F307" s="72" t="s">
        <v>27</v>
      </c>
      <c r="G307" s="52"/>
    </row>
    <row r="308">
      <c r="A308" s="47" t="s">
        <v>140</v>
      </c>
      <c r="B308" s="47" t="s">
        <v>23</v>
      </c>
      <c r="C308" s="47">
        <v>4.0</v>
      </c>
      <c r="D308" s="46" t="s">
        <v>1187</v>
      </c>
      <c r="E308" s="107">
        <v>200000.0</v>
      </c>
      <c r="F308" s="72" t="s">
        <v>122</v>
      </c>
      <c r="G308" s="52"/>
    </row>
    <row r="309">
      <c r="A309" s="47" t="s">
        <v>140</v>
      </c>
      <c r="B309" s="47" t="s">
        <v>23</v>
      </c>
      <c r="C309" s="47">
        <v>5.0</v>
      </c>
      <c r="D309" s="46" t="s">
        <v>1187</v>
      </c>
      <c r="E309" s="107">
        <v>200000.0</v>
      </c>
      <c r="F309" s="72" t="s">
        <v>122</v>
      </c>
      <c r="G309" s="52"/>
    </row>
    <row r="310">
      <c r="A310" s="47" t="s">
        <v>140</v>
      </c>
      <c r="B310" s="47" t="s">
        <v>23</v>
      </c>
      <c r="C310" s="47">
        <v>6.0</v>
      </c>
      <c r="D310" s="46" t="s">
        <v>1190</v>
      </c>
      <c r="E310" s="107">
        <v>199941.6</v>
      </c>
      <c r="F310" s="72" t="s">
        <v>27</v>
      </c>
      <c r="G310" s="52"/>
    </row>
    <row r="311">
      <c r="A311" s="47" t="s">
        <v>140</v>
      </c>
      <c r="B311" s="47" t="s">
        <v>23</v>
      </c>
      <c r="C311" s="47">
        <v>7.0</v>
      </c>
      <c r="D311" s="46" t="s">
        <v>1188</v>
      </c>
      <c r="E311" s="107">
        <v>200000.0</v>
      </c>
      <c r="F311" s="72" t="s">
        <v>122</v>
      </c>
      <c r="G311" s="52"/>
    </row>
    <row r="312">
      <c r="A312" s="47" t="s">
        <v>141</v>
      </c>
      <c r="B312" s="47" t="s">
        <v>23</v>
      </c>
      <c r="C312" s="47">
        <v>1.0</v>
      </c>
      <c r="D312" s="46" t="s">
        <v>1187</v>
      </c>
      <c r="E312" s="107">
        <v>195500.0</v>
      </c>
      <c r="F312" s="72" t="s">
        <v>122</v>
      </c>
      <c r="G312" s="52"/>
    </row>
    <row r="313">
      <c r="A313" s="47" t="s">
        <v>141</v>
      </c>
      <c r="B313" s="47" t="s">
        <v>23</v>
      </c>
      <c r="C313" s="47">
        <v>2.0</v>
      </c>
      <c r="D313" s="46" t="s">
        <v>1173</v>
      </c>
      <c r="E313" s="107">
        <v>198698.08</v>
      </c>
      <c r="F313" s="72" t="s">
        <v>45</v>
      </c>
      <c r="G313" s="52"/>
    </row>
    <row r="314">
      <c r="A314" s="47" t="s">
        <v>141</v>
      </c>
      <c r="B314" s="47" t="s">
        <v>23</v>
      </c>
      <c r="C314" s="47">
        <v>3.0</v>
      </c>
      <c r="D314" s="46" t="s">
        <v>1164</v>
      </c>
      <c r="E314" s="107">
        <v>199729.42</v>
      </c>
      <c r="F314" s="72" t="s">
        <v>89</v>
      </c>
      <c r="G314" s="52"/>
    </row>
    <row r="315">
      <c r="A315" s="47" t="s">
        <v>141</v>
      </c>
      <c r="B315" s="47" t="s">
        <v>23</v>
      </c>
      <c r="C315" s="47">
        <v>4.0</v>
      </c>
      <c r="D315" s="46" t="s">
        <v>1193</v>
      </c>
      <c r="E315" s="107">
        <v>197733.56</v>
      </c>
      <c r="F315" s="72" t="s">
        <v>119</v>
      </c>
      <c r="G315" s="52"/>
    </row>
    <row r="316">
      <c r="A316" s="47" t="s">
        <v>141</v>
      </c>
      <c r="B316" s="47" t="s">
        <v>23</v>
      </c>
      <c r="C316" s="47">
        <v>5.0</v>
      </c>
      <c r="D316" s="46" t="s">
        <v>1151</v>
      </c>
      <c r="E316" s="107">
        <v>199067.68</v>
      </c>
      <c r="F316" s="72" t="s">
        <v>86</v>
      </c>
      <c r="G316" s="52"/>
    </row>
    <row r="317">
      <c r="A317" s="47" t="s">
        <v>141</v>
      </c>
      <c r="B317" s="47" t="s">
        <v>23</v>
      </c>
      <c r="C317" s="47">
        <v>6.0</v>
      </c>
      <c r="D317" s="46" t="s">
        <v>1198</v>
      </c>
      <c r="E317" s="107">
        <v>199406.46</v>
      </c>
      <c r="F317" s="72" t="s">
        <v>86</v>
      </c>
      <c r="G317" s="52"/>
    </row>
    <row r="318">
      <c r="A318" s="47" t="s">
        <v>141</v>
      </c>
      <c r="B318" s="47" t="s">
        <v>23</v>
      </c>
      <c r="C318" s="47">
        <v>7.0</v>
      </c>
      <c r="D318" s="46" t="s">
        <v>1199</v>
      </c>
      <c r="E318" s="107">
        <v>199300.64</v>
      </c>
      <c r="F318" s="72" t="s">
        <v>36</v>
      </c>
      <c r="G318" s="52"/>
    </row>
    <row r="319">
      <c r="A319" s="47" t="s">
        <v>141</v>
      </c>
      <c r="B319" s="47" t="s">
        <v>23</v>
      </c>
      <c r="C319" s="47">
        <v>8.0</v>
      </c>
      <c r="D319" s="46" t="s">
        <v>1144</v>
      </c>
      <c r="E319" s="107">
        <v>199000.67</v>
      </c>
      <c r="F319" s="72" t="s">
        <v>54</v>
      </c>
      <c r="G319" s="52"/>
    </row>
    <row r="320">
      <c r="A320" s="47" t="s">
        <v>141</v>
      </c>
      <c r="B320" s="47" t="s">
        <v>23</v>
      </c>
      <c r="C320" s="47">
        <v>9.0</v>
      </c>
      <c r="D320" s="46" t="s">
        <v>1141</v>
      </c>
      <c r="E320" s="107">
        <v>199497.64</v>
      </c>
      <c r="F320" s="72" t="s">
        <v>45</v>
      </c>
      <c r="G320" s="52"/>
    </row>
    <row r="321">
      <c r="A321" s="47" t="s">
        <v>142</v>
      </c>
      <c r="B321" s="47" t="s">
        <v>23</v>
      </c>
      <c r="C321" s="47">
        <v>1.0</v>
      </c>
      <c r="D321" s="46" t="s">
        <v>1189</v>
      </c>
      <c r="E321" s="107">
        <v>50000.0</v>
      </c>
      <c r="F321" s="72" t="s">
        <v>122</v>
      </c>
      <c r="G321" s="52"/>
    </row>
    <row r="322">
      <c r="A322" s="47" t="s">
        <v>142</v>
      </c>
      <c r="B322" s="47" t="s">
        <v>23</v>
      </c>
      <c r="C322" s="47">
        <v>2.0</v>
      </c>
      <c r="D322" s="46" t="s">
        <v>1189</v>
      </c>
      <c r="E322" s="107">
        <v>50000.0</v>
      </c>
      <c r="F322" s="72" t="s">
        <v>122</v>
      </c>
      <c r="G322" s="52"/>
    </row>
    <row r="323">
      <c r="A323" s="47" t="s">
        <v>142</v>
      </c>
      <c r="B323" s="47" t="s">
        <v>23</v>
      </c>
      <c r="C323" s="47">
        <v>3.0</v>
      </c>
      <c r="D323" s="46" t="s">
        <v>1189</v>
      </c>
      <c r="E323" s="107">
        <v>50000.0</v>
      </c>
      <c r="F323" s="72" t="s">
        <v>122</v>
      </c>
      <c r="G323" s="52"/>
    </row>
    <row r="324">
      <c r="A324" s="47" t="s">
        <v>142</v>
      </c>
      <c r="B324" s="47" t="s">
        <v>23</v>
      </c>
      <c r="C324" s="47">
        <v>4.0</v>
      </c>
      <c r="D324" s="46" t="s">
        <v>1189</v>
      </c>
      <c r="E324" s="107">
        <v>50000.0</v>
      </c>
      <c r="F324" s="72" t="s">
        <v>122</v>
      </c>
      <c r="G324" s="52"/>
    </row>
    <row r="325">
      <c r="A325" s="47" t="s">
        <v>142</v>
      </c>
      <c r="B325" s="47" t="s">
        <v>23</v>
      </c>
      <c r="C325" s="47">
        <v>5.0</v>
      </c>
      <c r="D325" s="46" t="s">
        <v>1191</v>
      </c>
      <c r="E325" s="107">
        <v>199684.16</v>
      </c>
      <c r="F325" s="72" t="s">
        <v>122</v>
      </c>
      <c r="G325" s="52"/>
    </row>
    <row r="326">
      <c r="A326" s="47" t="s">
        <v>142</v>
      </c>
      <c r="B326" s="47" t="s">
        <v>23</v>
      </c>
      <c r="C326" s="47">
        <v>6.0</v>
      </c>
      <c r="D326" s="46" t="s">
        <v>1200</v>
      </c>
      <c r="E326" s="107">
        <v>199920.0</v>
      </c>
      <c r="F326" s="72" t="s">
        <v>122</v>
      </c>
      <c r="G326" s="52"/>
    </row>
    <row r="327">
      <c r="A327" s="47" t="s">
        <v>142</v>
      </c>
      <c r="B327" s="47" t="s">
        <v>23</v>
      </c>
      <c r="C327" s="47">
        <v>7.0</v>
      </c>
      <c r="D327" s="46" t="s">
        <v>1193</v>
      </c>
      <c r="E327" s="107">
        <v>199948.67</v>
      </c>
      <c r="F327" s="72" t="s">
        <v>119</v>
      </c>
      <c r="G327" s="52"/>
    </row>
    <row r="328">
      <c r="A328" s="47" t="s">
        <v>142</v>
      </c>
      <c r="B328" s="47" t="s">
        <v>23</v>
      </c>
      <c r="C328" s="47">
        <v>8.0</v>
      </c>
      <c r="D328" s="46" t="s">
        <v>1157</v>
      </c>
      <c r="E328" s="107">
        <v>199800.16</v>
      </c>
      <c r="F328" s="72" t="s">
        <v>119</v>
      </c>
      <c r="G328" s="52"/>
    </row>
    <row r="329">
      <c r="A329" s="47" t="s">
        <v>142</v>
      </c>
      <c r="B329" s="47" t="s">
        <v>23</v>
      </c>
      <c r="C329" s="47">
        <v>9.0</v>
      </c>
      <c r="D329" s="46" t="s">
        <v>1201</v>
      </c>
      <c r="E329" s="107">
        <v>199888.94</v>
      </c>
      <c r="F329" s="72" t="s">
        <v>95</v>
      </c>
      <c r="G329" s="46" t="s">
        <v>10</v>
      </c>
    </row>
    <row r="330">
      <c r="A330" s="47" t="s">
        <v>142</v>
      </c>
      <c r="B330" s="47" t="s">
        <v>23</v>
      </c>
      <c r="C330" s="47">
        <v>10.0</v>
      </c>
      <c r="D330" s="46" t="s">
        <v>1202</v>
      </c>
      <c r="E330" s="107">
        <v>199690.4</v>
      </c>
      <c r="F330" s="72" t="s">
        <v>113</v>
      </c>
      <c r="G330" s="52"/>
    </row>
    <row r="331">
      <c r="A331" s="47" t="s">
        <v>142</v>
      </c>
      <c r="B331" s="47" t="s">
        <v>23</v>
      </c>
      <c r="C331" s="47">
        <v>11.0</v>
      </c>
      <c r="D331" s="46" t="s">
        <v>8</v>
      </c>
      <c r="E331" s="107">
        <v>199947.42</v>
      </c>
      <c r="F331" s="72" t="s">
        <v>8</v>
      </c>
      <c r="G331" s="46" t="s">
        <v>10</v>
      </c>
    </row>
    <row r="332">
      <c r="A332" s="47" t="s">
        <v>142</v>
      </c>
      <c r="B332" s="47" t="s">
        <v>23</v>
      </c>
      <c r="C332" s="47">
        <v>12.0</v>
      </c>
      <c r="D332" s="46" t="s">
        <v>1129</v>
      </c>
      <c r="E332" s="107">
        <v>199956.96</v>
      </c>
      <c r="F332" s="72" t="s">
        <v>27</v>
      </c>
      <c r="G332" s="52"/>
    </row>
    <row r="333">
      <c r="A333" s="47" t="s">
        <v>142</v>
      </c>
      <c r="B333" s="47" t="s">
        <v>23</v>
      </c>
      <c r="C333" s="47">
        <v>13.0</v>
      </c>
      <c r="D333" s="46" t="s">
        <v>1203</v>
      </c>
      <c r="E333" s="107">
        <v>196067.84</v>
      </c>
      <c r="F333" s="72" t="s">
        <v>51</v>
      </c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50.71"/>
    <col customWidth="1" min="6" max="6" width="25.43"/>
    <col customWidth="1" min="8" max="8" width="34.29"/>
    <col customWidth="1" min="9" max="9" width="34.86"/>
  </cols>
  <sheetData>
    <row r="1">
      <c r="A1" s="68" t="s">
        <v>1204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115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115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143</v>
      </c>
      <c r="B4" s="47" t="s">
        <v>7</v>
      </c>
      <c r="C4" s="47">
        <v>1.0</v>
      </c>
      <c r="D4" s="115" t="s">
        <v>1205</v>
      </c>
      <c r="E4" s="107">
        <v>136288.15</v>
      </c>
      <c r="F4" s="72" t="s">
        <v>33</v>
      </c>
      <c r="G4" s="46" t="s">
        <v>16</v>
      </c>
    </row>
    <row r="5">
      <c r="A5" s="47" t="s">
        <v>143</v>
      </c>
      <c r="B5" s="47" t="s">
        <v>7</v>
      </c>
      <c r="C5" s="47">
        <v>2.0</v>
      </c>
      <c r="D5" s="115" t="s">
        <v>1206</v>
      </c>
      <c r="E5" s="107">
        <v>200000.0</v>
      </c>
      <c r="F5" s="72" t="s">
        <v>13</v>
      </c>
      <c r="G5" s="46" t="s">
        <v>16</v>
      </c>
    </row>
    <row r="6">
      <c r="A6" s="47" t="s">
        <v>143</v>
      </c>
      <c r="B6" s="47" t="s">
        <v>7</v>
      </c>
      <c r="C6" s="47">
        <v>3.0</v>
      </c>
      <c r="D6" s="115" t="s">
        <v>1207</v>
      </c>
      <c r="E6" s="107">
        <v>200000.0</v>
      </c>
      <c r="F6" s="72" t="s">
        <v>30</v>
      </c>
      <c r="G6" s="46" t="s">
        <v>16</v>
      </c>
    </row>
    <row r="7">
      <c r="A7" s="47" t="s">
        <v>144</v>
      </c>
      <c r="B7" s="47" t="s">
        <v>7</v>
      </c>
      <c r="C7" s="47">
        <v>1.0</v>
      </c>
      <c r="D7" s="115" t="s">
        <v>1208</v>
      </c>
      <c r="E7" s="107">
        <v>130037.9</v>
      </c>
      <c r="F7" s="72" t="s">
        <v>86</v>
      </c>
      <c r="G7" s="46" t="s">
        <v>16</v>
      </c>
    </row>
    <row r="8">
      <c r="A8" s="47" t="s">
        <v>144</v>
      </c>
      <c r="B8" s="47" t="s">
        <v>7</v>
      </c>
      <c r="C8" s="47">
        <v>2.0</v>
      </c>
      <c r="D8" s="115" t="s">
        <v>1209</v>
      </c>
      <c r="E8" s="107">
        <v>135679.42</v>
      </c>
      <c r="F8" s="72" t="s">
        <v>119</v>
      </c>
      <c r="G8" s="46" t="s">
        <v>16</v>
      </c>
    </row>
    <row r="9">
      <c r="A9" s="47" t="s">
        <v>144</v>
      </c>
      <c r="B9" s="47" t="s">
        <v>7</v>
      </c>
      <c r="C9" s="47">
        <v>3.0</v>
      </c>
      <c r="D9" s="115" t="s">
        <v>1210</v>
      </c>
      <c r="E9" s="107">
        <v>131496.62</v>
      </c>
      <c r="F9" s="72" t="s">
        <v>101</v>
      </c>
      <c r="G9" s="46" t="s">
        <v>16</v>
      </c>
    </row>
    <row r="10">
      <c r="A10" s="47" t="s">
        <v>144</v>
      </c>
      <c r="B10" s="47" t="s">
        <v>7</v>
      </c>
      <c r="C10" s="47">
        <v>4.0</v>
      </c>
      <c r="D10" s="115" t="s">
        <v>1211</v>
      </c>
      <c r="E10" s="107">
        <v>137505.26</v>
      </c>
      <c r="F10" s="72" t="s">
        <v>54</v>
      </c>
      <c r="G10" s="46" t="s">
        <v>16</v>
      </c>
    </row>
    <row r="11">
      <c r="A11" s="47" t="s">
        <v>144</v>
      </c>
      <c r="B11" s="47" t="s">
        <v>7</v>
      </c>
      <c r="C11" s="47">
        <v>5.0</v>
      </c>
      <c r="D11" s="115" t="s">
        <v>1212</v>
      </c>
      <c r="E11" s="107">
        <v>147992.21</v>
      </c>
      <c r="F11" s="72" t="s">
        <v>128</v>
      </c>
      <c r="G11" s="46" t="s">
        <v>16</v>
      </c>
    </row>
    <row r="12">
      <c r="A12" s="47" t="s">
        <v>144</v>
      </c>
      <c r="B12" s="47" t="s">
        <v>7</v>
      </c>
      <c r="C12" s="47">
        <v>6.0</v>
      </c>
      <c r="D12" s="115" t="s">
        <v>725</v>
      </c>
      <c r="E12" s="107">
        <v>139285.69</v>
      </c>
      <c r="F12" s="72" t="s">
        <v>27</v>
      </c>
      <c r="G12" s="46" t="s">
        <v>16</v>
      </c>
    </row>
    <row r="13">
      <c r="A13" s="47" t="s">
        <v>144</v>
      </c>
      <c r="B13" s="47" t="s">
        <v>7</v>
      </c>
      <c r="C13" s="47">
        <v>7.0</v>
      </c>
      <c r="D13" s="115" t="s">
        <v>1213</v>
      </c>
      <c r="E13" s="107">
        <v>129851.42</v>
      </c>
      <c r="F13" s="72" t="s">
        <v>86</v>
      </c>
      <c r="G13" s="46" t="s">
        <v>16</v>
      </c>
    </row>
    <row r="14">
      <c r="A14" s="47" t="s">
        <v>144</v>
      </c>
      <c r="B14" s="47" t="s">
        <v>7</v>
      </c>
      <c r="C14" s="47">
        <v>8.0</v>
      </c>
      <c r="D14" s="115" t="s">
        <v>1214</v>
      </c>
      <c r="E14" s="107">
        <v>129922.71</v>
      </c>
      <c r="F14" s="72" t="s">
        <v>8</v>
      </c>
      <c r="G14" s="46" t="s">
        <v>16</v>
      </c>
    </row>
    <row r="15">
      <c r="A15" s="47" t="s">
        <v>144</v>
      </c>
      <c r="B15" s="47" t="s">
        <v>7</v>
      </c>
      <c r="C15" s="47">
        <v>9.0</v>
      </c>
      <c r="D15" s="115" t="s">
        <v>1207</v>
      </c>
      <c r="E15" s="107">
        <v>200000.0</v>
      </c>
      <c r="F15" s="72" t="s">
        <v>30</v>
      </c>
      <c r="G15" s="46" t="s">
        <v>16</v>
      </c>
    </row>
    <row r="16">
      <c r="A16" s="47" t="s">
        <v>145</v>
      </c>
      <c r="B16" s="47" t="s">
        <v>7</v>
      </c>
      <c r="C16" s="47">
        <v>1.0</v>
      </c>
      <c r="D16" s="115" t="s">
        <v>1213</v>
      </c>
      <c r="E16" s="107">
        <v>116933.0</v>
      </c>
      <c r="F16" s="72" t="s">
        <v>86</v>
      </c>
      <c r="G16" s="46" t="s">
        <v>16</v>
      </c>
    </row>
    <row r="17">
      <c r="A17" s="47" t="s">
        <v>145</v>
      </c>
      <c r="B17" s="47" t="s">
        <v>7</v>
      </c>
      <c r="C17" s="47">
        <v>2.0</v>
      </c>
      <c r="D17" s="115" t="s">
        <v>1208</v>
      </c>
      <c r="E17" s="107">
        <v>129448.7</v>
      </c>
      <c r="F17" s="72" t="s">
        <v>86</v>
      </c>
      <c r="G17" s="46" t="s">
        <v>16</v>
      </c>
    </row>
    <row r="18">
      <c r="A18" s="47" t="s">
        <v>145</v>
      </c>
      <c r="B18" s="47" t="s">
        <v>7</v>
      </c>
      <c r="C18" s="47">
        <v>3.0</v>
      </c>
      <c r="D18" s="115" t="s">
        <v>1215</v>
      </c>
      <c r="E18" s="107">
        <v>167564.68</v>
      </c>
      <c r="F18" s="72" t="s">
        <v>51</v>
      </c>
      <c r="G18" s="46" t="s">
        <v>16</v>
      </c>
    </row>
    <row r="19">
      <c r="A19" s="47" t="s">
        <v>145</v>
      </c>
      <c r="B19" s="47" t="s">
        <v>7</v>
      </c>
      <c r="C19" s="47">
        <v>4.0</v>
      </c>
      <c r="D19" s="115" t="s">
        <v>1211</v>
      </c>
      <c r="E19" s="107">
        <v>138186.87</v>
      </c>
      <c r="F19" s="72" t="s">
        <v>54</v>
      </c>
      <c r="G19" s="46" t="s">
        <v>16</v>
      </c>
    </row>
    <row r="20">
      <c r="A20" s="47" t="s">
        <v>145</v>
      </c>
      <c r="B20" s="47" t="s">
        <v>7</v>
      </c>
      <c r="C20" s="47">
        <v>5.0</v>
      </c>
      <c r="D20" s="115" t="s">
        <v>1216</v>
      </c>
      <c r="E20" s="107">
        <v>96841.8</v>
      </c>
      <c r="F20" s="72" t="s">
        <v>95</v>
      </c>
      <c r="G20" s="46" t="s">
        <v>16</v>
      </c>
    </row>
    <row r="21">
      <c r="A21" s="47" t="s">
        <v>145</v>
      </c>
      <c r="B21" s="47" t="s">
        <v>7</v>
      </c>
      <c r="C21" s="47">
        <v>6.0</v>
      </c>
      <c r="D21" s="115" t="s">
        <v>1211</v>
      </c>
      <c r="E21" s="107">
        <v>138220.81</v>
      </c>
      <c r="F21" s="72" t="s">
        <v>54</v>
      </c>
      <c r="G21" s="46" t="s">
        <v>16</v>
      </c>
    </row>
    <row r="22">
      <c r="A22" s="47" t="s">
        <v>145</v>
      </c>
      <c r="B22" s="47" t="s">
        <v>7</v>
      </c>
      <c r="C22" s="47">
        <v>7.0</v>
      </c>
      <c r="D22" s="115" t="s">
        <v>725</v>
      </c>
      <c r="E22" s="107">
        <v>137247.36</v>
      </c>
      <c r="F22" s="72" t="s">
        <v>27</v>
      </c>
      <c r="G22" s="46" t="s">
        <v>16</v>
      </c>
    </row>
    <row r="23">
      <c r="A23" s="47" t="s">
        <v>145</v>
      </c>
      <c r="B23" s="47" t="s">
        <v>7</v>
      </c>
      <c r="C23" s="47">
        <v>8.0</v>
      </c>
      <c r="D23" s="115" t="s">
        <v>658</v>
      </c>
      <c r="E23" s="107">
        <v>137549.89</v>
      </c>
      <c r="F23" s="72" t="s">
        <v>45</v>
      </c>
      <c r="G23" s="46" t="s">
        <v>16</v>
      </c>
    </row>
    <row r="24">
      <c r="A24" s="47" t="s">
        <v>145</v>
      </c>
      <c r="B24" s="47" t="s">
        <v>7</v>
      </c>
      <c r="C24" s="47">
        <v>9.0</v>
      </c>
      <c r="D24" s="115" t="s">
        <v>1210</v>
      </c>
      <c r="E24" s="107">
        <v>72060.66</v>
      </c>
      <c r="F24" s="72" t="s">
        <v>101</v>
      </c>
      <c r="G24" s="46" t="s">
        <v>16</v>
      </c>
    </row>
    <row r="25">
      <c r="A25" s="47" t="s">
        <v>145</v>
      </c>
      <c r="B25" s="47" t="s">
        <v>7</v>
      </c>
      <c r="C25" s="47">
        <v>10.0</v>
      </c>
      <c r="D25" s="115" t="s">
        <v>1207</v>
      </c>
      <c r="E25" s="107">
        <v>200000.0</v>
      </c>
      <c r="F25" s="72" t="s">
        <v>30</v>
      </c>
      <c r="G25" s="46" t="s">
        <v>16</v>
      </c>
    </row>
    <row r="26">
      <c r="A26" s="47" t="s">
        <v>146</v>
      </c>
      <c r="B26" s="47" t="s">
        <v>7</v>
      </c>
      <c r="C26" s="47">
        <v>1.0</v>
      </c>
      <c r="D26" s="115" t="s">
        <v>725</v>
      </c>
      <c r="E26" s="107">
        <v>181451.09</v>
      </c>
      <c r="F26" s="72" t="s">
        <v>27</v>
      </c>
      <c r="G26" s="46" t="s">
        <v>16</v>
      </c>
    </row>
    <row r="27">
      <c r="A27" s="47" t="s">
        <v>146</v>
      </c>
      <c r="B27" s="47" t="s">
        <v>7</v>
      </c>
      <c r="C27" s="47">
        <v>2.0</v>
      </c>
      <c r="D27" s="115" t="s">
        <v>1217</v>
      </c>
      <c r="E27" s="107">
        <v>160753.07</v>
      </c>
      <c r="F27" s="72" t="s">
        <v>60</v>
      </c>
      <c r="G27" s="46" t="s">
        <v>16</v>
      </c>
    </row>
    <row r="28">
      <c r="A28" s="47" t="s">
        <v>146</v>
      </c>
      <c r="B28" s="47" t="s">
        <v>7</v>
      </c>
      <c r="C28" s="47">
        <v>3.0</v>
      </c>
      <c r="D28" s="115" t="s">
        <v>1214</v>
      </c>
      <c r="E28" s="107">
        <v>132042.98</v>
      </c>
      <c r="F28" s="72" t="s">
        <v>8</v>
      </c>
      <c r="G28" s="46" t="s">
        <v>16</v>
      </c>
    </row>
    <row r="29">
      <c r="A29" s="47" t="s">
        <v>146</v>
      </c>
      <c r="B29" s="47" t="s">
        <v>7</v>
      </c>
      <c r="C29" s="47">
        <v>4.0</v>
      </c>
      <c r="D29" s="115" t="s">
        <v>1214</v>
      </c>
      <c r="E29" s="107">
        <v>132042.98</v>
      </c>
      <c r="F29" s="72" t="s">
        <v>8</v>
      </c>
      <c r="G29" s="46" t="s">
        <v>16</v>
      </c>
    </row>
    <row r="30">
      <c r="A30" s="47" t="s">
        <v>146</v>
      </c>
      <c r="B30" s="47" t="s">
        <v>7</v>
      </c>
      <c r="C30" s="47">
        <v>5.0</v>
      </c>
      <c r="D30" s="115" t="s">
        <v>1213</v>
      </c>
      <c r="E30" s="107">
        <v>146559.78</v>
      </c>
      <c r="F30" s="72" t="s">
        <v>86</v>
      </c>
      <c r="G30" s="46" t="s">
        <v>16</v>
      </c>
    </row>
    <row r="31">
      <c r="A31" s="47" t="s">
        <v>146</v>
      </c>
      <c r="B31" s="47" t="s">
        <v>7</v>
      </c>
      <c r="C31" s="47">
        <v>6.0</v>
      </c>
      <c r="D31" s="115" t="s">
        <v>1207</v>
      </c>
      <c r="E31" s="107">
        <v>200000.0</v>
      </c>
      <c r="F31" s="72" t="s">
        <v>30</v>
      </c>
      <c r="G31" s="46" t="s">
        <v>16</v>
      </c>
    </row>
    <row r="32">
      <c r="A32" s="47" t="s">
        <v>146</v>
      </c>
      <c r="B32" s="47" t="s">
        <v>7</v>
      </c>
      <c r="C32" s="47">
        <v>7.0</v>
      </c>
      <c r="D32" s="115" t="s">
        <v>1218</v>
      </c>
      <c r="E32" s="107">
        <v>138861.82</v>
      </c>
      <c r="F32" s="72" t="s">
        <v>95</v>
      </c>
      <c r="G32" s="46" t="s">
        <v>16</v>
      </c>
    </row>
    <row r="33">
      <c r="A33" s="47" t="s">
        <v>215</v>
      </c>
      <c r="B33" s="47" t="s">
        <v>7</v>
      </c>
      <c r="C33" s="47">
        <v>1.0</v>
      </c>
      <c r="D33" s="115" t="s">
        <v>1219</v>
      </c>
      <c r="E33" s="107">
        <v>128051.47</v>
      </c>
      <c r="F33" s="72" t="s">
        <v>51</v>
      </c>
      <c r="G33" s="46" t="s">
        <v>16</v>
      </c>
    </row>
    <row r="34">
      <c r="A34" s="47" t="s">
        <v>215</v>
      </c>
      <c r="B34" s="47" t="s">
        <v>7</v>
      </c>
      <c r="C34" s="47">
        <v>2.0</v>
      </c>
      <c r="D34" s="115" t="s">
        <v>1220</v>
      </c>
      <c r="E34" s="107">
        <v>76796.55</v>
      </c>
      <c r="F34" s="72" t="s">
        <v>36</v>
      </c>
      <c r="G34" s="46" t="s">
        <v>16</v>
      </c>
    </row>
    <row r="35">
      <c r="A35" s="47" t="s">
        <v>215</v>
      </c>
      <c r="B35" s="47" t="s">
        <v>7</v>
      </c>
      <c r="C35" s="47">
        <v>3.0</v>
      </c>
      <c r="D35" s="115" t="s">
        <v>1214</v>
      </c>
      <c r="E35" s="107">
        <v>184015.39</v>
      </c>
      <c r="F35" s="72" t="s">
        <v>8</v>
      </c>
      <c r="G35" s="46" t="s">
        <v>16</v>
      </c>
    </row>
    <row r="36">
      <c r="A36" s="47" t="s">
        <v>215</v>
      </c>
      <c r="B36" s="47" t="s">
        <v>7</v>
      </c>
      <c r="C36" s="47">
        <v>4.0</v>
      </c>
      <c r="D36" s="115" t="s">
        <v>1221</v>
      </c>
      <c r="E36" s="107">
        <v>109439.25</v>
      </c>
      <c r="F36" s="72" t="s">
        <v>45</v>
      </c>
      <c r="G36" s="46" t="s">
        <v>16</v>
      </c>
    </row>
    <row r="37">
      <c r="A37" s="47" t="s">
        <v>215</v>
      </c>
      <c r="B37" s="47" t="s">
        <v>7</v>
      </c>
      <c r="C37" s="47">
        <v>5.0</v>
      </c>
      <c r="D37" s="115" t="s">
        <v>1222</v>
      </c>
      <c r="E37" s="107">
        <v>137029.72</v>
      </c>
      <c r="F37" s="72" t="s">
        <v>86</v>
      </c>
      <c r="G37" s="46" t="s">
        <v>16</v>
      </c>
    </row>
    <row r="38">
      <c r="A38" s="47" t="s">
        <v>215</v>
      </c>
      <c r="B38" s="47" t="s">
        <v>7</v>
      </c>
      <c r="C38" s="47">
        <v>6.0</v>
      </c>
      <c r="D38" s="115" t="s">
        <v>1223</v>
      </c>
      <c r="E38" s="107">
        <v>183996.07</v>
      </c>
      <c r="F38" s="72" t="s">
        <v>89</v>
      </c>
      <c r="G38" s="46" t="s">
        <v>16</v>
      </c>
    </row>
    <row r="39">
      <c r="A39" s="47" t="s">
        <v>215</v>
      </c>
      <c r="B39" s="47" t="s">
        <v>7</v>
      </c>
      <c r="C39" s="47">
        <v>7.0</v>
      </c>
      <c r="D39" s="115" t="s">
        <v>1214</v>
      </c>
      <c r="E39" s="107">
        <v>153310.91</v>
      </c>
      <c r="F39" s="72" t="s">
        <v>8</v>
      </c>
      <c r="G39" s="46" t="s">
        <v>16</v>
      </c>
    </row>
    <row r="40">
      <c r="A40" s="47" t="s">
        <v>215</v>
      </c>
      <c r="B40" s="47" t="s">
        <v>7</v>
      </c>
      <c r="C40" s="47">
        <v>8.0</v>
      </c>
      <c r="D40" s="115" t="s">
        <v>1207</v>
      </c>
      <c r="E40" s="107">
        <v>200000.0</v>
      </c>
      <c r="F40" s="72" t="s">
        <v>30</v>
      </c>
      <c r="G40" s="46" t="s">
        <v>16</v>
      </c>
    </row>
    <row r="41">
      <c r="A41" s="47" t="s">
        <v>215</v>
      </c>
      <c r="B41" s="47" t="s">
        <v>7</v>
      </c>
      <c r="C41" s="47">
        <v>9.0</v>
      </c>
      <c r="D41" s="115" t="s">
        <v>1207</v>
      </c>
      <c r="E41" s="107">
        <v>200000.0</v>
      </c>
      <c r="F41" s="72" t="s">
        <v>30</v>
      </c>
      <c r="G41" s="46" t="s">
        <v>16</v>
      </c>
    </row>
    <row r="42">
      <c r="A42" s="47" t="s">
        <v>216</v>
      </c>
      <c r="B42" s="47" t="s">
        <v>7</v>
      </c>
      <c r="C42" s="47">
        <v>1.0</v>
      </c>
      <c r="D42" s="115" t="s">
        <v>1224</v>
      </c>
      <c r="E42" s="107">
        <v>128048.26</v>
      </c>
      <c r="F42" s="72" t="s">
        <v>51</v>
      </c>
      <c r="G42" s="46" t="s">
        <v>16</v>
      </c>
    </row>
    <row r="43">
      <c r="A43" s="47" t="s">
        <v>216</v>
      </c>
      <c r="B43" s="47" t="s">
        <v>7</v>
      </c>
      <c r="C43" s="47">
        <v>2.0</v>
      </c>
      <c r="D43" s="115" t="s">
        <v>1214</v>
      </c>
      <c r="E43" s="107">
        <v>131657.62</v>
      </c>
      <c r="F43" s="72" t="s">
        <v>8</v>
      </c>
      <c r="G43" s="46" t="s">
        <v>16</v>
      </c>
    </row>
    <row r="44">
      <c r="A44" s="47" t="s">
        <v>216</v>
      </c>
      <c r="B44" s="47" t="s">
        <v>7</v>
      </c>
      <c r="C44" s="47">
        <v>3.0</v>
      </c>
      <c r="D44" s="115" t="s">
        <v>1214</v>
      </c>
      <c r="E44" s="107">
        <v>133136.92</v>
      </c>
      <c r="F44" s="72" t="s">
        <v>8</v>
      </c>
      <c r="G44" s="46" t="s">
        <v>16</v>
      </c>
    </row>
    <row r="45">
      <c r="A45" s="47" t="s">
        <v>216</v>
      </c>
      <c r="B45" s="47" t="s">
        <v>7</v>
      </c>
      <c r="C45" s="47">
        <v>4.0</v>
      </c>
      <c r="D45" s="115" t="s">
        <v>1214</v>
      </c>
      <c r="E45" s="107">
        <v>129966.5</v>
      </c>
      <c r="F45" s="72" t="s">
        <v>8</v>
      </c>
      <c r="G45" s="46" t="s">
        <v>16</v>
      </c>
    </row>
    <row r="46">
      <c r="A46" s="47" t="s">
        <v>216</v>
      </c>
      <c r="B46" s="47" t="s">
        <v>7</v>
      </c>
      <c r="C46" s="47">
        <v>5.0</v>
      </c>
      <c r="D46" s="115" t="s">
        <v>1225</v>
      </c>
      <c r="E46" s="107">
        <v>100867.9</v>
      </c>
      <c r="F46" s="72" t="s">
        <v>119</v>
      </c>
      <c r="G46" s="46" t="s">
        <v>16</v>
      </c>
    </row>
    <row r="47">
      <c r="A47" s="47" t="s">
        <v>216</v>
      </c>
      <c r="B47" s="47" t="s">
        <v>7</v>
      </c>
      <c r="C47" s="47">
        <v>6.0</v>
      </c>
      <c r="D47" s="115" t="s">
        <v>1226</v>
      </c>
      <c r="E47" s="107">
        <v>124279.78</v>
      </c>
      <c r="F47" s="72" t="s">
        <v>107</v>
      </c>
      <c r="G47" s="46" t="s">
        <v>16</v>
      </c>
    </row>
    <row r="48">
      <c r="A48" s="47" t="s">
        <v>216</v>
      </c>
      <c r="B48" s="47" t="s">
        <v>7</v>
      </c>
      <c r="C48" s="47">
        <v>7.0</v>
      </c>
      <c r="D48" s="115" t="s">
        <v>1227</v>
      </c>
      <c r="E48" s="107">
        <v>172078.8</v>
      </c>
      <c r="F48" s="72" t="s">
        <v>51</v>
      </c>
      <c r="G48" s="46" t="s">
        <v>16</v>
      </c>
    </row>
    <row r="49">
      <c r="A49" s="47" t="s">
        <v>216</v>
      </c>
      <c r="B49" s="47" t="s">
        <v>7</v>
      </c>
      <c r="C49" s="47">
        <v>8.0</v>
      </c>
      <c r="D49" s="115" t="s">
        <v>1228</v>
      </c>
      <c r="E49" s="107">
        <v>113314.01</v>
      </c>
      <c r="F49" s="72" t="s">
        <v>95</v>
      </c>
      <c r="G49" s="46" t="s">
        <v>16</v>
      </c>
    </row>
    <row r="50">
      <c r="A50" s="47" t="s">
        <v>216</v>
      </c>
      <c r="B50" s="47" t="s">
        <v>7</v>
      </c>
      <c r="C50" s="47">
        <v>9.0</v>
      </c>
      <c r="D50" s="115" t="s">
        <v>1229</v>
      </c>
      <c r="E50" s="107">
        <v>54404.12</v>
      </c>
      <c r="F50" s="72" t="s">
        <v>54</v>
      </c>
      <c r="G50" s="46" t="s">
        <v>10</v>
      </c>
      <c r="H50" s="46" t="s">
        <v>1230</v>
      </c>
    </row>
    <row r="51">
      <c r="A51" s="47" t="s">
        <v>216</v>
      </c>
      <c r="B51" s="47" t="s">
        <v>7</v>
      </c>
      <c r="C51" s="47">
        <v>10.0</v>
      </c>
      <c r="D51" s="115" t="s">
        <v>1207</v>
      </c>
      <c r="E51" s="107">
        <v>200000.0</v>
      </c>
      <c r="F51" s="72" t="s">
        <v>30</v>
      </c>
      <c r="G51" s="46" t="s">
        <v>16</v>
      </c>
    </row>
    <row r="52">
      <c r="A52" s="47" t="s">
        <v>216</v>
      </c>
      <c r="B52" s="47" t="s">
        <v>7</v>
      </c>
      <c r="C52" s="47">
        <v>11.0</v>
      </c>
      <c r="D52" s="115" t="s">
        <v>1207</v>
      </c>
      <c r="E52" s="107">
        <v>200000.0</v>
      </c>
      <c r="F52" s="72" t="s">
        <v>30</v>
      </c>
      <c r="G52" s="46" t="s">
        <v>16</v>
      </c>
    </row>
    <row r="53">
      <c r="A53" s="47" t="s">
        <v>217</v>
      </c>
      <c r="B53" s="47" t="s">
        <v>7</v>
      </c>
      <c r="C53" s="47">
        <v>1.0</v>
      </c>
      <c r="D53" s="115" t="s">
        <v>1214</v>
      </c>
      <c r="E53" s="107">
        <v>181091.14</v>
      </c>
      <c r="F53" s="72" t="s">
        <v>8</v>
      </c>
      <c r="G53" s="46" t="s">
        <v>16</v>
      </c>
    </row>
    <row r="54">
      <c r="A54" s="47" t="s">
        <v>217</v>
      </c>
      <c r="B54" s="47" t="s">
        <v>7</v>
      </c>
      <c r="C54" s="47">
        <v>2.0</v>
      </c>
      <c r="D54" s="115" t="s">
        <v>1214</v>
      </c>
      <c r="E54" s="107">
        <v>181091.14</v>
      </c>
      <c r="F54" s="72" t="s">
        <v>8</v>
      </c>
      <c r="G54" s="46" t="s">
        <v>16</v>
      </c>
    </row>
    <row r="55">
      <c r="A55" s="47" t="s">
        <v>217</v>
      </c>
      <c r="B55" s="47" t="s">
        <v>7</v>
      </c>
      <c r="C55" s="47">
        <v>3.0</v>
      </c>
      <c r="D55" s="115" t="s">
        <v>725</v>
      </c>
      <c r="E55" s="107">
        <v>139285.69</v>
      </c>
      <c r="F55" s="72" t="s">
        <v>27</v>
      </c>
      <c r="G55" s="46" t="s">
        <v>16</v>
      </c>
    </row>
    <row r="56">
      <c r="A56" s="47" t="s">
        <v>217</v>
      </c>
      <c r="B56" s="47" t="s">
        <v>7</v>
      </c>
      <c r="C56" s="47">
        <v>4.0</v>
      </c>
      <c r="D56" s="115" t="s">
        <v>1214</v>
      </c>
      <c r="E56" s="107">
        <v>181091.14</v>
      </c>
      <c r="F56" s="72" t="s">
        <v>8</v>
      </c>
      <c r="G56" s="46" t="s">
        <v>16</v>
      </c>
    </row>
    <row r="57">
      <c r="A57" s="47" t="s">
        <v>217</v>
      </c>
      <c r="B57" s="47" t="s">
        <v>7</v>
      </c>
      <c r="C57" s="47">
        <v>5.0</v>
      </c>
      <c r="D57" s="115" t="s">
        <v>1214</v>
      </c>
      <c r="E57" s="107">
        <v>172376.37</v>
      </c>
      <c r="F57" s="72" t="s">
        <v>8</v>
      </c>
      <c r="G57" s="46" t="s">
        <v>16</v>
      </c>
    </row>
    <row r="58">
      <c r="A58" s="47" t="s">
        <v>217</v>
      </c>
      <c r="B58" s="47" t="s">
        <v>7</v>
      </c>
      <c r="C58" s="47">
        <v>6.0</v>
      </c>
      <c r="D58" s="115" t="s">
        <v>1207</v>
      </c>
      <c r="E58" s="107">
        <v>200000.0</v>
      </c>
      <c r="F58" s="72" t="s">
        <v>30</v>
      </c>
      <c r="G58" s="46" t="s">
        <v>16</v>
      </c>
    </row>
    <row r="59">
      <c r="A59" s="47" t="s">
        <v>217</v>
      </c>
      <c r="B59" s="47" t="s">
        <v>7</v>
      </c>
      <c r="C59" s="47">
        <v>7.0</v>
      </c>
      <c r="D59" s="115" t="s">
        <v>1207</v>
      </c>
      <c r="E59" s="107">
        <v>200000.0</v>
      </c>
      <c r="F59" s="72" t="s">
        <v>30</v>
      </c>
      <c r="G59" s="46" t="s">
        <v>16</v>
      </c>
    </row>
    <row r="60">
      <c r="A60" s="47" t="s">
        <v>218</v>
      </c>
      <c r="B60" s="47" t="s">
        <v>7</v>
      </c>
      <c r="C60" s="47">
        <v>1.0</v>
      </c>
      <c r="D60" s="115" t="s">
        <v>1231</v>
      </c>
      <c r="E60" s="107">
        <v>142610.46</v>
      </c>
      <c r="F60" s="72" t="s">
        <v>92</v>
      </c>
      <c r="G60" s="46" t="s">
        <v>16</v>
      </c>
    </row>
    <row r="61">
      <c r="A61" s="47" t="s">
        <v>218</v>
      </c>
      <c r="B61" s="47" t="s">
        <v>7</v>
      </c>
      <c r="C61" s="47">
        <v>2.0</v>
      </c>
      <c r="D61" s="115" t="s">
        <v>725</v>
      </c>
      <c r="E61" s="107">
        <v>133602.02</v>
      </c>
      <c r="F61" s="72" t="s">
        <v>27</v>
      </c>
      <c r="G61" s="46" t="s">
        <v>16</v>
      </c>
    </row>
    <row r="62">
      <c r="A62" s="47" t="s">
        <v>218</v>
      </c>
      <c r="B62" s="47" t="s">
        <v>7</v>
      </c>
      <c r="C62" s="47">
        <v>3.0</v>
      </c>
      <c r="D62" s="115" t="s">
        <v>725</v>
      </c>
      <c r="E62" s="107">
        <v>134956.98</v>
      </c>
      <c r="F62" s="72" t="s">
        <v>27</v>
      </c>
      <c r="G62" s="46" t="s">
        <v>16</v>
      </c>
    </row>
    <row r="63">
      <c r="A63" s="47" t="s">
        <v>218</v>
      </c>
      <c r="B63" s="47" t="s">
        <v>7</v>
      </c>
      <c r="C63" s="47">
        <v>4.0</v>
      </c>
      <c r="D63" s="115" t="s">
        <v>1214</v>
      </c>
      <c r="E63" s="107">
        <v>101858.43</v>
      </c>
      <c r="F63" s="72" t="s">
        <v>8</v>
      </c>
      <c r="G63" s="46" t="s">
        <v>16</v>
      </c>
    </row>
    <row r="64">
      <c r="A64" s="47" t="s">
        <v>218</v>
      </c>
      <c r="B64" s="47" t="s">
        <v>7</v>
      </c>
      <c r="C64" s="47">
        <v>5.0</v>
      </c>
      <c r="D64" s="115" t="s">
        <v>1232</v>
      </c>
      <c r="E64" s="107">
        <v>199965.6</v>
      </c>
      <c r="F64" s="72" t="s">
        <v>39</v>
      </c>
      <c r="G64" s="46" t="s">
        <v>16</v>
      </c>
    </row>
    <row r="65">
      <c r="A65" s="47" t="s">
        <v>218</v>
      </c>
      <c r="B65" s="47" t="s">
        <v>7</v>
      </c>
      <c r="C65" s="47">
        <v>6.0</v>
      </c>
      <c r="D65" s="115" t="s">
        <v>1232</v>
      </c>
      <c r="E65" s="107">
        <v>199965.6</v>
      </c>
      <c r="F65" s="72" t="s">
        <v>39</v>
      </c>
      <c r="G65" s="46" t="s">
        <v>16</v>
      </c>
    </row>
    <row r="66">
      <c r="A66" s="47" t="s">
        <v>218</v>
      </c>
      <c r="B66" s="47" t="s">
        <v>7</v>
      </c>
      <c r="C66" s="47">
        <v>7.0</v>
      </c>
      <c r="D66" s="115" t="s">
        <v>1233</v>
      </c>
      <c r="E66" s="107">
        <v>161104.35</v>
      </c>
      <c r="F66" s="72" t="s">
        <v>86</v>
      </c>
      <c r="G66" s="46" t="s">
        <v>16</v>
      </c>
    </row>
    <row r="67">
      <c r="A67" s="47" t="s">
        <v>218</v>
      </c>
      <c r="B67" s="47" t="s">
        <v>7</v>
      </c>
      <c r="C67" s="47">
        <v>8.0</v>
      </c>
      <c r="D67" s="115" t="s">
        <v>1234</v>
      </c>
      <c r="E67" s="107">
        <v>161104.35</v>
      </c>
      <c r="F67" s="72" t="s">
        <v>51</v>
      </c>
      <c r="G67" s="46" t="s">
        <v>16</v>
      </c>
    </row>
    <row r="68">
      <c r="A68" s="47" t="s">
        <v>218</v>
      </c>
      <c r="B68" s="47" t="s">
        <v>7</v>
      </c>
      <c r="C68" s="47">
        <v>9.0</v>
      </c>
      <c r="D68" s="115" t="s">
        <v>1214</v>
      </c>
      <c r="E68" s="107">
        <v>100011.93</v>
      </c>
      <c r="F68" s="72" t="s">
        <v>8</v>
      </c>
      <c r="G68" s="46" t="s">
        <v>16</v>
      </c>
    </row>
    <row r="69">
      <c r="A69" s="47" t="s">
        <v>218</v>
      </c>
      <c r="B69" s="47" t="s">
        <v>7</v>
      </c>
      <c r="C69" s="47">
        <v>10.0</v>
      </c>
      <c r="D69" s="115" t="s">
        <v>1214</v>
      </c>
      <c r="E69" s="107">
        <v>99975.32</v>
      </c>
      <c r="F69" s="72" t="s">
        <v>8</v>
      </c>
      <c r="G69" s="46" t="s">
        <v>16</v>
      </c>
    </row>
    <row r="70">
      <c r="A70" s="47" t="s">
        <v>219</v>
      </c>
      <c r="B70" s="47" t="s">
        <v>7</v>
      </c>
      <c r="C70" s="47">
        <v>1.0</v>
      </c>
      <c r="D70" s="115" t="s">
        <v>1235</v>
      </c>
      <c r="E70" s="107">
        <v>199836.0</v>
      </c>
      <c r="F70" s="72" t="s">
        <v>39</v>
      </c>
      <c r="G70" s="46" t="s">
        <v>16</v>
      </c>
    </row>
    <row r="71">
      <c r="A71" s="47" t="s">
        <v>219</v>
      </c>
      <c r="B71" s="47" t="s">
        <v>7</v>
      </c>
      <c r="C71" s="47">
        <v>2.0</v>
      </c>
      <c r="D71" s="115" t="s">
        <v>1235</v>
      </c>
      <c r="E71" s="107">
        <v>199987.0</v>
      </c>
      <c r="F71" s="72" t="s">
        <v>39</v>
      </c>
      <c r="G71" s="46" t="s">
        <v>16</v>
      </c>
    </row>
    <row r="72">
      <c r="A72" s="47" t="s">
        <v>219</v>
      </c>
      <c r="B72" s="47" t="s">
        <v>7</v>
      </c>
      <c r="C72" s="47">
        <v>3.0</v>
      </c>
      <c r="D72" s="115" t="s">
        <v>1235</v>
      </c>
      <c r="E72" s="107">
        <v>199987.2</v>
      </c>
      <c r="F72" s="72" t="s">
        <v>39</v>
      </c>
      <c r="G72" s="46" t="s">
        <v>16</v>
      </c>
    </row>
    <row r="73">
      <c r="A73" s="47" t="s">
        <v>219</v>
      </c>
      <c r="B73" s="47" t="s">
        <v>7</v>
      </c>
      <c r="C73" s="47">
        <v>4.0</v>
      </c>
      <c r="D73" s="115" t="s">
        <v>1235</v>
      </c>
      <c r="E73" s="107">
        <v>199836.0</v>
      </c>
      <c r="F73" s="72" t="s">
        <v>39</v>
      </c>
      <c r="G73" s="46" t="s">
        <v>10</v>
      </c>
      <c r="H73" s="107" t="s">
        <v>1236</v>
      </c>
    </row>
    <row r="74">
      <c r="A74" s="47" t="s">
        <v>219</v>
      </c>
      <c r="B74" s="47" t="s">
        <v>7</v>
      </c>
      <c r="C74" s="47">
        <v>5.0</v>
      </c>
      <c r="D74" s="115" t="s">
        <v>1237</v>
      </c>
      <c r="E74" s="107">
        <v>147024.65</v>
      </c>
      <c r="F74" s="72" t="s">
        <v>107</v>
      </c>
      <c r="G74" s="46" t="s">
        <v>16</v>
      </c>
    </row>
    <row r="75">
      <c r="A75" s="47" t="s">
        <v>219</v>
      </c>
      <c r="B75" s="47" t="s">
        <v>7</v>
      </c>
      <c r="C75" s="47">
        <v>6.0</v>
      </c>
      <c r="D75" s="115" t="s">
        <v>1207</v>
      </c>
      <c r="E75" s="107">
        <v>200000.0</v>
      </c>
      <c r="F75" s="72" t="s">
        <v>30</v>
      </c>
      <c r="G75" s="46" t="s">
        <v>16</v>
      </c>
    </row>
    <row r="76">
      <c r="A76" s="47" t="s">
        <v>219</v>
      </c>
      <c r="B76" s="47" t="s">
        <v>7</v>
      </c>
      <c r="C76" s="47">
        <v>7.0</v>
      </c>
      <c r="D76" s="115" t="s">
        <v>1207</v>
      </c>
      <c r="E76" s="107">
        <v>200000.0</v>
      </c>
      <c r="F76" s="72" t="s">
        <v>30</v>
      </c>
      <c r="G76" s="46" t="s">
        <v>16</v>
      </c>
    </row>
    <row r="77">
      <c r="A77" s="47" t="s">
        <v>219</v>
      </c>
      <c r="B77" s="47" t="s">
        <v>7</v>
      </c>
      <c r="C77" s="47">
        <v>8.0</v>
      </c>
      <c r="D77" s="115" t="s">
        <v>1207</v>
      </c>
      <c r="E77" s="107">
        <v>200000.0</v>
      </c>
      <c r="F77" s="72" t="s">
        <v>30</v>
      </c>
      <c r="G77" s="46" t="s">
        <v>16</v>
      </c>
    </row>
    <row r="78">
      <c r="A78" s="47" t="s">
        <v>219</v>
      </c>
      <c r="B78" s="47" t="s">
        <v>7</v>
      </c>
      <c r="C78" s="47">
        <v>9.0</v>
      </c>
      <c r="D78" s="115" t="s">
        <v>1238</v>
      </c>
      <c r="E78" s="107">
        <v>139858.88</v>
      </c>
      <c r="F78" s="72" t="s">
        <v>89</v>
      </c>
      <c r="G78" s="46" t="s">
        <v>16</v>
      </c>
    </row>
    <row r="79">
      <c r="A79" s="47" t="s">
        <v>220</v>
      </c>
      <c r="B79" s="47" t="s">
        <v>7</v>
      </c>
      <c r="C79" s="47">
        <v>1.0</v>
      </c>
      <c r="D79" s="115" t="s">
        <v>1235</v>
      </c>
      <c r="E79" s="107">
        <v>199749.6</v>
      </c>
      <c r="F79" s="72" t="s">
        <v>39</v>
      </c>
      <c r="G79" s="46" t="s">
        <v>16</v>
      </c>
    </row>
    <row r="80">
      <c r="A80" s="47" t="s">
        <v>220</v>
      </c>
      <c r="B80" s="47" t="s">
        <v>7</v>
      </c>
      <c r="C80" s="47">
        <v>2.0</v>
      </c>
      <c r="D80" s="115" t="s">
        <v>1237</v>
      </c>
      <c r="E80" s="107">
        <v>129023.49</v>
      </c>
      <c r="F80" s="72" t="s">
        <v>107</v>
      </c>
      <c r="G80" s="46" t="s">
        <v>16</v>
      </c>
    </row>
    <row r="81">
      <c r="A81" s="47" t="s">
        <v>220</v>
      </c>
      <c r="B81" s="47" t="s">
        <v>7</v>
      </c>
      <c r="C81" s="47">
        <v>3.0</v>
      </c>
      <c r="D81" s="115" t="s">
        <v>1239</v>
      </c>
      <c r="E81" s="107">
        <v>139815.85</v>
      </c>
      <c r="F81" s="72" t="s">
        <v>95</v>
      </c>
      <c r="G81" s="46" t="s">
        <v>16</v>
      </c>
    </row>
    <row r="82">
      <c r="A82" s="47" t="s">
        <v>220</v>
      </c>
      <c r="B82" s="47" t="s">
        <v>7</v>
      </c>
      <c r="C82" s="47">
        <v>4.0</v>
      </c>
      <c r="D82" s="115" t="s">
        <v>1240</v>
      </c>
      <c r="E82" s="107">
        <v>104812.46</v>
      </c>
      <c r="F82" s="72" t="s">
        <v>95</v>
      </c>
      <c r="G82" s="46" t="s">
        <v>16</v>
      </c>
    </row>
    <row r="83">
      <c r="A83" s="47" t="s">
        <v>220</v>
      </c>
      <c r="B83" s="47" t="s">
        <v>7</v>
      </c>
      <c r="C83" s="47">
        <v>5.0</v>
      </c>
      <c r="D83" s="115" t="s">
        <v>1214</v>
      </c>
      <c r="E83" s="107">
        <v>157904.47</v>
      </c>
      <c r="F83" s="72" t="s">
        <v>8</v>
      </c>
      <c r="G83" s="46" t="s">
        <v>10</v>
      </c>
      <c r="H83" s="46" t="s">
        <v>1241</v>
      </c>
      <c r="I83" s="46" t="s">
        <v>1242</v>
      </c>
    </row>
    <row r="84">
      <c r="A84" s="47" t="s">
        <v>220</v>
      </c>
      <c r="B84" s="47" t="s">
        <v>7</v>
      </c>
      <c r="C84" s="47">
        <v>6.0</v>
      </c>
      <c r="D84" s="115" t="s">
        <v>1243</v>
      </c>
      <c r="E84" s="107">
        <v>125329.64</v>
      </c>
      <c r="F84" s="72" t="s">
        <v>86</v>
      </c>
      <c r="G84" s="46" t="s">
        <v>10</v>
      </c>
      <c r="H84" s="46" t="s">
        <v>1241</v>
      </c>
      <c r="I84" s="46" t="s">
        <v>1242</v>
      </c>
    </row>
    <row r="85">
      <c r="A85" s="47" t="s">
        <v>220</v>
      </c>
      <c r="B85" s="47" t="s">
        <v>7</v>
      </c>
      <c r="C85" s="47">
        <v>7.0</v>
      </c>
      <c r="D85" s="115" t="s">
        <v>1234</v>
      </c>
      <c r="E85" s="107">
        <v>159510.5</v>
      </c>
      <c r="F85" s="72" t="s">
        <v>51</v>
      </c>
      <c r="G85" s="46" t="s">
        <v>16</v>
      </c>
    </row>
    <row r="86">
      <c r="A86" s="47" t="s">
        <v>220</v>
      </c>
      <c r="B86" s="47" t="s">
        <v>7</v>
      </c>
      <c r="C86" s="47">
        <v>8.0</v>
      </c>
      <c r="D86" s="115" t="s">
        <v>1244</v>
      </c>
      <c r="E86" s="107">
        <v>157701.19</v>
      </c>
      <c r="F86" s="72" t="s">
        <v>95</v>
      </c>
      <c r="G86" s="46" t="s">
        <v>16</v>
      </c>
    </row>
    <row r="87">
      <c r="A87" s="47" t="s">
        <v>220</v>
      </c>
      <c r="B87" s="47" t="s">
        <v>7</v>
      </c>
      <c r="C87" s="47">
        <v>9.0</v>
      </c>
      <c r="D87" s="115" t="s">
        <v>1245</v>
      </c>
      <c r="E87" s="107">
        <v>164398.0</v>
      </c>
      <c r="F87" s="72" t="s">
        <v>134</v>
      </c>
      <c r="G87" s="46" t="s">
        <v>10</v>
      </c>
      <c r="H87" s="46" t="s">
        <v>1246</v>
      </c>
      <c r="I87" s="46" t="s">
        <v>1247</v>
      </c>
    </row>
    <row r="88">
      <c r="A88" s="47" t="s">
        <v>221</v>
      </c>
      <c r="B88" s="47" t="s">
        <v>7</v>
      </c>
      <c r="C88" s="47">
        <v>1.0</v>
      </c>
      <c r="D88" s="115" t="s">
        <v>1235</v>
      </c>
      <c r="E88" s="107">
        <v>199987.0</v>
      </c>
      <c r="F88" s="72" t="s">
        <v>39</v>
      </c>
      <c r="G88" s="46" t="s">
        <v>16</v>
      </c>
    </row>
    <row r="89">
      <c r="A89" s="47" t="s">
        <v>221</v>
      </c>
      <c r="B89" s="47" t="s">
        <v>7</v>
      </c>
      <c r="C89" s="47">
        <v>2.0</v>
      </c>
      <c r="D89" s="115" t="s">
        <v>1237</v>
      </c>
      <c r="E89" s="107">
        <v>135883.31</v>
      </c>
      <c r="F89" s="72" t="s">
        <v>107</v>
      </c>
      <c r="G89" s="46" t="s">
        <v>16</v>
      </c>
    </row>
    <row r="90">
      <c r="A90" s="47" t="s">
        <v>221</v>
      </c>
      <c r="B90" s="47" t="s">
        <v>7</v>
      </c>
      <c r="C90" s="47">
        <v>3.0</v>
      </c>
      <c r="D90" s="115" t="s">
        <v>725</v>
      </c>
      <c r="E90" s="107">
        <v>137687.0</v>
      </c>
      <c r="F90" s="72" t="s">
        <v>27</v>
      </c>
      <c r="G90" s="46" t="s">
        <v>16</v>
      </c>
    </row>
    <row r="91">
      <c r="A91" s="47" t="s">
        <v>221</v>
      </c>
      <c r="B91" s="47" t="s">
        <v>7</v>
      </c>
      <c r="C91" s="47">
        <v>4.0</v>
      </c>
      <c r="D91" s="115" t="s">
        <v>1248</v>
      </c>
      <c r="E91" s="107">
        <v>143155.88</v>
      </c>
      <c r="F91" s="72" t="s">
        <v>66</v>
      </c>
      <c r="G91" s="46" t="s">
        <v>16</v>
      </c>
    </row>
    <row r="92">
      <c r="A92" s="47" t="s">
        <v>221</v>
      </c>
      <c r="B92" s="47" t="s">
        <v>7</v>
      </c>
      <c r="C92" s="47">
        <v>5.0</v>
      </c>
      <c r="D92" s="115" t="s">
        <v>1249</v>
      </c>
      <c r="E92" s="107">
        <v>141573.35</v>
      </c>
      <c r="F92" s="72" t="s">
        <v>24</v>
      </c>
      <c r="G92" s="46" t="s">
        <v>16</v>
      </c>
    </row>
    <row r="93">
      <c r="A93" s="47" t="s">
        <v>221</v>
      </c>
      <c r="B93" s="47" t="s">
        <v>7</v>
      </c>
      <c r="C93" s="47">
        <v>6.0</v>
      </c>
      <c r="D93" s="115" t="s">
        <v>1214</v>
      </c>
      <c r="E93" s="107">
        <v>152127.47</v>
      </c>
      <c r="F93" s="72" t="s">
        <v>8</v>
      </c>
      <c r="G93" s="46" t="s">
        <v>10</v>
      </c>
      <c r="H93" s="46" t="s">
        <v>1241</v>
      </c>
      <c r="I93" s="46" t="s">
        <v>1242</v>
      </c>
    </row>
    <row r="94">
      <c r="A94" s="47" t="s">
        <v>221</v>
      </c>
      <c r="B94" s="47" t="s">
        <v>7</v>
      </c>
      <c r="C94" s="47">
        <v>7.0</v>
      </c>
      <c r="D94" s="115" t="s">
        <v>1250</v>
      </c>
      <c r="E94" s="107">
        <v>144020.0</v>
      </c>
      <c r="F94" s="72" t="s">
        <v>95</v>
      </c>
      <c r="G94" s="46" t="s">
        <v>16</v>
      </c>
    </row>
    <row r="95">
      <c r="A95" s="47" t="s">
        <v>222</v>
      </c>
      <c r="B95" s="47" t="s">
        <v>7</v>
      </c>
      <c r="C95" s="47">
        <v>1.0</v>
      </c>
      <c r="D95" s="115" t="s">
        <v>725</v>
      </c>
      <c r="E95" s="107">
        <v>138286.51</v>
      </c>
      <c r="F95" s="72" t="s">
        <v>27</v>
      </c>
      <c r="G95" s="46" t="s">
        <v>16</v>
      </c>
    </row>
    <row r="96">
      <c r="A96" s="47" t="s">
        <v>222</v>
      </c>
      <c r="B96" s="47" t="s">
        <v>7</v>
      </c>
      <c r="C96" s="47">
        <v>2.0</v>
      </c>
      <c r="D96" s="115" t="s">
        <v>1235</v>
      </c>
      <c r="E96" s="107">
        <v>199987.2</v>
      </c>
      <c r="F96" s="72" t="s">
        <v>39</v>
      </c>
      <c r="G96" s="46" t="s">
        <v>16</v>
      </c>
    </row>
    <row r="97">
      <c r="A97" s="47" t="s">
        <v>222</v>
      </c>
      <c r="B97" s="47" t="s">
        <v>7</v>
      </c>
      <c r="C97" s="47">
        <v>3.0</v>
      </c>
      <c r="D97" s="115" t="s">
        <v>1235</v>
      </c>
      <c r="E97" s="107">
        <v>199836.0</v>
      </c>
      <c r="F97" s="72" t="s">
        <v>39</v>
      </c>
      <c r="G97" s="46" t="s">
        <v>16</v>
      </c>
    </row>
    <row r="98">
      <c r="A98" s="47" t="s">
        <v>222</v>
      </c>
      <c r="B98" s="47" t="s">
        <v>7</v>
      </c>
      <c r="C98" s="47">
        <v>4.0</v>
      </c>
      <c r="D98" s="115" t="s">
        <v>1207</v>
      </c>
      <c r="E98" s="107">
        <v>200000.0</v>
      </c>
      <c r="F98" s="72" t="s">
        <v>30</v>
      </c>
      <c r="G98" s="46" t="s">
        <v>16</v>
      </c>
    </row>
    <row r="99">
      <c r="A99" s="47" t="s">
        <v>222</v>
      </c>
      <c r="B99" s="47" t="s">
        <v>7</v>
      </c>
      <c r="C99" s="47">
        <v>5.0</v>
      </c>
      <c r="D99" s="115" t="s">
        <v>1251</v>
      </c>
      <c r="E99" s="107">
        <v>110062.31</v>
      </c>
      <c r="F99" s="72" t="s">
        <v>101</v>
      </c>
      <c r="G99" s="46" t="s">
        <v>16</v>
      </c>
    </row>
    <row r="100">
      <c r="A100" s="47" t="s">
        <v>222</v>
      </c>
      <c r="B100" s="47" t="s">
        <v>7</v>
      </c>
      <c r="C100" s="47">
        <v>6.0</v>
      </c>
      <c r="D100" s="115" t="s">
        <v>1214</v>
      </c>
      <c r="E100" s="107">
        <v>152519.02</v>
      </c>
      <c r="F100" s="72" t="s">
        <v>8</v>
      </c>
      <c r="G100" s="46" t="s">
        <v>16</v>
      </c>
    </row>
    <row r="101">
      <c r="A101" s="47" t="s">
        <v>222</v>
      </c>
      <c r="B101" s="47" t="s">
        <v>7</v>
      </c>
      <c r="C101" s="47">
        <v>7.0</v>
      </c>
      <c r="D101" s="115" t="s">
        <v>606</v>
      </c>
      <c r="E101" s="107">
        <v>138385.82</v>
      </c>
      <c r="F101" s="72" t="s">
        <v>86</v>
      </c>
      <c r="G101" s="46" t="s">
        <v>16</v>
      </c>
    </row>
    <row r="102">
      <c r="A102" s="47" t="s">
        <v>222</v>
      </c>
      <c r="B102" s="47" t="s">
        <v>7</v>
      </c>
      <c r="C102" s="47">
        <v>8.0</v>
      </c>
      <c r="D102" s="115" t="s">
        <v>1251</v>
      </c>
      <c r="E102" s="107">
        <v>87900.12</v>
      </c>
      <c r="F102" s="72" t="s">
        <v>101</v>
      </c>
      <c r="G102" s="46" t="s">
        <v>16</v>
      </c>
    </row>
    <row r="103">
      <c r="A103" s="47" t="s">
        <v>222</v>
      </c>
      <c r="B103" s="47" t="s">
        <v>7</v>
      </c>
      <c r="C103" s="47">
        <v>9.0</v>
      </c>
      <c r="D103" s="115" t="s">
        <v>1235</v>
      </c>
      <c r="E103" s="107">
        <v>199836.0</v>
      </c>
      <c r="F103" s="72" t="s">
        <v>39</v>
      </c>
      <c r="G103" s="46" t="s">
        <v>16</v>
      </c>
    </row>
    <row r="104">
      <c r="A104" s="96" t="s">
        <v>222</v>
      </c>
      <c r="B104" s="96" t="s">
        <v>7</v>
      </c>
      <c r="C104" s="96">
        <v>10.0</v>
      </c>
      <c r="D104" s="130" t="s">
        <v>1235</v>
      </c>
      <c r="E104" s="108">
        <v>199987.2</v>
      </c>
      <c r="F104" s="98" t="s">
        <v>39</v>
      </c>
      <c r="G104" s="46" t="s">
        <v>16</v>
      </c>
    </row>
    <row r="105">
      <c r="A105" s="47" t="s">
        <v>143</v>
      </c>
      <c r="B105" s="47" t="s">
        <v>12</v>
      </c>
      <c r="C105" s="47">
        <v>1.0</v>
      </c>
      <c r="D105" s="115" t="s">
        <v>1252</v>
      </c>
      <c r="E105" s="107">
        <v>199235.3</v>
      </c>
      <c r="F105" s="72" t="s">
        <v>95</v>
      </c>
      <c r="G105" s="46" t="s">
        <v>16</v>
      </c>
    </row>
    <row r="106">
      <c r="A106" s="47" t="s">
        <v>143</v>
      </c>
      <c r="B106" s="47" t="s">
        <v>12</v>
      </c>
      <c r="C106" s="47">
        <v>2.0</v>
      </c>
      <c r="D106" s="115" t="s">
        <v>1253</v>
      </c>
      <c r="E106" s="107">
        <v>196748.03</v>
      </c>
      <c r="F106" s="72" t="s">
        <v>107</v>
      </c>
      <c r="G106" s="46" t="s">
        <v>16</v>
      </c>
    </row>
    <row r="107">
      <c r="A107" s="47" t="s">
        <v>143</v>
      </c>
      <c r="B107" s="47" t="s">
        <v>12</v>
      </c>
      <c r="C107" s="47">
        <v>3.0</v>
      </c>
      <c r="D107" s="115" t="s">
        <v>1252</v>
      </c>
      <c r="E107" s="107">
        <v>149441.38</v>
      </c>
      <c r="F107" s="72" t="s">
        <v>36</v>
      </c>
      <c r="G107" s="46" t="s">
        <v>16</v>
      </c>
    </row>
    <row r="108">
      <c r="A108" s="47" t="s">
        <v>143</v>
      </c>
      <c r="B108" s="47" t="s">
        <v>12</v>
      </c>
      <c r="C108" s="47">
        <v>4.0</v>
      </c>
      <c r="D108" s="115" t="s">
        <v>1254</v>
      </c>
      <c r="E108" s="107">
        <v>200000.0</v>
      </c>
      <c r="F108" s="72" t="s">
        <v>30</v>
      </c>
      <c r="G108" s="46" t="s">
        <v>16</v>
      </c>
    </row>
    <row r="109">
      <c r="A109" s="47" t="s">
        <v>143</v>
      </c>
      <c r="B109" s="47" t="s">
        <v>12</v>
      </c>
      <c r="C109" s="47">
        <v>5.0</v>
      </c>
      <c r="D109" s="115" t="s">
        <v>1254</v>
      </c>
      <c r="E109" s="107">
        <v>200000.0</v>
      </c>
      <c r="F109" s="72" t="s">
        <v>30</v>
      </c>
      <c r="G109" s="46" t="s">
        <v>16</v>
      </c>
    </row>
    <row r="110">
      <c r="A110" s="47" t="s">
        <v>143</v>
      </c>
      <c r="B110" s="47" t="s">
        <v>12</v>
      </c>
      <c r="C110" s="47">
        <v>6.0</v>
      </c>
      <c r="D110" s="115" t="s">
        <v>1255</v>
      </c>
      <c r="E110" s="107">
        <v>190664.57</v>
      </c>
      <c r="F110" s="72" t="s">
        <v>95</v>
      </c>
      <c r="G110" s="46" t="s">
        <v>16</v>
      </c>
    </row>
    <row r="111">
      <c r="A111" s="47" t="s">
        <v>143</v>
      </c>
      <c r="B111" s="47" t="s">
        <v>12</v>
      </c>
      <c r="C111" s="47">
        <v>7.0</v>
      </c>
      <c r="D111" s="115" t="s">
        <v>1254</v>
      </c>
      <c r="E111" s="107">
        <v>200000.0</v>
      </c>
      <c r="F111" s="72" t="s">
        <v>30</v>
      </c>
      <c r="G111" s="46" t="s">
        <v>16</v>
      </c>
    </row>
    <row r="112">
      <c r="A112" s="47" t="s">
        <v>143</v>
      </c>
      <c r="B112" s="47" t="s">
        <v>12</v>
      </c>
      <c r="C112" s="47">
        <v>8.0</v>
      </c>
      <c r="D112" s="115" t="s">
        <v>1256</v>
      </c>
      <c r="E112" s="107">
        <v>200000.0</v>
      </c>
      <c r="F112" s="72" t="s">
        <v>27</v>
      </c>
      <c r="G112" s="46" t="s">
        <v>10</v>
      </c>
      <c r="H112" s="46" t="s">
        <v>1257</v>
      </c>
      <c r="I112" s="46" t="s">
        <v>1258</v>
      </c>
    </row>
    <row r="113">
      <c r="A113" s="47" t="s">
        <v>144</v>
      </c>
      <c r="B113" s="47" t="s">
        <v>12</v>
      </c>
      <c r="C113" s="47">
        <v>1.0</v>
      </c>
      <c r="D113" s="115" t="s">
        <v>818</v>
      </c>
      <c r="E113" s="107">
        <v>100000.0</v>
      </c>
      <c r="F113" s="72" t="s">
        <v>98</v>
      </c>
      <c r="G113" s="46" t="s">
        <v>16</v>
      </c>
    </row>
    <row r="114">
      <c r="A114" s="47" t="s">
        <v>144</v>
      </c>
      <c r="B114" s="47" t="s">
        <v>12</v>
      </c>
      <c r="C114" s="47">
        <v>2.0</v>
      </c>
      <c r="D114" s="115" t="s">
        <v>1259</v>
      </c>
      <c r="E114" s="107">
        <v>100000.0</v>
      </c>
      <c r="F114" s="72" t="s">
        <v>128</v>
      </c>
      <c r="G114" s="46" t="s">
        <v>16</v>
      </c>
    </row>
    <row r="115">
      <c r="A115" s="47" t="s">
        <v>144</v>
      </c>
      <c r="B115" s="47" t="s">
        <v>12</v>
      </c>
      <c r="C115" s="47">
        <v>3.0</v>
      </c>
      <c r="D115" s="115" t="s">
        <v>1260</v>
      </c>
      <c r="E115" s="107">
        <v>200000.0</v>
      </c>
      <c r="F115" s="72" t="s">
        <v>113</v>
      </c>
      <c r="G115" s="46" t="s">
        <v>16</v>
      </c>
    </row>
    <row r="116">
      <c r="A116" s="47" t="s">
        <v>144</v>
      </c>
      <c r="B116" s="47" t="s">
        <v>12</v>
      </c>
      <c r="C116" s="47">
        <v>4.0</v>
      </c>
      <c r="D116" s="115" t="s">
        <v>1261</v>
      </c>
      <c r="E116" s="107">
        <v>200000.0</v>
      </c>
      <c r="F116" s="72" t="s">
        <v>113</v>
      </c>
      <c r="G116" s="46" t="s">
        <v>16</v>
      </c>
    </row>
    <row r="117">
      <c r="A117" s="47" t="s">
        <v>144</v>
      </c>
      <c r="B117" s="47" t="s">
        <v>12</v>
      </c>
      <c r="C117" s="47">
        <v>5.0</v>
      </c>
      <c r="D117" s="115" t="s">
        <v>1214</v>
      </c>
      <c r="E117" s="107">
        <v>200000.0</v>
      </c>
      <c r="F117" s="72" t="s">
        <v>8</v>
      </c>
      <c r="G117" s="46" t="s">
        <v>16</v>
      </c>
    </row>
    <row r="118">
      <c r="A118" s="47" t="s">
        <v>144</v>
      </c>
      <c r="B118" s="47" t="s">
        <v>12</v>
      </c>
      <c r="C118" s="47">
        <v>6.0</v>
      </c>
      <c r="D118" s="115" t="s">
        <v>1254</v>
      </c>
      <c r="E118" s="107">
        <v>200000.0</v>
      </c>
      <c r="F118" s="72" t="s">
        <v>30</v>
      </c>
      <c r="G118" s="46" t="s">
        <v>16</v>
      </c>
    </row>
    <row r="119">
      <c r="A119" s="47" t="s">
        <v>144</v>
      </c>
      <c r="B119" s="47" t="s">
        <v>12</v>
      </c>
      <c r="C119" s="47">
        <v>7.0</v>
      </c>
      <c r="D119" s="115" t="s">
        <v>1262</v>
      </c>
      <c r="E119" s="107">
        <v>168006.64</v>
      </c>
      <c r="F119" s="72" t="s">
        <v>80</v>
      </c>
      <c r="G119" s="46" t="s">
        <v>16</v>
      </c>
    </row>
    <row r="120">
      <c r="A120" s="47" t="s">
        <v>144</v>
      </c>
      <c r="B120" s="47" t="s">
        <v>12</v>
      </c>
      <c r="C120" s="47">
        <v>8.0</v>
      </c>
      <c r="D120" s="115" t="s">
        <v>1263</v>
      </c>
      <c r="E120" s="107">
        <v>198507.38</v>
      </c>
      <c r="F120" s="72" t="s">
        <v>24</v>
      </c>
      <c r="G120" s="46" t="s">
        <v>16</v>
      </c>
    </row>
    <row r="121">
      <c r="A121" s="47" t="s">
        <v>144</v>
      </c>
      <c r="B121" s="47" t="s">
        <v>12</v>
      </c>
      <c r="C121" s="47">
        <v>9.0</v>
      </c>
      <c r="D121" s="115" t="s">
        <v>1234</v>
      </c>
      <c r="E121" s="107">
        <v>171931.2</v>
      </c>
      <c r="F121" s="72" t="s">
        <v>51</v>
      </c>
      <c r="G121" s="46" t="s">
        <v>16</v>
      </c>
    </row>
    <row r="122">
      <c r="A122" s="47" t="s">
        <v>145</v>
      </c>
      <c r="B122" s="47" t="s">
        <v>12</v>
      </c>
      <c r="C122" s="47">
        <v>1.0</v>
      </c>
      <c r="D122" s="115" t="s">
        <v>1254</v>
      </c>
      <c r="E122" s="107">
        <v>200000.0</v>
      </c>
      <c r="F122" s="72" t="s">
        <v>30</v>
      </c>
      <c r="G122" s="46" t="s">
        <v>16</v>
      </c>
    </row>
    <row r="123">
      <c r="A123" s="47" t="s">
        <v>145</v>
      </c>
      <c r="B123" s="47" t="s">
        <v>12</v>
      </c>
      <c r="C123" s="47">
        <v>2.0</v>
      </c>
      <c r="D123" s="115" t="s">
        <v>1252</v>
      </c>
      <c r="E123" s="107">
        <v>159754.99</v>
      </c>
      <c r="F123" s="72" t="s">
        <v>95</v>
      </c>
      <c r="G123" s="46" t="s">
        <v>16</v>
      </c>
    </row>
    <row r="124">
      <c r="A124" s="47" t="s">
        <v>145</v>
      </c>
      <c r="B124" s="47" t="s">
        <v>12</v>
      </c>
      <c r="C124" s="47">
        <v>3.0</v>
      </c>
      <c r="D124" s="115" t="s">
        <v>1264</v>
      </c>
      <c r="E124" s="107">
        <v>169354.33</v>
      </c>
      <c r="F124" s="72" t="s">
        <v>45</v>
      </c>
      <c r="G124" s="46" t="s">
        <v>16</v>
      </c>
    </row>
    <row r="125">
      <c r="A125" s="47" t="s">
        <v>145</v>
      </c>
      <c r="B125" s="47" t="s">
        <v>12</v>
      </c>
      <c r="C125" s="47">
        <v>4.0</v>
      </c>
      <c r="D125" s="115" t="s">
        <v>1218</v>
      </c>
      <c r="E125" s="107">
        <v>164790.25</v>
      </c>
      <c r="F125" s="72" t="s">
        <v>95</v>
      </c>
      <c r="G125" s="46" t="s">
        <v>16</v>
      </c>
    </row>
    <row r="126">
      <c r="A126" s="47" t="s">
        <v>145</v>
      </c>
      <c r="B126" s="47" t="s">
        <v>12</v>
      </c>
      <c r="C126" s="47">
        <v>5.0</v>
      </c>
      <c r="D126" s="115" t="s">
        <v>1254</v>
      </c>
      <c r="E126" s="107">
        <v>200000.0</v>
      </c>
      <c r="F126" s="72" t="s">
        <v>30</v>
      </c>
      <c r="G126" s="46" t="s">
        <v>16</v>
      </c>
    </row>
    <row r="127">
      <c r="A127" s="47" t="s">
        <v>145</v>
      </c>
      <c r="B127" s="47" t="s">
        <v>12</v>
      </c>
      <c r="C127" s="47">
        <v>6.0</v>
      </c>
      <c r="D127" s="115" t="s">
        <v>725</v>
      </c>
      <c r="E127" s="107">
        <v>88561.23</v>
      </c>
      <c r="F127" s="72" t="s">
        <v>27</v>
      </c>
      <c r="G127" s="46" t="s">
        <v>16</v>
      </c>
    </row>
    <row r="128">
      <c r="A128" s="47" t="s">
        <v>145</v>
      </c>
      <c r="B128" s="47" t="s">
        <v>12</v>
      </c>
      <c r="C128" s="47">
        <v>7.0</v>
      </c>
      <c r="D128" s="115" t="s">
        <v>1233</v>
      </c>
      <c r="E128" s="107">
        <v>159107.69</v>
      </c>
      <c r="F128" s="72" t="s">
        <v>86</v>
      </c>
      <c r="G128" s="46" t="s">
        <v>16</v>
      </c>
    </row>
    <row r="129">
      <c r="A129" s="47" t="s">
        <v>145</v>
      </c>
      <c r="B129" s="47" t="s">
        <v>12</v>
      </c>
      <c r="C129" s="47">
        <v>8.0</v>
      </c>
      <c r="D129" s="115" t="s">
        <v>1265</v>
      </c>
      <c r="E129" s="107">
        <v>151668.81</v>
      </c>
      <c r="F129" s="72" t="s">
        <v>60</v>
      </c>
      <c r="G129" s="46" t="s">
        <v>16</v>
      </c>
    </row>
    <row r="130">
      <c r="A130" s="47" t="s">
        <v>145</v>
      </c>
      <c r="B130" s="47" t="s">
        <v>12</v>
      </c>
      <c r="C130" s="47">
        <v>9.0</v>
      </c>
      <c r="D130" s="115" t="s">
        <v>1266</v>
      </c>
      <c r="E130" s="107">
        <v>146339.98</v>
      </c>
      <c r="F130" s="72" t="s">
        <v>60</v>
      </c>
      <c r="G130" s="46" t="s">
        <v>16</v>
      </c>
    </row>
    <row r="131">
      <c r="A131" s="47" t="s">
        <v>146</v>
      </c>
      <c r="B131" s="47" t="s">
        <v>12</v>
      </c>
      <c r="C131" s="47">
        <v>1.0</v>
      </c>
      <c r="D131" s="115" t="s">
        <v>1233</v>
      </c>
      <c r="E131" s="107">
        <v>194377.01</v>
      </c>
      <c r="F131" s="72" t="s">
        <v>86</v>
      </c>
      <c r="G131" s="46" t="s">
        <v>16</v>
      </c>
    </row>
    <row r="132">
      <c r="A132" s="47" t="s">
        <v>146</v>
      </c>
      <c r="B132" s="47" t="s">
        <v>12</v>
      </c>
      <c r="C132" s="47">
        <v>2.0</v>
      </c>
      <c r="D132" s="115" t="s">
        <v>1266</v>
      </c>
      <c r="E132" s="107">
        <v>185339.94</v>
      </c>
      <c r="F132" s="72" t="s">
        <v>60</v>
      </c>
      <c r="G132" s="46" t="s">
        <v>16</v>
      </c>
    </row>
    <row r="133">
      <c r="A133" s="47" t="s">
        <v>146</v>
      </c>
      <c r="B133" s="47" t="s">
        <v>12</v>
      </c>
      <c r="C133" s="47">
        <v>3.0</v>
      </c>
      <c r="D133" s="115" t="s">
        <v>1267</v>
      </c>
      <c r="E133" s="107">
        <v>199225.49</v>
      </c>
      <c r="F133" s="72" t="s">
        <v>116</v>
      </c>
      <c r="G133" s="46" t="s">
        <v>16</v>
      </c>
    </row>
    <row r="134">
      <c r="A134" s="47" t="s">
        <v>146</v>
      </c>
      <c r="B134" s="47" t="s">
        <v>12</v>
      </c>
      <c r="C134" s="47">
        <v>4.0</v>
      </c>
      <c r="D134" s="115" t="s">
        <v>1268</v>
      </c>
      <c r="E134" s="107">
        <v>192806.73</v>
      </c>
      <c r="F134" s="72" t="s">
        <v>95</v>
      </c>
      <c r="G134" s="46" t="s">
        <v>16</v>
      </c>
    </row>
    <row r="135">
      <c r="A135" s="47" t="s">
        <v>146</v>
      </c>
      <c r="B135" s="47" t="s">
        <v>12</v>
      </c>
      <c r="C135" s="47">
        <v>5.0</v>
      </c>
      <c r="D135" s="115" t="s">
        <v>1240</v>
      </c>
      <c r="E135" s="107">
        <v>194958.59</v>
      </c>
      <c r="F135" s="72" t="s">
        <v>95</v>
      </c>
      <c r="G135" s="46" t="s">
        <v>16</v>
      </c>
    </row>
    <row r="136">
      <c r="A136" s="47" t="s">
        <v>146</v>
      </c>
      <c r="B136" s="47" t="s">
        <v>12</v>
      </c>
      <c r="C136" s="47">
        <v>6.0</v>
      </c>
      <c r="D136" s="115" t="s">
        <v>1266</v>
      </c>
      <c r="E136" s="107">
        <v>174278.85</v>
      </c>
      <c r="F136" s="72" t="s">
        <v>60</v>
      </c>
      <c r="G136" s="46" t="s">
        <v>16</v>
      </c>
    </row>
    <row r="137">
      <c r="A137" s="47" t="s">
        <v>146</v>
      </c>
      <c r="B137" s="47" t="s">
        <v>12</v>
      </c>
      <c r="C137" s="47">
        <v>7.0</v>
      </c>
      <c r="D137" s="115" t="s">
        <v>1269</v>
      </c>
      <c r="E137" s="107">
        <v>179419.97</v>
      </c>
      <c r="F137" s="72" t="s">
        <v>60</v>
      </c>
      <c r="G137" s="46" t="s">
        <v>16</v>
      </c>
    </row>
    <row r="138">
      <c r="A138" s="47" t="s">
        <v>146</v>
      </c>
      <c r="B138" s="47" t="s">
        <v>12</v>
      </c>
      <c r="C138" s="47">
        <v>8.0</v>
      </c>
      <c r="D138" s="115" t="s">
        <v>1270</v>
      </c>
      <c r="E138" s="107">
        <v>98727.55</v>
      </c>
      <c r="F138" s="72" t="s">
        <v>119</v>
      </c>
      <c r="G138" s="46" t="s">
        <v>10</v>
      </c>
      <c r="H138" s="46" t="s">
        <v>1271</v>
      </c>
      <c r="I138" s="46" t="s">
        <v>1242</v>
      </c>
    </row>
    <row r="139">
      <c r="A139" s="47" t="s">
        <v>146</v>
      </c>
      <c r="B139" s="47" t="s">
        <v>12</v>
      </c>
      <c r="C139" s="47">
        <v>9.0</v>
      </c>
      <c r="D139" s="115" t="s">
        <v>725</v>
      </c>
      <c r="E139" s="107">
        <v>197844.75</v>
      </c>
      <c r="F139" s="72" t="s">
        <v>27</v>
      </c>
      <c r="G139" s="46" t="s">
        <v>16</v>
      </c>
    </row>
    <row r="140">
      <c r="A140" s="47" t="s">
        <v>146</v>
      </c>
      <c r="B140" s="47" t="s">
        <v>12</v>
      </c>
      <c r="C140" s="47">
        <v>10.0</v>
      </c>
      <c r="D140" s="115" t="s">
        <v>1206</v>
      </c>
      <c r="E140" s="107">
        <v>200000.0</v>
      </c>
      <c r="F140" s="72" t="s">
        <v>13</v>
      </c>
      <c r="G140" s="46" t="s">
        <v>16</v>
      </c>
    </row>
    <row r="141">
      <c r="A141" s="47" t="s">
        <v>215</v>
      </c>
      <c r="B141" s="47" t="s">
        <v>12</v>
      </c>
      <c r="C141" s="47">
        <v>1.0</v>
      </c>
      <c r="D141" s="115" t="s">
        <v>1254</v>
      </c>
      <c r="E141" s="107">
        <v>200000.0</v>
      </c>
      <c r="F141" s="72" t="s">
        <v>30</v>
      </c>
      <c r="G141" s="46" t="s">
        <v>16</v>
      </c>
    </row>
    <row r="142">
      <c r="A142" s="47" t="s">
        <v>215</v>
      </c>
      <c r="B142" s="47" t="s">
        <v>12</v>
      </c>
      <c r="C142" s="47">
        <v>2.0</v>
      </c>
      <c r="D142" s="115" t="s">
        <v>1254</v>
      </c>
      <c r="E142" s="107">
        <v>200000.0</v>
      </c>
      <c r="F142" s="72" t="s">
        <v>30</v>
      </c>
      <c r="G142" s="46" t="s">
        <v>16</v>
      </c>
    </row>
    <row r="143">
      <c r="A143" s="47" t="s">
        <v>215</v>
      </c>
      <c r="B143" s="47" t="s">
        <v>12</v>
      </c>
      <c r="C143" s="47">
        <v>3.0</v>
      </c>
      <c r="D143" s="115" t="s">
        <v>1272</v>
      </c>
      <c r="E143" s="107">
        <v>196806.76</v>
      </c>
      <c r="F143" s="72" t="s">
        <v>95</v>
      </c>
      <c r="G143" s="46" t="s">
        <v>16</v>
      </c>
    </row>
    <row r="144">
      <c r="A144" s="47" t="s">
        <v>215</v>
      </c>
      <c r="B144" s="47" t="s">
        <v>12</v>
      </c>
      <c r="C144" s="47">
        <v>4.0</v>
      </c>
      <c r="D144" s="115" t="s">
        <v>1273</v>
      </c>
      <c r="E144" s="107">
        <v>198949.0</v>
      </c>
      <c r="F144" s="72" t="s">
        <v>69</v>
      </c>
      <c r="G144" s="46" t="s">
        <v>16</v>
      </c>
    </row>
    <row r="145">
      <c r="A145" s="47" t="s">
        <v>215</v>
      </c>
      <c r="B145" s="47" t="s">
        <v>12</v>
      </c>
      <c r="C145" s="47">
        <v>5.0</v>
      </c>
      <c r="D145" s="115" t="s">
        <v>658</v>
      </c>
      <c r="E145" s="107">
        <v>185285.41</v>
      </c>
      <c r="F145" s="72" t="s">
        <v>45</v>
      </c>
      <c r="G145" s="46" t="s">
        <v>16</v>
      </c>
    </row>
    <row r="146">
      <c r="A146" s="47" t="s">
        <v>215</v>
      </c>
      <c r="B146" s="47" t="s">
        <v>12</v>
      </c>
      <c r="C146" s="47">
        <v>6.0</v>
      </c>
      <c r="D146" s="115" t="s">
        <v>1274</v>
      </c>
      <c r="E146" s="107">
        <v>200000.0</v>
      </c>
      <c r="F146" s="72" t="s">
        <v>33</v>
      </c>
      <c r="G146" s="46" t="s">
        <v>16</v>
      </c>
    </row>
    <row r="147">
      <c r="A147" s="47" t="s">
        <v>215</v>
      </c>
      <c r="B147" s="47" t="s">
        <v>12</v>
      </c>
      <c r="C147" s="47">
        <v>7.0</v>
      </c>
      <c r="D147" s="115" t="s">
        <v>1256</v>
      </c>
      <c r="E147" s="107">
        <v>100000.0</v>
      </c>
      <c r="F147" s="72" t="s">
        <v>27</v>
      </c>
      <c r="G147" s="46" t="s">
        <v>10</v>
      </c>
      <c r="H147" s="46" t="s">
        <v>1246</v>
      </c>
      <c r="I147" s="46" t="s">
        <v>1258</v>
      </c>
    </row>
    <row r="148">
      <c r="A148" s="47" t="s">
        <v>216</v>
      </c>
      <c r="B148" s="47" t="s">
        <v>12</v>
      </c>
      <c r="C148" s="47">
        <v>1.0</v>
      </c>
      <c r="D148" s="115" t="s">
        <v>1275</v>
      </c>
      <c r="E148" s="107">
        <v>111110.0</v>
      </c>
      <c r="F148" s="72" t="s">
        <v>48</v>
      </c>
      <c r="G148" s="46" t="s">
        <v>10</v>
      </c>
      <c r="H148" s="46" t="s">
        <v>1276</v>
      </c>
      <c r="I148" s="46" t="s">
        <v>1258</v>
      </c>
    </row>
    <row r="149">
      <c r="A149" s="47" t="s">
        <v>216</v>
      </c>
      <c r="B149" s="47" t="s">
        <v>12</v>
      </c>
      <c r="C149" s="47">
        <v>2.0</v>
      </c>
      <c r="D149" s="115" t="s">
        <v>1277</v>
      </c>
      <c r="E149" s="107">
        <v>100000.0</v>
      </c>
      <c r="F149" s="72" t="s">
        <v>122</v>
      </c>
      <c r="G149" s="46" t="s">
        <v>16</v>
      </c>
    </row>
    <row r="150">
      <c r="A150" s="47" t="s">
        <v>216</v>
      </c>
      <c r="B150" s="47" t="s">
        <v>12</v>
      </c>
      <c r="C150" s="47">
        <v>3.0</v>
      </c>
      <c r="D150" s="115" t="s">
        <v>1234</v>
      </c>
      <c r="E150" s="107">
        <v>131721.98</v>
      </c>
      <c r="F150" s="72" t="s">
        <v>51</v>
      </c>
      <c r="G150" s="46" t="s">
        <v>16</v>
      </c>
    </row>
    <row r="151">
      <c r="A151" s="47" t="s">
        <v>216</v>
      </c>
      <c r="B151" s="47" t="s">
        <v>12</v>
      </c>
      <c r="C151" s="47">
        <v>4.0</v>
      </c>
      <c r="D151" s="115" t="s">
        <v>1237</v>
      </c>
      <c r="E151" s="107">
        <v>136922.36</v>
      </c>
      <c r="F151" s="72" t="s">
        <v>107</v>
      </c>
      <c r="G151" s="46" t="s">
        <v>16</v>
      </c>
    </row>
    <row r="152">
      <c r="A152" s="47" t="s">
        <v>216</v>
      </c>
      <c r="B152" s="47" t="s">
        <v>12</v>
      </c>
      <c r="C152" s="47">
        <v>5.0</v>
      </c>
      <c r="D152" s="115" t="s">
        <v>1254</v>
      </c>
      <c r="E152" s="107">
        <v>200000.0</v>
      </c>
      <c r="F152" s="72" t="s">
        <v>30</v>
      </c>
      <c r="G152" s="46" t="s">
        <v>16</v>
      </c>
    </row>
    <row r="153">
      <c r="A153" s="47" t="s">
        <v>216</v>
      </c>
      <c r="B153" s="47" t="s">
        <v>12</v>
      </c>
      <c r="C153" s="47">
        <v>6.0</v>
      </c>
      <c r="D153" s="115" t="s">
        <v>1254</v>
      </c>
      <c r="E153" s="107">
        <v>200000.0</v>
      </c>
      <c r="F153" s="72" t="s">
        <v>30</v>
      </c>
      <c r="G153" s="46" t="s">
        <v>16</v>
      </c>
    </row>
    <row r="154">
      <c r="A154" s="47" t="s">
        <v>217</v>
      </c>
      <c r="B154" s="47" t="s">
        <v>12</v>
      </c>
      <c r="C154" s="47">
        <v>1.0</v>
      </c>
      <c r="D154" s="115" t="s">
        <v>1278</v>
      </c>
      <c r="E154" s="107">
        <v>200000.0</v>
      </c>
      <c r="F154" s="72" t="s">
        <v>39</v>
      </c>
      <c r="G154" s="46" t="s">
        <v>16</v>
      </c>
    </row>
    <row r="155">
      <c r="A155" s="47" t="s">
        <v>217</v>
      </c>
      <c r="B155" s="47" t="s">
        <v>12</v>
      </c>
      <c r="C155" s="47">
        <v>2.0</v>
      </c>
      <c r="D155" s="115" t="s">
        <v>1254</v>
      </c>
      <c r="E155" s="107">
        <v>200000.0</v>
      </c>
      <c r="F155" s="72" t="s">
        <v>30</v>
      </c>
      <c r="G155" s="46" t="s">
        <v>16</v>
      </c>
    </row>
    <row r="156">
      <c r="A156" s="47" t="s">
        <v>217</v>
      </c>
      <c r="B156" s="47" t="s">
        <v>12</v>
      </c>
      <c r="C156" s="47">
        <v>3.0</v>
      </c>
      <c r="D156" s="115" t="s">
        <v>1254</v>
      </c>
      <c r="E156" s="107">
        <v>200000.0</v>
      </c>
      <c r="F156" s="72" t="s">
        <v>30</v>
      </c>
      <c r="G156" s="46" t="s">
        <v>16</v>
      </c>
    </row>
    <row r="157">
      <c r="A157" s="47" t="s">
        <v>218</v>
      </c>
      <c r="B157" s="47" t="s">
        <v>12</v>
      </c>
      <c r="C157" s="47">
        <v>1.0</v>
      </c>
      <c r="D157" s="115" t="s">
        <v>1254</v>
      </c>
      <c r="E157" s="107">
        <v>200000.0</v>
      </c>
      <c r="F157" s="72" t="s">
        <v>30</v>
      </c>
      <c r="G157" s="46" t="s">
        <v>16</v>
      </c>
    </row>
    <row r="158">
      <c r="A158" s="47" t="s">
        <v>218</v>
      </c>
      <c r="B158" s="47" t="s">
        <v>12</v>
      </c>
      <c r="C158" s="47">
        <v>2.0</v>
      </c>
      <c r="D158" s="115" t="s">
        <v>1254</v>
      </c>
      <c r="E158" s="107">
        <v>200000.0</v>
      </c>
      <c r="F158" s="72" t="s">
        <v>30</v>
      </c>
      <c r="G158" s="46" t="s">
        <v>16</v>
      </c>
    </row>
    <row r="159">
      <c r="A159" s="47" t="s">
        <v>218</v>
      </c>
      <c r="B159" s="47" t="s">
        <v>12</v>
      </c>
      <c r="C159" s="47">
        <v>3.0</v>
      </c>
      <c r="D159" s="115" t="s">
        <v>1254</v>
      </c>
      <c r="E159" s="107">
        <v>200000.0</v>
      </c>
      <c r="F159" s="72" t="s">
        <v>30</v>
      </c>
      <c r="G159" s="46" t="s">
        <v>16</v>
      </c>
    </row>
    <row r="160">
      <c r="A160" s="47" t="s">
        <v>218</v>
      </c>
      <c r="B160" s="47" t="s">
        <v>12</v>
      </c>
      <c r="C160" s="47">
        <v>4.0</v>
      </c>
      <c r="D160" s="115" t="s">
        <v>1254</v>
      </c>
      <c r="E160" s="107">
        <v>200000.0</v>
      </c>
      <c r="F160" s="72" t="s">
        <v>30</v>
      </c>
      <c r="G160" s="46" t="s">
        <v>16</v>
      </c>
    </row>
    <row r="161">
      <c r="A161" s="47" t="s">
        <v>218</v>
      </c>
      <c r="B161" s="47" t="s">
        <v>12</v>
      </c>
      <c r="C161" s="47">
        <v>5.0</v>
      </c>
      <c r="D161" s="115" t="s">
        <v>658</v>
      </c>
      <c r="E161" s="107">
        <v>179457.23</v>
      </c>
      <c r="F161" s="72" t="s">
        <v>45</v>
      </c>
      <c r="G161" s="46" t="s">
        <v>16</v>
      </c>
    </row>
    <row r="162">
      <c r="A162" s="47" t="s">
        <v>218</v>
      </c>
      <c r="B162" s="47" t="s">
        <v>12</v>
      </c>
      <c r="C162" s="47">
        <v>6.0</v>
      </c>
      <c r="D162" s="115" t="s">
        <v>1235</v>
      </c>
      <c r="E162" s="107">
        <v>200000.0</v>
      </c>
      <c r="F162" s="72" t="s">
        <v>39</v>
      </c>
      <c r="G162" s="46" t="s">
        <v>16</v>
      </c>
    </row>
    <row r="163">
      <c r="A163" s="47" t="s">
        <v>218</v>
      </c>
      <c r="B163" s="47" t="s">
        <v>12</v>
      </c>
      <c r="C163" s="47">
        <v>7.0</v>
      </c>
      <c r="D163" s="115" t="s">
        <v>1256</v>
      </c>
      <c r="E163" s="107">
        <v>200000.0</v>
      </c>
      <c r="F163" s="72" t="s">
        <v>48</v>
      </c>
      <c r="G163" s="46" t="s">
        <v>10</v>
      </c>
      <c r="H163" s="46" t="s">
        <v>830</v>
      </c>
      <c r="I163" s="46" t="s">
        <v>1258</v>
      </c>
    </row>
    <row r="164">
      <c r="A164" s="47" t="s">
        <v>218</v>
      </c>
      <c r="B164" s="47" t="s">
        <v>12</v>
      </c>
      <c r="C164" s="47">
        <v>8.0</v>
      </c>
      <c r="D164" s="115" t="s">
        <v>1279</v>
      </c>
      <c r="E164" s="107">
        <v>200000.0</v>
      </c>
      <c r="F164" s="72" t="s">
        <v>131</v>
      </c>
      <c r="G164" s="46" t="s">
        <v>16</v>
      </c>
    </row>
    <row r="165">
      <c r="A165" s="47" t="s">
        <v>219</v>
      </c>
      <c r="B165" s="47" t="s">
        <v>12</v>
      </c>
      <c r="C165" s="47">
        <v>1.0</v>
      </c>
      <c r="D165" s="115" t="s">
        <v>1254</v>
      </c>
      <c r="E165" s="107">
        <v>178550.0</v>
      </c>
      <c r="F165" s="72" t="s">
        <v>30</v>
      </c>
      <c r="G165" s="46" t="s">
        <v>16</v>
      </c>
    </row>
    <row r="166">
      <c r="A166" s="47" t="s">
        <v>219</v>
      </c>
      <c r="B166" s="47" t="s">
        <v>12</v>
      </c>
      <c r="C166" s="47">
        <v>2.0</v>
      </c>
      <c r="D166" s="115" t="s">
        <v>1235</v>
      </c>
      <c r="E166" s="107">
        <v>199987.2</v>
      </c>
      <c r="F166" s="72" t="s">
        <v>39</v>
      </c>
      <c r="G166" s="46" t="s">
        <v>16</v>
      </c>
    </row>
    <row r="167">
      <c r="A167" s="47" t="s">
        <v>219</v>
      </c>
      <c r="B167" s="47" t="s">
        <v>12</v>
      </c>
      <c r="C167" s="47">
        <v>3.0</v>
      </c>
      <c r="D167" s="115" t="s">
        <v>1235</v>
      </c>
      <c r="E167" s="107">
        <v>199920.0</v>
      </c>
      <c r="F167" s="72" t="s">
        <v>39</v>
      </c>
      <c r="G167" s="46" t="s">
        <v>16</v>
      </c>
    </row>
    <row r="168">
      <c r="A168" s="47" t="s">
        <v>219</v>
      </c>
      <c r="B168" s="47" t="s">
        <v>12</v>
      </c>
      <c r="C168" s="47">
        <v>4.0</v>
      </c>
      <c r="D168" s="115" t="s">
        <v>1235</v>
      </c>
      <c r="E168" s="107">
        <v>199920.0</v>
      </c>
      <c r="F168" s="72" t="s">
        <v>39</v>
      </c>
      <c r="G168" s="46" t="s">
        <v>16</v>
      </c>
    </row>
    <row r="169">
      <c r="A169" s="47" t="s">
        <v>219</v>
      </c>
      <c r="B169" s="47" t="s">
        <v>12</v>
      </c>
      <c r="C169" s="47">
        <v>5.0</v>
      </c>
      <c r="D169" s="115" t="s">
        <v>1235</v>
      </c>
      <c r="E169" s="107">
        <v>199920.0</v>
      </c>
      <c r="F169" s="72" t="s">
        <v>39</v>
      </c>
      <c r="G169" s="46" t="s">
        <v>16</v>
      </c>
    </row>
    <row r="170">
      <c r="A170" s="47" t="s">
        <v>219</v>
      </c>
      <c r="B170" s="47" t="s">
        <v>12</v>
      </c>
      <c r="C170" s="47">
        <v>6.0</v>
      </c>
      <c r="D170" s="115" t="s">
        <v>1214</v>
      </c>
      <c r="E170" s="107">
        <v>199934.62</v>
      </c>
      <c r="F170" s="72" t="s">
        <v>8</v>
      </c>
      <c r="G170" s="46" t="s">
        <v>16</v>
      </c>
    </row>
    <row r="171">
      <c r="A171" s="47" t="s">
        <v>219</v>
      </c>
      <c r="B171" s="47" t="s">
        <v>12</v>
      </c>
      <c r="C171" s="47">
        <v>7.0</v>
      </c>
      <c r="D171" s="115" t="s">
        <v>1214</v>
      </c>
      <c r="E171" s="107">
        <v>199934.62</v>
      </c>
      <c r="F171" s="72" t="s">
        <v>8</v>
      </c>
      <c r="G171" s="46" t="s">
        <v>16</v>
      </c>
    </row>
    <row r="172">
      <c r="A172" s="47" t="s">
        <v>219</v>
      </c>
      <c r="B172" s="47" t="s">
        <v>12</v>
      </c>
      <c r="C172" s="47">
        <v>8.0</v>
      </c>
      <c r="D172" s="115" t="s">
        <v>1214</v>
      </c>
      <c r="E172" s="107">
        <v>199934.62</v>
      </c>
      <c r="F172" s="72" t="s">
        <v>8</v>
      </c>
      <c r="G172" s="46" t="s">
        <v>16</v>
      </c>
    </row>
    <row r="173">
      <c r="A173" s="47" t="s">
        <v>219</v>
      </c>
      <c r="B173" s="47" t="s">
        <v>12</v>
      </c>
      <c r="C173" s="47">
        <v>9.0</v>
      </c>
      <c r="D173" s="115" t="s">
        <v>1238</v>
      </c>
      <c r="E173" s="107">
        <v>171506.6</v>
      </c>
      <c r="F173" s="72" t="s">
        <v>89</v>
      </c>
      <c r="G173" s="46" t="s">
        <v>16</v>
      </c>
    </row>
    <row r="174">
      <c r="A174" s="47" t="s">
        <v>220</v>
      </c>
      <c r="B174" s="47" t="s">
        <v>12</v>
      </c>
      <c r="C174" s="47">
        <v>1.0</v>
      </c>
      <c r="D174" s="115" t="s">
        <v>1214</v>
      </c>
      <c r="E174" s="107">
        <v>199934.62</v>
      </c>
      <c r="F174" s="72" t="s">
        <v>8</v>
      </c>
      <c r="G174" s="46" t="s">
        <v>16</v>
      </c>
    </row>
    <row r="175">
      <c r="A175" s="47" t="s">
        <v>220</v>
      </c>
      <c r="B175" s="47" t="s">
        <v>12</v>
      </c>
      <c r="C175" s="47">
        <v>2.0</v>
      </c>
      <c r="D175" s="115" t="s">
        <v>1214</v>
      </c>
      <c r="E175" s="107">
        <v>199944.62</v>
      </c>
      <c r="F175" s="72" t="s">
        <v>8</v>
      </c>
      <c r="G175" s="46" t="s">
        <v>16</v>
      </c>
    </row>
    <row r="176">
      <c r="A176" s="47" t="s">
        <v>220</v>
      </c>
      <c r="B176" s="47" t="s">
        <v>12</v>
      </c>
      <c r="C176" s="47">
        <v>3.0</v>
      </c>
      <c r="D176" s="115" t="s">
        <v>1214</v>
      </c>
      <c r="E176" s="107">
        <v>199934.44</v>
      </c>
      <c r="F176" s="72" t="s">
        <v>8</v>
      </c>
      <c r="G176" s="46" t="s">
        <v>16</v>
      </c>
    </row>
    <row r="177">
      <c r="A177" s="47" t="s">
        <v>220</v>
      </c>
      <c r="B177" s="47" t="s">
        <v>12</v>
      </c>
      <c r="C177" s="47">
        <v>4.0</v>
      </c>
      <c r="D177" s="115" t="s">
        <v>1235</v>
      </c>
      <c r="E177" s="107">
        <v>199933.44</v>
      </c>
      <c r="F177" s="72" t="s">
        <v>39</v>
      </c>
      <c r="G177" s="46" t="s">
        <v>16</v>
      </c>
    </row>
    <row r="178">
      <c r="A178" s="47" t="s">
        <v>220</v>
      </c>
      <c r="B178" s="47" t="s">
        <v>12</v>
      </c>
      <c r="C178" s="47">
        <v>5.0</v>
      </c>
      <c r="D178" s="115" t="s">
        <v>725</v>
      </c>
      <c r="E178" s="107">
        <v>193820.12</v>
      </c>
      <c r="F178" s="72" t="s">
        <v>27</v>
      </c>
      <c r="G178" s="46" t="s">
        <v>16</v>
      </c>
    </row>
    <row r="179">
      <c r="A179" s="47" t="s">
        <v>220</v>
      </c>
      <c r="B179" s="47" t="s">
        <v>12</v>
      </c>
      <c r="C179" s="47">
        <v>6.0</v>
      </c>
      <c r="D179" s="115" t="s">
        <v>1254</v>
      </c>
      <c r="E179" s="107">
        <v>200000.0</v>
      </c>
      <c r="F179" s="72" t="s">
        <v>30</v>
      </c>
      <c r="G179" s="46" t="s">
        <v>16</v>
      </c>
    </row>
    <row r="180">
      <c r="A180" s="47" t="s">
        <v>220</v>
      </c>
      <c r="B180" s="47" t="s">
        <v>12</v>
      </c>
      <c r="C180" s="47">
        <v>7.0</v>
      </c>
      <c r="D180" s="115" t="s">
        <v>1235</v>
      </c>
      <c r="E180" s="107">
        <v>200000.0</v>
      </c>
      <c r="F180" s="72" t="s">
        <v>39</v>
      </c>
      <c r="G180" s="46" t="s">
        <v>16</v>
      </c>
    </row>
    <row r="181">
      <c r="A181" s="47" t="s">
        <v>220</v>
      </c>
      <c r="B181" s="47" t="s">
        <v>12</v>
      </c>
      <c r="C181" s="47">
        <v>8.0</v>
      </c>
      <c r="D181" s="115" t="s">
        <v>1235</v>
      </c>
      <c r="E181" s="107">
        <v>200000.0</v>
      </c>
      <c r="F181" s="72" t="s">
        <v>39</v>
      </c>
      <c r="G181" s="46" t="s">
        <v>16</v>
      </c>
    </row>
    <row r="182">
      <c r="A182" s="47" t="s">
        <v>220</v>
      </c>
      <c r="B182" s="47" t="s">
        <v>12</v>
      </c>
      <c r="C182" s="47">
        <v>9.0</v>
      </c>
      <c r="D182" s="115" t="s">
        <v>1280</v>
      </c>
      <c r="E182" s="107">
        <v>160166.25</v>
      </c>
      <c r="F182" s="72" t="s">
        <v>107</v>
      </c>
      <c r="G182" s="46" t="s">
        <v>16</v>
      </c>
    </row>
    <row r="183">
      <c r="A183" s="47" t="s">
        <v>220</v>
      </c>
      <c r="B183" s="47" t="s">
        <v>12</v>
      </c>
      <c r="C183" s="47">
        <v>10.0</v>
      </c>
      <c r="D183" s="115" t="s">
        <v>1281</v>
      </c>
      <c r="E183" s="107">
        <v>160674.72</v>
      </c>
      <c r="F183" s="72" t="s">
        <v>95</v>
      </c>
      <c r="G183" s="46" t="s">
        <v>16</v>
      </c>
    </row>
    <row r="184">
      <c r="A184" s="47" t="s">
        <v>221</v>
      </c>
      <c r="B184" s="47" t="s">
        <v>12</v>
      </c>
      <c r="C184" s="47">
        <v>1.0</v>
      </c>
      <c r="D184" s="115" t="s">
        <v>1254</v>
      </c>
      <c r="E184" s="107">
        <v>178550.0</v>
      </c>
      <c r="F184" s="72" t="s">
        <v>30</v>
      </c>
      <c r="G184" s="46" t="s">
        <v>16</v>
      </c>
    </row>
    <row r="185">
      <c r="A185" s="47" t="s">
        <v>221</v>
      </c>
      <c r="B185" s="47" t="s">
        <v>12</v>
      </c>
      <c r="C185" s="47">
        <v>2.0</v>
      </c>
      <c r="D185" s="115" t="s">
        <v>1254</v>
      </c>
      <c r="E185" s="107">
        <v>178550.0</v>
      </c>
      <c r="F185" s="72" t="s">
        <v>30</v>
      </c>
      <c r="G185" s="46" t="s">
        <v>16</v>
      </c>
    </row>
    <row r="186">
      <c r="A186" s="47" t="s">
        <v>221</v>
      </c>
      <c r="B186" s="47" t="s">
        <v>12</v>
      </c>
      <c r="C186" s="47">
        <v>3.0</v>
      </c>
      <c r="D186" s="115" t="s">
        <v>1282</v>
      </c>
      <c r="E186" s="107">
        <v>175660.2</v>
      </c>
      <c r="F186" s="72" t="s">
        <v>36</v>
      </c>
      <c r="G186" s="46" t="s">
        <v>16</v>
      </c>
    </row>
    <row r="187">
      <c r="A187" s="47" t="s">
        <v>221</v>
      </c>
      <c r="B187" s="47" t="s">
        <v>12</v>
      </c>
      <c r="C187" s="47">
        <v>4.0</v>
      </c>
      <c r="D187" s="115" t="s">
        <v>1266</v>
      </c>
      <c r="E187" s="107">
        <v>177077.71</v>
      </c>
      <c r="F187" s="72" t="s">
        <v>60</v>
      </c>
      <c r="G187" s="46" t="s">
        <v>16</v>
      </c>
    </row>
    <row r="188">
      <c r="A188" s="47" t="s">
        <v>221</v>
      </c>
      <c r="B188" s="47" t="s">
        <v>12</v>
      </c>
      <c r="C188" s="47">
        <v>5.0</v>
      </c>
      <c r="D188" s="115" t="s">
        <v>1214</v>
      </c>
      <c r="E188" s="107">
        <v>199934.62</v>
      </c>
      <c r="F188" s="72" t="s">
        <v>8</v>
      </c>
      <c r="G188" s="46" t="s">
        <v>16</v>
      </c>
    </row>
    <row r="189">
      <c r="A189" s="47" t="s">
        <v>221</v>
      </c>
      <c r="B189" s="47" t="s">
        <v>12</v>
      </c>
      <c r="C189" s="47">
        <v>6.0</v>
      </c>
      <c r="D189" s="115" t="s">
        <v>1283</v>
      </c>
      <c r="E189" s="107">
        <v>198432.5</v>
      </c>
      <c r="F189" s="72" t="s">
        <v>75</v>
      </c>
      <c r="G189" s="46" t="s">
        <v>16</v>
      </c>
    </row>
    <row r="190">
      <c r="A190" s="47" t="s">
        <v>221</v>
      </c>
      <c r="B190" s="47" t="s">
        <v>12</v>
      </c>
      <c r="C190" s="47">
        <v>7.0</v>
      </c>
      <c r="D190" s="115" t="s">
        <v>1284</v>
      </c>
      <c r="E190" s="107">
        <v>171931.2</v>
      </c>
      <c r="F190" s="72" t="s">
        <v>51</v>
      </c>
      <c r="G190" s="46" t="s">
        <v>16</v>
      </c>
    </row>
    <row r="191">
      <c r="A191" s="47" t="s">
        <v>221</v>
      </c>
      <c r="B191" s="47" t="s">
        <v>12</v>
      </c>
      <c r="C191" s="47">
        <v>8.0</v>
      </c>
      <c r="D191" s="115" t="s">
        <v>1285</v>
      </c>
      <c r="E191" s="107">
        <v>193354.59</v>
      </c>
      <c r="F191" s="72" t="s">
        <v>63</v>
      </c>
      <c r="G191" s="46" t="s">
        <v>16</v>
      </c>
    </row>
    <row r="192">
      <c r="A192" s="47" t="s">
        <v>222</v>
      </c>
      <c r="B192" s="47" t="s">
        <v>12</v>
      </c>
      <c r="C192" s="47">
        <v>1.0</v>
      </c>
      <c r="D192" s="115" t="s">
        <v>1231</v>
      </c>
      <c r="E192" s="107">
        <v>152436.47</v>
      </c>
      <c r="F192" s="72" t="s">
        <v>119</v>
      </c>
      <c r="G192" s="46" t="s">
        <v>16</v>
      </c>
    </row>
    <row r="193">
      <c r="A193" s="47" t="s">
        <v>222</v>
      </c>
      <c r="B193" s="47" t="s">
        <v>12</v>
      </c>
      <c r="C193" s="47">
        <v>2.0</v>
      </c>
      <c r="D193" s="115" t="s">
        <v>1214</v>
      </c>
      <c r="E193" s="107">
        <v>199934.62</v>
      </c>
      <c r="F193" s="72" t="s">
        <v>8</v>
      </c>
      <c r="G193" s="46" t="s">
        <v>16</v>
      </c>
    </row>
    <row r="194">
      <c r="A194" s="47" t="s">
        <v>222</v>
      </c>
      <c r="B194" s="47" t="s">
        <v>12</v>
      </c>
      <c r="C194" s="47">
        <v>3.0</v>
      </c>
      <c r="D194" s="115" t="s">
        <v>1214</v>
      </c>
      <c r="E194" s="107">
        <v>199934.62</v>
      </c>
      <c r="F194" s="72" t="s">
        <v>8</v>
      </c>
      <c r="G194" s="46" t="s">
        <v>16</v>
      </c>
    </row>
    <row r="195">
      <c r="A195" s="47" t="s">
        <v>222</v>
      </c>
      <c r="B195" s="47" t="s">
        <v>12</v>
      </c>
      <c r="C195" s="47">
        <v>4.0</v>
      </c>
      <c r="D195" s="115" t="s">
        <v>725</v>
      </c>
      <c r="E195" s="107">
        <v>151066.19</v>
      </c>
      <c r="F195" s="72" t="s">
        <v>27</v>
      </c>
      <c r="G195" s="46" t="s">
        <v>16</v>
      </c>
    </row>
    <row r="196">
      <c r="A196" s="47" t="s">
        <v>222</v>
      </c>
      <c r="B196" s="47" t="s">
        <v>12</v>
      </c>
      <c r="C196" s="47">
        <v>5.0</v>
      </c>
      <c r="D196" s="115" t="s">
        <v>658</v>
      </c>
      <c r="E196" s="107">
        <v>170345.0</v>
      </c>
      <c r="F196" s="72" t="s">
        <v>45</v>
      </c>
      <c r="G196" s="46" t="s">
        <v>16</v>
      </c>
    </row>
    <row r="197">
      <c r="A197" s="47" t="s">
        <v>222</v>
      </c>
      <c r="B197" s="47" t="s">
        <v>12</v>
      </c>
      <c r="C197" s="47">
        <v>6.0</v>
      </c>
      <c r="D197" s="115" t="s">
        <v>1286</v>
      </c>
      <c r="E197" s="107">
        <v>176311.6</v>
      </c>
      <c r="F197" s="72" t="s">
        <v>95</v>
      </c>
      <c r="G197" s="46" t="s">
        <v>16</v>
      </c>
    </row>
    <row r="198">
      <c r="A198" s="47" t="s">
        <v>222</v>
      </c>
      <c r="B198" s="47" t="s">
        <v>12</v>
      </c>
      <c r="C198" s="47">
        <v>7.0</v>
      </c>
      <c r="D198" s="115" t="s">
        <v>1286</v>
      </c>
      <c r="E198" s="107">
        <v>176450.41</v>
      </c>
      <c r="F198" s="72" t="s">
        <v>95</v>
      </c>
      <c r="G198" s="46" t="s">
        <v>16</v>
      </c>
    </row>
    <row r="199">
      <c r="A199" s="47" t="s">
        <v>222</v>
      </c>
      <c r="B199" s="47" t="s">
        <v>12</v>
      </c>
      <c r="C199" s="47">
        <v>8.0</v>
      </c>
      <c r="D199" s="115" t="s">
        <v>1254</v>
      </c>
      <c r="E199" s="107">
        <v>100000.0</v>
      </c>
      <c r="F199" s="72" t="s">
        <v>30</v>
      </c>
      <c r="G199" s="46" t="s">
        <v>16</v>
      </c>
    </row>
    <row r="200">
      <c r="A200" s="47" t="s">
        <v>222</v>
      </c>
      <c r="B200" s="47" t="s">
        <v>12</v>
      </c>
      <c r="C200" s="47">
        <v>9.0</v>
      </c>
      <c r="D200" s="115" t="s">
        <v>1214</v>
      </c>
      <c r="E200" s="107">
        <v>199934.0</v>
      </c>
      <c r="F200" s="72" t="s">
        <v>8</v>
      </c>
      <c r="G200" s="46" t="s">
        <v>16</v>
      </c>
    </row>
    <row r="201">
      <c r="A201" s="96" t="s">
        <v>222</v>
      </c>
      <c r="B201" s="96" t="s">
        <v>12</v>
      </c>
      <c r="C201" s="96">
        <v>10.0</v>
      </c>
      <c r="D201" s="130" t="s">
        <v>1214</v>
      </c>
      <c r="E201" s="108">
        <v>199934.62</v>
      </c>
      <c r="F201" s="98" t="s">
        <v>8</v>
      </c>
      <c r="G201" s="46" t="s">
        <v>16</v>
      </c>
    </row>
    <row r="202">
      <c r="A202" s="47" t="s">
        <v>143</v>
      </c>
      <c r="B202" s="47" t="s">
        <v>18</v>
      </c>
      <c r="C202" s="47">
        <v>1.0</v>
      </c>
      <c r="D202" s="115" t="s">
        <v>1254</v>
      </c>
      <c r="E202" s="107">
        <v>200000.0</v>
      </c>
      <c r="F202" s="72" t="s">
        <v>30</v>
      </c>
      <c r="G202" s="46" t="s">
        <v>16</v>
      </c>
    </row>
    <row r="203">
      <c r="A203" s="47" t="s">
        <v>143</v>
      </c>
      <c r="B203" s="47" t="s">
        <v>18</v>
      </c>
      <c r="C203" s="47">
        <v>2.0</v>
      </c>
      <c r="D203" s="115" t="s">
        <v>1287</v>
      </c>
      <c r="E203" s="107">
        <v>199911.0</v>
      </c>
      <c r="F203" s="72" t="s">
        <v>27</v>
      </c>
      <c r="G203" s="46" t="s">
        <v>10</v>
      </c>
      <c r="H203" s="46" t="s">
        <v>1288</v>
      </c>
      <c r="I203" s="46" t="s">
        <v>1289</v>
      </c>
    </row>
    <row r="204">
      <c r="A204" s="47" t="s">
        <v>143</v>
      </c>
      <c r="B204" s="47" t="s">
        <v>18</v>
      </c>
      <c r="C204" s="47">
        <v>3.0</v>
      </c>
      <c r="D204" s="115" t="s">
        <v>1290</v>
      </c>
      <c r="E204" s="107">
        <v>199899.0</v>
      </c>
      <c r="F204" s="72" t="s">
        <v>27</v>
      </c>
      <c r="G204" s="46" t="s">
        <v>10</v>
      </c>
      <c r="H204" s="46" t="s">
        <v>1288</v>
      </c>
      <c r="I204" s="46" t="s">
        <v>1289</v>
      </c>
    </row>
    <row r="205">
      <c r="A205" s="47" t="s">
        <v>143</v>
      </c>
      <c r="B205" s="47" t="s">
        <v>18</v>
      </c>
      <c r="C205" s="47">
        <v>4.0</v>
      </c>
      <c r="D205" s="115" t="s">
        <v>1291</v>
      </c>
      <c r="E205" s="107">
        <v>199830.0</v>
      </c>
      <c r="F205" s="72" t="s">
        <v>27</v>
      </c>
      <c r="G205" s="46" t="s">
        <v>10</v>
      </c>
      <c r="H205" s="46" t="s">
        <v>1288</v>
      </c>
      <c r="I205" s="46" t="s">
        <v>1289</v>
      </c>
    </row>
    <row r="206">
      <c r="A206" s="47" t="s">
        <v>143</v>
      </c>
      <c r="B206" s="47" t="s">
        <v>18</v>
      </c>
      <c r="C206" s="47">
        <v>5.0</v>
      </c>
      <c r="D206" s="115" t="s">
        <v>1274</v>
      </c>
      <c r="E206" s="107">
        <v>100000.0</v>
      </c>
      <c r="F206" s="72" t="s">
        <v>33</v>
      </c>
      <c r="G206" s="46" t="s">
        <v>16</v>
      </c>
    </row>
    <row r="207">
      <c r="A207" s="47" t="s">
        <v>143</v>
      </c>
      <c r="B207" s="47" t="s">
        <v>18</v>
      </c>
      <c r="C207" s="47">
        <v>6.0</v>
      </c>
      <c r="D207" s="115" t="s">
        <v>1274</v>
      </c>
      <c r="E207" s="107">
        <v>200000.0</v>
      </c>
      <c r="F207" s="72" t="s">
        <v>33</v>
      </c>
      <c r="G207" s="46" t="s">
        <v>16</v>
      </c>
    </row>
    <row r="208">
      <c r="A208" s="47" t="s">
        <v>143</v>
      </c>
      <c r="B208" s="47" t="s">
        <v>18</v>
      </c>
      <c r="C208" s="47">
        <v>7.0</v>
      </c>
      <c r="D208" s="115" t="s">
        <v>1254</v>
      </c>
      <c r="E208" s="107">
        <v>200000.0</v>
      </c>
      <c r="F208" s="72" t="s">
        <v>30</v>
      </c>
      <c r="G208" s="46" t="s">
        <v>16</v>
      </c>
    </row>
    <row r="209">
      <c r="A209" s="47" t="s">
        <v>143</v>
      </c>
      <c r="B209" s="47" t="s">
        <v>18</v>
      </c>
      <c r="C209" s="47">
        <v>8.0</v>
      </c>
      <c r="D209" s="115" t="s">
        <v>1254</v>
      </c>
      <c r="E209" s="107">
        <v>200000.0</v>
      </c>
      <c r="F209" s="72" t="s">
        <v>30</v>
      </c>
      <c r="G209" s="46" t="s">
        <v>16</v>
      </c>
    </row>
    <row r="210">
      <c r="A210" s="47" t="s">
        <v>143</v>
      </c>
      <c r="B210" s="47" t="s">
        <v>18</v>
      </c>
      <c r="C210" s="47">
        <v>9.0</v>
      </c>
      <c r="D210" s="115" t="s">
        <v>1237</v>
      </c>
      <c r="E210" s="107">
        <v>176784.33</v>
      </c>
      <c r="F210" s="72" t="s">
        <v>107</v>
      </c>
      <c r="G210" s="46" t="s">
        <v>16</v>
      </c>
    </row>
    <row r="211">
      <c r="A211" s="47" t="s">
        <v>143</v>
      </c>
      <c r="B211" s="47" t="s">
        <v>18</v>
      </c>
      <c r="C211" s="47">
        <v>10.0</v>
      </c>
      <c r="D211" s="115" t="s">
        <v>1292</v>
      </c>
      <c r="E211" s="107">
        <v>176784.33</v>
      </c>
      <c r="F211" s="72" t="s">
        <v>107</v>
      </c>
      <c r="G211" s="46" t="s">
        <v>16</v>
      </c>
    </row>
    <row r="212">
      <c r="A212" s="47" t="s">
        <v>143</v>
      </c>
      <c r="B212" s="47" t="s">
        <v>18</v>
      </c>
      <c r="C212" s="47">
        <v>11.0</v>
      </c>
      <c r="D212" s="115" t="s">
        <v>1237</v>
      </c>
      <c r="E212" s="107">
        <v>176784.33</v>
      </c>
      <c r="F212" s="72" t="s">
        <v>107</v>
      </c>
      <c r="G212" s="46" t="s">
        <v>16</v>
      </c>
    </row>
    <row r="213">
      <c r="A213" s="47" t="s">
        <v>143</v>
      </c>
      <c r="B213" s="47" t="s">
        <v>18</v>
      </c>
      <c r="C213" s="47">
        <v>12.0</v>
      </c>
      <c r="D213" s="115" t="s">
        <v>1237</v>
      </c>
      <c r="E213" s="107">
        <v>200000.0</v>
      </c>
      <c r="F213" s="72" t="s">
        <v>107</v>
      </c>
      <c r="G213" s="46" t="s">
        <v>16</v>
      </c>
    </row>
    <row r="214">
      <c r="A214" s="47" t="s">
        <v>143</v>
      </c>
      <c r="B214" s="47" t="s">
        <v>18</v>
      </c>
      <c r="C214" s="47">
        <v>13.0</v>
      </c>
      <c r="D214" s="115" t="s">
        <v>625</v>
      </c>
      <c r="E214" s="107">
        <v>175742.75</v>
      </c>
      <c r="F214" s="72" t="s">
        <v>63</v>
      </c>
      <c r="G214" s="46" t="s">
        <v>16</v>
      </c>
    </row>
    <row r="215">
      <c r="A215" s="47" t="s">
        <v>143</v>
      </c>
      <c r="B215" s="47" t="s">
        <v>18</v>
      </c>
      <c r="C215" s="47">
        <v>14.0</v>
      </c>
      <c r="D215" s="115" t="s">
        <v>1274</v>
      </c>
      <c r="E215" s="107">
        <v>100000.0</v>
      </c>
      <c r="F215" s="72" t="s">
        <v>33</v>
      </c>
      <c r="G215" s="46" t="s">
        <v>16</v>
      </c>
    </row>
    <row r="216">
      <c r="A216" s="47" t="s">
        <v>144</v>
      </c>
      <c r="B216" s="47" t="s">
        <v>18</v>
      </c>
      <c r="C216" s="47">
        <v>1.0</v>
      </c>
      <c r="D216" s="115" t="s">
        <v>1211</v>
      </c>
      <c r="E216" s="107">
        <v>197747.57</v>
      </c>
      <c r="F216" s="72" t="s">
        <v>54</v>
      </c>
      <c r="G216" s="46" t="s">
        <v>16</v>
      </c>
    </row>
    <row r="217">
      <c r="A217" s="47" t="s">
        <v>144</v>
      </c>
      <c r="B217" s="47" t="s">
        <v>18</v>
      </c>
      <c r="C217" s="47">
        <v>2.0</v>
      </c>
      <c r="D217" s="115" t="s">
        <v>658</v>
      </c>
      <c r="E217" s="107">
        <v>131552.54</v>
      </c>
      <c r="F217" s="72" t="s">
        <v>45</v>
      </c>
      <c r="G217" s="46" t="s">
        <v>16</v>
      </c>
    </row>
    <row r="218">
      <c r="A218" s="47" t="s">
        <v>144</v>
      </c>
      <c r="B218" s="47" t="s">
        <v>18</v>
      </c>
      <c r="C218" s="47">
        <v>3.0</v>
      </c>
      <c r="D218" s="115" t="s">
        <v>1264</v>
      </c>
      <c r="E218" s="107">
        <v>131825.37</v>
      </c>
      <c r="F218" s="72" t="s">
        <v>45</v>
      </c>
      <c r="G218" s="46" t="s">
        <v>16</v>
      </c>
    </row>
    <row r="219">
      <c r="A219" s="47" t="s">
        <v>144</v>
      </c>
      <c r="B219" s="47" t="s">
        <v>18</v>
      </c>
      <c r="C219" s="47">
        <v>4.0</v>
      </c>
      <c r="D219" s="115" t="s">
        <v>1293</v>
      </c>
      <c r="E219" s="107">
        <v>139678.96</v>
      </c>
      <c r="F219" s="72" t="s">
        <v>48</v>
      </c>
      <c r="G219" s="46" t="s">
        <v>16</v>
      </c>
    </row>
    <row r="220">
      <c r="A220" s="47" t="s">
        <v>144</v>
      </c>
      <c r="B220" s="47" t="s">
        <v>18</v>
      </c>
      <c r="C220" s="47">
        <v>5.0</v>
      </c>
      <c r="D220" s="115" t="s">
        <v>1234</v>
      </c>
      <c r="E220" s="107">
        <v>141515.94</v>
      </c>
      <c r="F220" s="72" t="s">
        <v>51</v>
      </c>
      <c r="G220" s="46" t="s">
        <v>16</v>
      </c>
    </row>
    <row r="221">
      <c r="A221" s="47" t="s">
        <v>144</v>
      </c>
      <c r="B221" s="47" t="s">
        <v>18</v>
      </c>
      <c r="C221" s="47">
        <v>6.0</v>
      </c>
      <c r="D221" s="115" t="s">
        <v>1294</v>
      </c>
      <c r="E221" s="107">
        <v>178524.95</v>
      </c>
      <c r="F221" s="72" t="s">
        <v>42</v>
      </c>
      <c r="G221" s="46" t="s">
        <v>16</v>
      </c>
    </row>
    <row r="222">
      <c r="A222" s="47" t="s">
        <v>144</v>
      </c>
      <c r="B222" s="47" t="s">
        <v>18</v>
      </c>
      <c r="C222" s="47">
        <v>7.0</v>
      </c>
      <c r="D222" s="115" t="s">
        <v>1295</v>
      </c>
      <c r="E222" s="107">
        <v>199916.64</v>
      </c>
      <c r="F222" s="72" t="s">
        <v>36</v>
      </c>
      <c r="G222" s="46" t="s">
        <v>16</v>
      </c>
    </row>
    <row r="223">
      <c r="A223" s="47" t="s">
        <v>144</v>
      </c>
      <c r="B223" s="47" t="s">
        <v>18</v>
      </c>
      <c r="C223" s="47">
        <v>8.0</v>
      </c>
      <c r="D223" s="115" t="s">
        <v>1254</v>
      </c>
      <c r="E223" s="107">
        <v>200000.0</v>
      </c>
      <c r="F223" s="72" t="s">
        <v>30</v>
      </c>
      <c r="G223" s="46" t="s">
        <v>16</v>
      </c>
    </row>
    <row r="224">
      <c r="A224" s="47" t="s">
        <v>145</v>
      </c>
      <c r="B224" s="47" t="s">
        <v>18</v>
      </c>
      <c r="C224" s="47">
        <v>1.0</v>
      </c>
      <c r="D224" s="115" t="s">
        <v>1214</v>
      </c>
      <c r="E224" s="107">
        <v>199957.8</v>
      </c>
      <c r="F224" s="72" t="s">
        <v>8</v>
      </c>
      <c r="G224" s="46" t="s">
        <v>16</v>
      </c>
    </row>
    <row r="225">
      <c r="A225" s="47" t="s">
        <v>145</v>
      </c>
      <c r="B225" s="47" t="s">
        <v>18</v>
      </c>
      <c r="C225" s="47">
        <v>2.0</v>
      </c>
      <c r="D225" s="115" t="s">
        <v>1266</v>
      </c>
      <c r="E225" s="107">
        <v>160369.49</v>
      </c>
      <c r="F225" s="72" t="s">
        <v>60</v>
      </c>
      <c r="G225" s="46" t="s">
        <v>16</v>
      </c>
    </row>
    <row r="226">
      <c r="A226" s="47" t="s">
        <v>145</v>
      </c>
      <c r="B226" s="47" t="s">
        <v>18</v>
      </c>
      <c r="C226" s="47">
        <v>3.0</v>
      </c>
      <c r="D226" s="115" t="s">
        <v>1266</v>
      </c>
      <c r="E226" s="107">
        <v>161404.7</v>
      </c>
      <c r="F226" s="72" t="s">
        <v>60</v>
      </c>
      <c r="G226" s="46" t="s">
        <v>16</v>
      </c>
    </row>
    <row r="227">
      <c r="A227" s="47" t="s">
        <v>145</v>
      </c>
      <c r="B227" s="47" t="s">
        <v>18</v>
      </c>
      <c r="C227" s="47">
        <v>4.0</v>
      </c>
      <c r="D227" s="115" t="s">
        <v>1295</v>
      </c>
      <c r="E227" s="107">
        <v>199887.93</v>
      </c>
      <c r="F227" s="72" t="s">
        <v>36</v>
      </c>
      <c r="G227" s="46" t="s">
        <v>16</v>
      </c>
    </row>
    <row r="228">
      <c r="A228" s="47" t="s">
        <v>145</v>
      </c>
      <c r="B228" s="47" t="s">
        <v>18</v>
      </c>
      <c r="C228" s="47">
        <v>5.0</v>
      </c>
      <c r="D228" s="115" t="s">
        <v>1295</v>
      </c>
      <c r="E228" s="107">
        <v>199584.0</v>
      </c>
      <c r="F228" s="72" t="s">
        <v>36</v>
      </c>
      <c r="G228" s="46" t="s">
        <v>16</v>
      </c>
    </row>
    <row r="229">
      <c r="A229" s="47" t="s">
        <v>146</v>
      </c>
      <c r="B229" s="47" t="s">
        <v>18</v>
      </c>
      <c r="C229" s="47">
        <v>1.0</v>
      </c>
      <c r="D229" s="115" t="s">
        <v>1296</v>
      </c>
      <c r="E229" s="107">
        <v>176617.88</v>
      </c>
      <c r="F229" s="72" t="s">
        <v>86</v>
      </c>
      <c r="G229" s="46" t="s">
        <v>16</v>
      </c>
    </row>
    <row r="230">
      <c r="A230" s="47" t="s">
        <v>146</v>
      </c>
      <c r="B230" s="47" t="s">
        <v>18</v>
      </c>
      <c r="C230" s="47">
        <v>2.0</v>
      </c>
      <c r="D230" s="115" t="s">
        <v>1211</v>
      </c>
      <c r="E230" s="107">
        <v>199785.2</v>
      </c>
      <c r="F230" s="72" t="s">
        <v>54</v>
      </c>
      <c r="G230" s="46" t="s">
        <v>16</v>
      </c>
    </row>
    <row r="231">
      <c r="A231" s="47" t="s">
        <v>146</v>
      </c>
      <c r="B231" s="47" t="s">
        <v>18</v>
      </c>
      <c r="C231" s="47">
        <v>3.0</v>
      </c>
      <c r="D231" s="115" t="s">
        <v>1297</v>
      </c>
      <c r="E231" s="107">
        <v>166600.95</v>
      </c>
      <c r="F231" s="72" t="s">
        <v>51</v>
      </c>
      <c r="G231" s="46" t="s">
        <v>16</v>
      </c>
    </row>
    <row r="232">
      <c r="A232" s="47" t="s">
        <v>146</v>
      </c>
      <c r="B232" s="47" t="s">
        <v>18</v>
      </c>
      <c r="C232" s="47">
        <v>4.0</v>
      </c>
      <c r="D232" s="115" t="s">
        <v>1274</v>
      </c>
      <c r="E232" s="107">
        <v>200000.0</v>
      </c>
      <c r="F232" s="72" t="s">
        <v>33</v>
      </c>
      <c r="G232" s="46" t="s">
        <v>16</v>
      </c>
    </row>
    <row r="233">
      <c r="A233" s="47" t="s">
        <v>146</v>
      </c>
      <c r="B233" s="47" t="s">
        <v>18</v>
      </c>
      <c r="C233" s="47">
        <v>5.0</v>
      </c>
      <c r="D233" s="115" t="s">
        <v>1295</v>
      </c>
      <c r="E233" s="107">
        <v>199989.36</v>
      </c>
      <c r="F233" s="72" t="s">
        <v>36</v>
      </c>
      <c r="G233" s="46" t="s">
        <v>16</v>
      </c>
    </row>
    <row r="234">
      <c r="A234" s="47" t="s">
        <v>146</v>
      </c>
      <c r="B234" s="47" t="s">
        <v>18</v>
      </c>
      <c r="C234" s="47">
        <v>6.0</v>
      </c>
      <c r="D234" s="115" t="s">
        <v>1214</v>
      </c>
      <c r="E234" s="107">
        <v>198108.65</v>
      </c>
      <c r="F234" s="72" t="s">
        <v>8</v>
      </c>
      <c r="G234" s="46" t="s">
        <v>16</v>
      </c>
    </row>
    <row r="235">
      <c r="A235" s="47" t="s">
        <v>146</v>
      </c>
      <c r="B235" s="47" t="s">
        <v>18</v>
      </c>
      <c r="C235" s="47">
        <v>7.0</v>
      </c>
      <c r="D235" s="115" t="s">
        <v>1214</v>
      </c>
      <c r="E235" s="107">
        <v>198108.65</v>
      </c>
      <c r="F235" s="72" t="s">
        <v>8</v>
      </c>
      <c r="G235" s="46" t="s">
        <v>16</v>
      </c>
    </row>
    <row r="236">
      <c r="A236" s="47" t="s">
        <v>146</v>
      </c>
      <c r="B236" s="47" t="s">
        <v>18</v>
      </c>
      <c r="C236" s="47">
        <v>8.0</v>
      </c>
      <c r="D236" s="115" t="s">
        <v>1298</v>
      </c>
      <c r="E236" s="107">
        <v>82055.93</v>
      </c>
      <c r="F236" s="72" t="s">
        <v>86</v>
      </c>
      <c r="G236" s="46" t="s">
        <v>10</v>
      </c>
      <c r="H236" s="46" t="s">
        <v>1299</v>
      </c>
      <c r="I236" s="46" t="s">
        <v>1242</v>
      </c>
    </row>
    <row r="237">
      <c r="A237" s="47" t="s">
        <v>146</v>
      </c>
      <c r="B237" s="47" t="s">
        <v>18</v>
      </c>
      <c r="C237" s="47">
        <v>9.0</v>
      </c>
      <c r="D237" s="115" t="s">
        <v>1300</v>
      </c>
      <c r="E237" s="107">
        <v>99929.45</v>
      </c>
      <c r="F237" s="72" t="s">
        <v>86</v>
      </c>
      <c r="G237" s="46" t="s">
        <v>16</v>
      </c>
    </row>
    <row r="238">
      <c r="A238" s="47" t="s">
        <v>146</v>
      </c>
      <c r="B238" s="47" t="s">
        <v>18</v>
      </c>
      <c r="C238" s="47">
        <v>10.0</v>
      </c>
      <c r="D238" s="115" t="s">
        <v>1301</v>
      </c>
      <c r="E238" s="107">
        <v>199981.6</v>
      </c>
      <c r="F238" s="72" t="s">
        <v>113</v>
      </c>
      <c r="G238" s="46" t="s">
        <v>16</v>
      </c>
    </row>
    <row r="239">
      <c r="A239" s="47" t="s">
        <v>219</v>
      </c>
      <c r="B239" s="47" t="s">
        <v>18</v>
      </c>
      <c r="C239" s="47">
        <v>1.0</v>
      </c>
      <c r="D239" s="115" t="s">
        <v>1214</v>
      </c>
      <c r="E239" s="107">
        <v>200000.0</v>
      </c>
      <c r="F239" s="72" t="s">
        <v>8</v>
      </c>
      <c r="G239" s="46" t="s">
        <v>16</v>
      </c>
    </row>
    <row r="240">
      <c r="A240" s="47" t="s">
        <v>219</v>
      </c>
      <c r="B240" s="47" t="s">
        <v>18</v>
      </c>
      <c r="C240" s="47">
        <v>2.0</v>
      </c>
      <c r="D240" s="115" t="s">
        <v>1214</v>
      </c>
      <c r="E240" s="107">
        <v>200000.0</v>
      </c>
      <c r="F240" s="72" t="s">
        <v>8</v>
      </c>
      <c r="G240" s="46" t="s">
        <v>16</v>
      </c>
    </row>
    <row r="241">
      <c r="A241" s="47" t="s">
        <v>219</v>
      </c>
      <c r="B241" s="47" t="s">
        <v>18</v>
      </c>
      <c r="C241" s="47">
        <v>3.0</v>
      </c>
      <c r="D241" s="115" t="s">
        <v>1214</v>
      </c>
      <c r="E241" s="107">
        <v>200000.0</v>
      </c>
      <c r="F241" s="72" t="s">
        <v>8</v>
      </c>
      <c r="G241" s="46" t="s">
        <v>16</v>
      </c>
    </row>
    <row r="242">
      <c r="A242" s="47" t="s">
        <v>219</v>
      </c>
      <c r="B242" s="47" t="s">
        <v>18</v>
      </c>
      <c r="C242" s="47">
        <v>4.0</v>
      </c>
      <c r="D242" s="115" t="s">
        <v>1254</v>
      </c>
      <c r="E242" s="107">
        <v>200000.0</v>
      </c>
      <c r="F242" s="72" t="s">
        <v>30</v>
      </c>
      <c r="G242" s="46" t="s">
        <v>16</v>
      </c>
    </row>
    <row r="243">
      <c r="A243" s="47" t="s">
        <v>219</v>
      </c>
      <c r="B243" s="47" t="s">
        <v>18</v>
      </c>
      <c r="C243" s="47">
        <v>5.0</v>
      </c>
      <c r="D243" s="115" t="s">
        <v>1235</v>
      </c>
      <c r="E243" s="107">
        <v>200000.0</v>
      </c>
      <c r="F243" s="72" t="s">
        <v>39</v>
      </c>
      <c r="G243" s="46" t="s">
        <v>16</v>
      </c>
    </row>
    <row r="244">
      <c r="A244" s="47" t="s">
        <v>219</v>
      </c>
      <c r="B244" s="47" t="s">
        <v>18</v>
      </c>
      <c r="C244" s="47">
        <v>6.0</v>
      </c>
      <c r="D244" s="115" t="s">
        <v>1235</v>
      </c>
      <c r="E244" s="107">
        <v>200000.0</v>
      </c>
      <c r="F244" s="72" t="s">
        <v>39</v>
      </c>
      <c r="G244" s="46" t="s">
        <v>16</v>
      </c>
    </row>
    <row r="245">
      <c r="A245" s="47" t="s">
        <v>219</v>
      </c>
      <c r="B245" s="47" t="s">
        <v>18</v>
      </c>
      <c r="C245" s="47">
        <v>7.0</v>
      </c>
      <c r="D245" s="115" t="s">
        <v>725</v>
      </c>
      <c r="E245" s="107">
        <v>151753.05</v>
      </c>
      <c r="F245" s="72" t="s">
        <v>27</v>
      </c>
      <c r="G245" s="46" t="s">
        <v>16</v>
      </c>
    </row>
    <row r="246">
      <c r="A246" s="47" t="s">
        <v>219</v>
      </c>
      <c r="B246" s="47" t="s">
        <v>18</v>
      </c>
      <c r="C246" s="47">
        <v>8.0</v>
      </c>
      <c r="D246" s="115" t="s">
        <v>1238</v>
      </c>
      <c r="E246" s="107">
        <v>84132.73</v>
      </c>
      <c r="F246" s="72" t="s">
        <v>89</v>
      </c>
      <c r="G246" s="46" t="s">
        <v>16</v>
      </c>
    </row>
    <row r="247">
      <c r="A247" s="47" t="s">
        <v>219</v>
      </c>
      <c r="B247" s="47" t="s">
        <v>18</v>
      </c>
      <c r="C247" s="47">
        <v>9.0</v>
      </c>
      <c r="D247" s="115" t="s">
        <v>1267</v>
      </c>
      <c r="E247" s="107">
        <v>174138.52</v>
      </c>
      <c r="F247" s="72" t="s">
        <v>116</v>
      </c>
      <c r="G247" s="46" t="s">
        <v>16</v>
      </c>
    </row>
    <row r="248">
      <c r="A248" s="47" t="s">
        <v>220</v>
      </c>
      <c r="B248" s="47" t="s">
        <v>18</v>
      </c>
      <c r="C248" s="47">
        <v>1.0</v>
      </c>
      <c r="D248" s="115" t="s">
        <v>1214</v>
      </c>
      <c r="E248" s="107">
        <v>199986.98</v>
      </c>
      <c r="F248" s="72" t="s">
        <v>8</v>
      </c>
      <c r="G248" s="46" t="s">
        <v>16</v>
      </c>
    </row>
    <row r="249">
      <c r="A249" s="47" t="s">
        <v>220</v>
      </c>
      <c r="B249" s="47" t="s">
        <v>18</v>
      </c>
      <c r="C249" s="47">
        <v>2.0</v>
      </c>
      <c r="D249" s="115" t="s">
        <v>1214</v>
      </c>
      <c r="E249" s="107">
        <v>199986.98</v>
      </c>
      <c r="F249" s="72" t="s">
        <v>8</v>
      </c>
      <c r="G249" s="46" t="s">
        <v>16</v>
      </c>
    </row>
    <row r="250">
      <c r="A250" s="47" t="s">
        <v>220</v>
      </c>
      <c r="B250" s="47" t="s">
        <v>18</v>
      </c>
      <c r="C250" s="47">
        <v>3.0</v>
      </c>
      <c r="D250" s="115" t="s">
        <v>1214</v>
      </c>
      <c r="E250" s="107">
        <v>199986.98</v>
      </c>
      <c r="F250" s="72" t="s">
        <v>8</v>
      </c>
      <c r="G250" s="46" t="s">
        <v>16</v>
      </c>
    </row>
    <row r="251">
      <c r="A251" s="47" t="s">
        <v>220</v>
      </c>
      <c r="B251" s="47" t="s">
        <v>18</v>
      </c>
      <c r="C251" s="47">
        <v>4.0</v>
      </c>
      <c r="D251" s="115" t="s">
        <v>1254</v>
      </c>
      <c r="E251" s="107">
        <v>200000.0</v>
      </c>
      <c r="F251" s="72" t="s">
        <v>30</v>
      </c>
      <c r="G251" s="46" t="s">
        <v>16</v>
      </c>
    </row>
    <row r="252">
      <c r="A252" s="47" t="s">
        <v>220</v>
      </c>
      <c r="B252" s="47" t="s">
        <v>18</v>
      </c>
      <c r="C252" s="47">
        <v>5.0</v>
      </c>
      <c r="D252" s="115" t="s">
        <v>1254</v>
      </c>
      <c r="E252" s="107">
        <v>200000.0</v>
      </c>
      <c r="F252" s="72" t="s">
        <v>30</v>
      </c>
      <c r="G252" s="46" t="s">
        <v>16</v>
      </c>
    </row>
    <row r="253">
      <c r="A253" s="47" t="s">
        <v>220</v>
      </c>
      <c r="B253" s="47" t="s">
        <v>18</v>
      </c>
      <c r="C253" s="47">
        <v>6.0</v>
      </c>
      <c r="D253" s="115" t="s">
        <v>1264</v>
      </c>
      <c r="E253" s="107">
        <v>165355.01</v>
      </c>
      <c r="F253" s="72" t="s">
        <v>45</v>
      </c>
      <c r="G253" s="46" t="s">
        <v>16</v>
      </c>
    </row>
    <row r="254">
      <c r="A254" s="47" t="s">
        <v>220</v>
      </c>
      <c r="B254" s="47" t="s">
        <v>18</v>
      </c>
      <c r="C254" s="47">
        <v>7.0</v>
      </c>
      <c r="D254" s="115" t="s">
        <v>1264</v>
      </c>
      <c r="E254" s="107">
        <v>166155.39</v>
      </c>
      <c r="F254" s="72" t="s">
        <v>45</v>
      </c>
      <c r="G254" s="46" t="s">
        <v>16</v>
      </c>
    </row>
    <row r="255">
      <c r="A255" s="47" t="s">
        <v>220</v>
      </c>
      <c r="B255" s="47" t="s">
        <v>18</v>
      </c>
      <c r="C255" s="47">
        <v>8.0</v>
      </c>
      <c r="D255" s="115" t="s">
        <v>1302</v>
      </c>
      <c r="E255" s="107">
        <v>199931.76</v>
      </c>
      <c r="F255" s="72" t="s">
        <v>101</v>
      </c>
      <c r="G255" s="46" t="s">
        <v>16</v>
      </c>
    </row>
    <row r="256">
      <c r="A256" s="47" t="s">
        <v>220</v>
      </c>
      <c r="B256" s="47" t="s">
        <v>18</v>
      </c>
      <c r="C256" s="47">
        <v>9.0</v>
      </c>
      <c r="D256" s="115" t="s">
        <v>1300</v>
      </c>
      <c r="E256" s="107">
        <v>157099.36</v>
      </c>
      <c r="F256" s="72" t="s">
        <v>86</v>
      </c>
      <c r="G256" s="46" t="s">
        <v>16</v>
      </c>
    </row>
    <row r="257">
      <c r="A257" s="47" t="s">
        <v>220</v>
      </c>
      <c r="B257" s="47" t="s">
        <v>18</v>
      </c>
      <c r="C257" s="47">
        <v>10.0</v>
      </c>
      <c r="D257" s="115" t="s">
        <v>1234</v>
      </c>
      <c r="E257" s="107">
        <v>98532.29</v>
      </c>
      <c r="F257" s="72" t="s">
        <v>51</v>
      </c>
      <c r="G257" s="46" t="s">
        <v>16</v>
      </c>
    </row>
    <row r="258">
      <c r="A258" s="47" t="s">
        <v>220</v>
      </c>
      <c r="B258" s="47" t="s">
        <v>18</v>
      </c>
      <c r="C258" s="47">
        <v>11.0</v>
      </c>
      <c r="D258" s="115" t="s">
        <v>1254</v>
      </c>
      <c r="E258" s="107">
        <v>100000.0</v>
      </c>
      <c r="F258" s="72" t="s">
        <v>30</v>
      </c>
      <c r="G258" s="46" t="s">
        <v>16</v>
      </c>
    </row>
    <row r="259">
      <c r="A259" s="47" t="s">
        <v>221</v>
      </c>
      <c r="B259" s="47" t="s">
        <v>18</v>
      </c>
      <c r="C259" s="47">
        <v>1.0</v>
      </c>
      <c r="D259" s="115" t="s">
        <v>1214</v>
      </c>
      <c r="E259" s="107">
        <v>199986.98</v>
      </c>
      <c r="F259" s="72" t="s">
        <v>8</v>
      </c>
      <c r="G259" s="46" t="s">
        <v>16</v>
      </c>
    </row>
    <row r="260">
      <c r="A260" s="47" t="s">
        <v>221</v>
      </c>
      <c r="B260" s="47" t="s">
        <v>18</v>
      </c>
      <c r="C260" s="47">
        <v>2.0</v>
      </c>
      <c r="D260" s="115" t="s">
        <v>1235</v>
      </c>
      <c r="E260" s="107">
        <v>200000.0</v>
      </c>
      <c r="F260" s="72" t="s">
        <v>39</v>
      </c>
      <c r="G260" s="46" t="s">
        <v>16</v>
      </c>
    </row>
    <row r="261">
      <c r="A261" s="47" t="s">
        <v>221</v>
      </c>
      <c r="B261" s="47" t="s">
        <v>18</v>
      </c>
      <c r="C261" s="47">
        <v>3.0</v>
      </c>
      <c r="D261" s="115" t="s">
        <v>658</v>
      </c>
      <c r="E261" s="107">
        <v>149923.05</v>
      </c>
      <c r="F261" s="72" t="s">
        <v>45</v>
      </c>
      <c r="G261" s="46" t="s">
        <v>16</v>
      </c>
    </row>
    <row r="262">
      <c r="A262" s="47" t="s">
        <v>221</v>
      </c>
      <c r="B262" s="47" t="s">
        <v>18</v>
      </c>
      <c r="C262" s="47">
        <v>4.0</v>
      </c>
      <c r="D262" s="115" t="s">
        <v>1254</v>
      </c>
      <c r="E262" s="107">
        <v>200000.0</v>
      </c>
      <c r="F262" s="72" t="s">
        <v>30</v>
      </c>
      <c r="G262" s="46" t="s">
        <v>16</v>
      </c>
    </row>
    <row r="263">
      <c r="A263" s="47" t="s">
        <v>221</v>
      </c>
      <c r="B263" s="47" t="s">
        <v>18</v>
      </c>
      <c r="C263" s="47">
        <v>5.0</v>
      </c>
      <c r="D263" s="115" t="s">
        <v>1254</v>
      </c>
      <c r="E263" s="107">
        <v>200000.0</v>
      </c>
      <c r="F263" s="72" t="s">
        <v>30</v>
      </c>
      <c r="G263" s="46" t="s">
        <v>16</v>
      </c>
    </row>
    <row r="264">
      <c r="A264" s="47" t="s">
        <v>221</v>
      </c>
      <c r="B264" s="47" t="s">
        <v>18</v>
      </c>
      <c r="C264" s="47">
        <v>6.0</v>
      </c>
      <c r="D264" s="115" t="s">
        <v>658</v>
      </c>
      <c r="E264" s="107">
        <v>200000.0</v>
      </c>
      <c r="F264" s="72" t="s">
        <v>45</v>
      </c>
      <c r="G264" s="46" t="s">
        <v>16</v>
      </c>
    </row>
    <row r="265">
      <c r="A265" s="47" t="s">
        <v>221</v>
      </c>
      <c r="B265" s="47" t="s">
        <v>18</v>
      </c>
      <c r="C265" s="47">
        <v>7.0</v>
      </c>
      <c r="D265" s="115" t="s">
        <v>658</v>
      </c>
      <c r="E265" s="107">
        <v>200000.0</v>
      </c>
      <c r="F265" s="72" t="s">
        <v>45</v>
      </c>
      <c r="G265" s="46" t="s">
        <v>16</v>
      </c>
    </row>
    <row r="266">
      <c r="A266" s="47" t="s">
        <v>221</v>
      </c>
      <c r="B266" s="47" t="s">
        <v>18</v>
      </c>
      <c r="C266" s="47">
        <v>8.0</v>
      </c>
      <c r="D266" s="115" t="s">
        <v>1303</v>
      </c>
      <c r="E266" s="107">
        <v>157166.42</v>
      </c>
      <c r="F266" s="72" t="s">
        <v>95</v>
      </c>
      <c r="G266" s="46" t="s">
        <v>16</v>
      </c>
    </row>
    <row r="267">
      <c r="A267" s="47" t="s">
        <v>221</v>
      </c>
      <c r="B267" s="47" t="s">
        <v>18</v>
      </c>
      <c r="C267" s="47">
        <v>9.0</v>
      </c>
      <c r="D267" s="115" t="s">
        <v>625</v>
      </c>
      <c r="E267" s="107">
        <v>158251.7</v>
      </c>
      <c r="F267" s="72" t="s">
        <v>63</v>
      </c>
      <c r="G267" s="46" t="s">
        <v>16</v>
      </c>
    </row>
    <row r="268">
      <c r="A268" s="47" t="s">
        <v>221</v>
      </c>
      <c r="B268" s="47" t="s">
        <v>18</v>
      </c>
      <c r="C268" s="47">
        <v>10.0</v>
      </c>
      <c r="D268" s="115" t="s">
        <v>658</v>
      </c>
      <c r="E268" s="107">
        <v>122438.18</v>
      </c>
      <c r="F268" s="72" t="s">
        <v>45</v>
      </c>
      <c r="G268" s="46" t="s">
        <v>16</v>
      </c>
    </row>
    <row r="269">
      <c r="A269" s="47" t="s">
        <v>221</v>
      </c>
      <c r="B269" s="47" t="s">
        <v>18</v>
      </c>
      <c r="C269" s="47">
        <v>11.0</v>
      </c>
      <c r="D269" s="115" t="s">
        <v>1231</v>
      </c>
      <c r="E269" s="107">
        <v>199928.62</v>
      </c>
      <c r="F269" s="72" t="s">
        <v>119</v>
      </c>
      <c r="G269" s="46" t="s">
        <v>16</v>
      </c>
    </row>
    <row r="270">
      <c r="A270" s="47" t="s">
        <v>222</v>
      </c>
      <c r="B270" s="47" t="s">
        <v>18</v>
      </c>
      <c r="C270" s="47">
        <v>1.0</v>
      </c>
      <c r="D270" s="115" t="s">
        <v>1214</v>
      </c>
      <c r="E270" s="107">
        <v>199986.98</v>
      </c>
      <c r="F270" s="72" t="s">
        <v>8</v>
      </c>
      <c r="G270" s="46" t="s">
        <v>16</v>
      </c>
    </row>
    <row r="271">
      <c r="A271" s="47" t="s">
        <v>222</v>
      </c>
      <c r="B271" s="47" t="s">
        <v>18</v>
      </c>
      <c r="C271" s="47">
        <v>2.0</v>
      </c>
      <c r="D271" s="115" t="s">
        <v>1214</v>
      </c>
      <c r="E271" s="107">
        <v>199986.98</v>
      </c>
      <c r="F271" s="72" t="s">
        <v>8</v>
      </c>
      <c r="G271" s="46" t="s">
        <v>16</v>
      </c>
    </row>
    <row r="272">
      <c r="A272" s="47" t="s">
        <v>222</v>
      </c>
      <c r="B272" s="47" t="s">
        <v>18</v>
      </c>
      <c r="C272" s="47">
        <v>3.0</v>
      </c>
      <c r="D272" s="115" t="s">
        <v>1214</v>
      </c>
      <c r="E272" s="107">
        <v>199986.98</v>
      </c>
      <c r="F272" s="72" t="s">
        <v>8</v>
      </c>
      <c r="G272" s="46" t="s">
        <v>16</v>
      </c>
    </row>
    <row r="273">
      <c r="A273" s="47" t="s">
        <v>222</v>
      </c>
      <c r="B273" s="47" t="s">
        <v>18</v>
      </c>
      <c r="C273" s="47">
        <v>4.0</v>
      </c>
      <c r="D273" s="115" t="s">
        <v>1302</v>
      </c>
      <c r="E273" s="107">
        <v>150948.43</v>
      </c>
      <c r="F273" s="72" t="s">
        <v>101</v>
      </c>
      <c r="G273" s="46" t="s">
        <v>16</v>
      </c>
    </row>
    <row r="274">
      <c r="A274" s="47" t="s">
        <v>222</v>
      </c>
      <c r="B274" s="47" t="s">
        <v>18</v>
      </c>
      <c r="C274" s="47">
        <v>5.0</v>
      </c>
      <c r="D274" s="115" t="s">
        <v>1300</v>
      </c>
      <c r="E274" s="107">
        <v>136473.94</v>
      </c>
      <c r="F274" s="72" t="s">
        <v>86</v>
      </c>
      <c r="G274" s="46" t="s">
        <v>16</v>
      </c>
    </row>
    <row r="275">
      <c r="A275" s="47" t="s">
        <v>222</v>
      </c>
      <c r="B275" s="47" t="s">
        <v>18</v>
      </c>
      <c r="C275" s="47">
        <v>6.0</v>
      </c>
      <c r="D275" s="115" t="s">
        <v>1304</v>
      </c>
      <c r="E275" s="107">
        <v>199788.96</v>
      </c>
      <c r="F275" s="72" t="s">
        <v>110</v>
      </c>
      <c r="G275" s="46" t="s">
        <v>16</v>
      </c>
    </row>
    <row r="276">
      <c r="A276" s="47" t="s">
        <v>222</v>
      </c>
      <c r="B276" s="47" t="s">
        <v>18</v>
      </c>
      <c r="C276" s="47">
        <v>7.0</v>
      </c>
      <c r="D276" s="115" t="s">
        <v>725</v>
      </c>
      <c r="E276" s="107">
        <v>149289.0</v>
      </c>
      <c r="F276" s="72" t="s">
        <v>27</v>
      </c>
      <c r="G276" s="46" t="s">
        <v>16</v>
      </c>
    </row>
    <row r="277">
      <c r="A277" s="47" t="s">
        <v>222</v>
      </c>
      <c r="B277" s="47" t="s">
        <v>18</v>
      </c>
      <c r="C277" s="47">
        <v>8.0</v>
      </c>
      <c r="D277" s="115" t="s">
        <v>1214</v>
      </c>
      <c r="E277" s="107">
        <v>167213.06</v>
      </c>
      <c r="F277" s="72" t="s">
        <v>8</v>
      </c>
      <c r="G277" s="46" t="s">
        <v>16</v>
      </c>
    </row>
    <row r="278">
      <c r="A278" s="47" t="s">
        <v>222</v>
      </c>
      <c r="B278" s="47" t="s">
        <v>18</v>
      </c>
      <c r="C278" s="47">
        <v>9.0</v>
      </c>
      <c r="D278" s="115" t="s">
        <v>1254</v>
      </c>
      <c r="E278" s="107">
        <v>200000.0</v>
      </c>
      <c r="F278" s="72" t="s">
        <v>30</v>
      </c>
      <c r="G278" s="46" t="s">
        <v>16</v>
      </c>
    </row>
    <row r="279">
      <c r="A279" s="47" t="s">
        <v>215</v>
      </c>
      <c r="B279" s="47" t="s">
        <v>18</v>
      </c>
      <c r="C279" s="47">
        <v>1.0</v>
      </c>
      <c r="D279" s="115" t="s">
        <v>1305</v>
      </c>
      <c r="E279" s="107">
        <v>176752.02</v>
      </c>
      <c r="F279" s="72" t="s">
        <v>80</v>
      </c>
      <c r="G279" s="46" t="s">
        <v>16</v>
      </c>
    </row>
    <row r="280">
      <c r="A280" s="47" t="s">
        <v>215</v>
      </c>
      <c r="B280" s="47" t="s">
        <v>18</v>
      </c>
      <c r="C280" s="47">
        <v>2.0</v>
      </c>
      <c r="D280" s="115" t="s">
        <v>1214</v>
      </c>
      <c r="E280" s="107">
        <v>195696.62</v>
      </c>
      <c r="F280" s="72" t="s">
        <v>8</v>
      </c>
      <c r="G280" s="46" t="s">
        <v>16</v>
      </c>
    </row>
    <row r="281">
      <c r="A281" s="47" t="s">
        <v>215</v>
      </c>
      <c r="B281" s="47" t="s">
        <v>18</v>
      </c>
      <c r="C281" s="47">
        <v>3.0</v>
      </c>
      <c r="D281" s="115" t="s">
        <v>1254</v>
      </c>
      <c r="E281" s="107">
        <v>200000.0</v>
      </c>
      <c r="F281" s="72" t="s">
        <v>30</v>
      </c>
      <c r="G281" s="46" t="s">
        <v>16</v>
      </c>
    </row>
    <row r="282">
      <c r="A282" s="47" t="s">
        <v>215</v>
      </c>
      <c r="B282" s="47" t="s">
        <v>18</v>
      </c>
      <c r="C282" s="47">
        <v>4.0</v>
      </c>
      <c r="D282" s="115" t="s">
        <v>1306</v>
      </c>
      <c r="E282" s="107">
        <v>199850.53</v>
      </c>
      <c r="F282" s="72" t="s">
        <v>54</v>
      </c>
      <c r="G282" s="46" t="s">
        <v>16</v>
      </c>
    </row>
    <row r="283">
      <c r="A283" s="47" t="s">
        <v>215</v>
      </c>
      <c r="B283" s="47" t="s">
        <v>18</v>
      </c>
      <c r="C283" s="47">
        <v>5.0</v>
      </c>
      <c r="D283" s="115" t="s">
        <v>725</v>
      </c>
      <c r="E283" s="107">
        <v>197427.38</v>
      </c>
      <c r="F283" s="72" t="s">
        <v>27</v>
      </c>
      <c r="G283" s="46" t="s">
        <v>16</v>
      </c>
    </row>
    <row r="284">
      <c r="A284" s="47" t="s">
        <v>215</v>
      </c>
      <c r="B284" s="47" t="s">
        <v>18</v>
      </c>
      <c r="C284" s="47">
        <v>6.0</v>
      </c>
      <c r="D284" s="115" t="s">
        <v>1254</v>
      </c>
      <c r="E284" s="107">
        <v>200000.0</v>
      </c>
      <c r="F284" s="72" t="s">
        <v>30</v>
      </c>
      <c r="G284" s="46" t="s">
        <v>16</v>
      </c>
    </row>
    <row r="285">
      <c r="A285" s="47" t="s">
        <v>215</v>
      </c>
      <c r="B285" s="47" t="s">
        <v>18</v>
      </c>
      <c r="C285" s="47">
        <v>7.0</v>
      </c>
      <c r="D285" s="115" t="s">
        <v>1307</v>
      </c>
      <c r="E285" s="107">
        <v>197881.45</v>
      </c>
      <c r="F285" s="72" t="s">
        <v>95</v>
      </c>
      <c r="G285" s="46" t="s">
        <v>16</v>
      </c>
    </row>
    <row r="286">
      <c r="A286" s="47" t="s">
        <v>215</v>
      </c>
      <c r="B286" s="47" t="s">
        <v>18</v>
      </c>
      <c r="C286" s="47">
        <v>8.0</v>
      </c>
      <c r="D286" s="115" t="s">
        <v>658</v>
      </c>
      <c r="E286" s="107">
        <v>176765.19</v>
      </c>
      <c r="F286" s="72" t="s">
        <v>45</v>
      </c>
      <c r="G286" s="46" t="s">
        <v>16</v>
      </c>
    </row>
    <row r="287">
      <c r="A287" s="47" t="s">
        <v>216</v>
      </c>
      <c r="B287" s="47" t="s">
        <v>18</v>
      </c>
      <c r="C287" s="47">
        <v>1.0</v>
      </c>
      <c r="D287" s="115" t="s">
        <v>1308</v>
      </c>
      <c r="E287" s="107">
        <v>174725.18</v>
      </c>
      <c r="F287" s="72" t="s">
        <v>48</v>
      </c>
      <c r="G287" s="46" t="s">
        <v>16</v>
      </c>
    </row>
    <row r="288">
      <c r="A288" s="47" t="s">
        <v>216</v>
      </c>
      <c r="B288" s="47" t="s">
        <v>18</v>
      </c>
      <c r="C288" s="47">
        <v>2.0</v>
      </c>
      <c r="D288" s="115" t="s">
        <v>1309</v>
      </c>
      <c r="E288" s="107">
        <v>132980.45</v>
      </c>
      <c r="F288" s="72" t="s">
        <v>86</v>
      </c>
      <c r="G288" s="46" t="s">
        <v>16</v>
      </c>
    </row>
    <row r="289">
      <c r="A289" s="47" t="s">
        <v>216</v>
      </c>
      <c r="B289" s="47" t="s">
        <v>18</v>
      </c>
      <c r="C289" s="47">
        <v>3.0</v>
      </c>
      <c r="D289" s="115" t="s">
        <v>1214</v>
      </c>
      <c r="E289" s="107">
        <v>197959.25</v>
      </c>
      <c r="F289" s="72" t="s">
        <v>8</v>
      </c>
      <c r="G289" s="46" t="s">
        <v>16</v>
      </c>
    </row>
    <row r="290">
      <c r="A290" s="47" t="s">
        <v>216</v>
      </c>
      <c r="B290" s="47" t="s">
        <v>18</v>
      </c>
      <c r="C290" s="47">
        <v>4.0</v>
      </c>
      <c r="D290" s="115" t="s">
        <v>1214</v>
      </c>
      <c r="E290" s="107">
        <v>196846.12</v>
      </c>
      <c r="F290" s="72" t="s">
        <v>8</v>
      </c>
      <c r="G290" s="46" t="s">
        <v>16</v>
      </c>
    </row>
    <row r="291">
      <c r="A291" s="47" t="s">
        <v>216</v>
      </c>
      <c r="B291" s="47" t="s">
        <v>18</v>
      </c>
      <c r="C291" s="47">
        <v>5.0</v>
      </c>
      <c r="D291" s="115" t="s">
        <v>1214</v>
      </c>
      <c r="E291" s="107">
        <v>197579.46</v>
      </c>
      <c r="F291" s="72" t="s">
        <v>8</v>
      </c>
      <c r="G291" s="46" t="s">
        <v>16</v>
      </c>
    </row>
    <row r="292">
      <c r="A292" s="47" t="s">
        <v>216</v>
      </c>
      <c r="B292" s="47" t="s">
        <v>18</v>
      </c>
      <c r="C292" s="47">
        <v>6.0</v>
      </c>
      <c r="D292" s="115" t="s">
        <v>1309</v>
      </c>
      <c r="E292" s="107">
        <v>176656.11</v>
      </c>
      <c r="F292" s="72" t="s">
        <v>86</v>
      </c>
      <c r="G292" s="46" t="s">
        <v>16</v>
      </c>
    </row>
    <row r="293">
      <c r="A293" s="47" t="s">
        <v>216</v>
      </c>
      <c r="B293" s="47" t="s">
        <v>18</v>
      </c>
      <c r="C293" s="47">
        <v>7.0</v>
      </c>
      <c r="D293" s="115" t="s">
        <v>1310</v>
      </c>
      <c r="E293" s="107">
        <v>189685.85</v>
      </c>
      <c r="F293" s="72" t="s">
        <v>95</v>
      </c>
      <c r="G293" s="46" t="s">
        <v>16</v>
      </c>
    </row>
    <row r="294">
      <c r="A294" s="47" t="s">
        <v>216</v>
      </c>
      <c r="B294" s="47" t="s">
        <v>18</v>
      </c>
      <c r="C294" s="47">
        <v>8.0</v>
      </c>
      <c r="D294" s="115" t="s">
        <v>1254</v>
      </c>
      <c r="E294" s="107">
        <v>200000.0</v>
      </c>
      <c r="F294" s="72" t="s">
        <v>30</v>
      </c>
      <c r="G294" s="46" t="s">
        <v>16</v>
      </c>
    </row>
    <row r="295">
      <c r="A295" s="47" t="s">
        <v>216</v>
      </c>
      <c r="B295" s="47" t="s">
        <v>18</v>
      </c>
      <c r="C295" s="47">
        <v>9.0</v>
      </c>
      <c r="D295" s="115" t="s">
        <v>1254</v>
      </c>
      <c r="E295" s="107">
        <v>200000.0</v>
      </c>
      <c r="F295" s="72" t="s">
        <v>30</v>
      </c>
      <c r="G295" s="46" t="s">
        <v>16</v>
      </c>
    </row>
    <row r="296">
      <c r="A296" s="47" t="s">
        <v>216</v>
      </c>
      <c r="B296" s="47" t="s">
        <v>18</v>
      </c>
      <c r="C296" s="47">
        <v>10.0</v>
      </c>
      <c r="D296" s="115" t="s">
        <v>1311</v>
      </c>
      <c r="E296" s="107">
        <v>199976.0</v>
      </c>
      <c r="F296" s="72" t="s">
        <v>36</v>
      </c>
      <c r="G296" s="46" t="s">
        <v>16</v>
      </c>
    </row>
    <row r="297">
      <c r="A297" s="47" t="s">
        <v>217</v>
      </c>
      <c r="B297" s="47" t="s">
        <v>18</v>
      </c>
      <c r="C297" s="47">
        <v>1.0</v>
      </c>
      <c r="D297" s="115" t="s">
        <v>1312</v>
      </c>
      <c r="E297" s="107">
        <v>179437.1</v>
      </c>
      <c r="F297" s="72" t="s">
        <v>36</v>
      </c>
      <c r="G297" s="46" t="s">
        <v>16</v>
      </c>
    </row>
    <row r="298">
      <c r="A298" s="47" t="s">
        <v>217</v>
      </c>
      <c r="B298" s="47" t="s">
        <v>18</v>
      </c>
      <c r="C298" s="47">
        <v>2.0</v>
      </c>
      <c r="D298" s="115" t="s">
        <v>1312</v>
      </c>
      <c r="E298" s="107">
        <v>179575.7</v>
      </c>
      <c r="F298" s="72" t="s">
        <v>36</v>
      </c>
      <c r="G298" s="46" t="s">
        <v>16</v>
      </c>
    </row>
    <row r="299">
      <c r="A299" s="47" t="s">
        <v>217</v>
      </c>
      <c r="B299" s="47" t="s">
        <v>18</v>
      </c>
      <c r="C299" s="47">
        <v>3.0</v>
      </c>
      <c r="D299" s="115" t="s">
        <v>1254</v>
      </c>
      <c r="E299" s="107">
        <v>200000.0</v>
      </c>
      <c r="F299" s="72" t="s">
        <v>30</v>
      </c>
      <c r="G299" s="46" t="s">
        <v>16</v>
      </c>
    </row>
    <row r="300">
      <c r="A300" s="47" t="s">
        <v>217</v>
      </c>
      <c r="B300" s="47" t="s">
        <v>18</v>
      </c>
      <c r="C300" s="47">
        <v>4.0</v>
      </c>
      <c r="D300" s="115" t="s">
        <v>1254</v>
      </c>
      <c r="E300" s="107">
        <v>200000.0</v>
      </c>
      <c r="F300" s="72" t="s">
        <v>30</v>
      </c>
      <c r="G300" s="46" t="s">
        <v>16</v>
      </c>
    </row>
    <row r="301">
      <c r="A301" s="47" t="s">
        <v>217</v>
      </c>
      <c r="B301" s="47" t="s">
        <v>18</v>
      </c>
      <c r="C301" s="47">
        <v>5.0</v>
      </c>
      <c r="D301" s="115" t="s">
        <v>1280</v>
      </c>
      <c r="E301" s="107">
        <v>199987.24</v>
      </c>
      <c r="F301" s="72" t="s">
        <v>107</v>
      </c>
      <c r="G301" s="46" t="s">
        <v>16</v>
      </c>
    </row>
    <row r="302">
      <c r="A302" s="47" t="s">
        <v>217</v>
      </c>
      <c r="B302" s="47" t="s">
        <v>18</v>
      </c>
      <c r="C302" s="47">
        <v>6.0</v>
      </c>
      <c r="D302" s="115" t="s">
        <v>1295</v>
      </c>
      <c r="E302" s="107">
        <v>199584.0</v>
      </c>
      <c r="F302" s="72" t="s">
        <v>36</v>
      </c>
      <c r="G302" s="46" t="s">
        <v>16</v>
      </c>
    </row>
    <row r="303">
      <c r="A303" s="47" t="s">
        <v>217</v>
      </c>
      <c r="B303" s="47" t="s">
        <v>18</v>
      </c>
      <c r="C303" s="47">
        <v>7.0</v>
      </c>
      <c r="D303" s="115" t="s">
        <v>1280</v>
      </c>
      <c r="E303" s="107">
        <v>99989.68</v>
      </c>
      <c r="F303" s="72" t="s">
        <v>107</v>
      </c>
      <c r="G303" s="46" t="s">
        <v>16</v>
      </c>
    </row>
    <row r="304">
      <c r="A304" s="47" t="s">
        <v>217</v>
      </c>
      <c r="B304" s="47" t="s">
        <v>18</v>
      </c>
      <c r="C304" s="47">
        <v>8.0</v>
      </c>
      <c r="D304" s="115" t="s">
        <v>1254</v>
      </c>
      <c r="E304" s="107">
        <v>100000.0</v>
      </c>
      <c r="F304" s="72" t="s">
        <v>30</v>
      </c>
      <c r="G304" s="46" t="s">
        <v>16</v>
      </c>
    </row>
    <row r="305">
      <c r="A305" s="47" t="s">
        <v>218</v>
      </c>
      <c r="B305" s="47" t="s">
        <v>18</v>
      </c>
      <c r="C305" s="47">
        <v>1.0</v>
      </c>
      <c r="D305" s="115" t="s">
        <v>1214</v>
      </c>
      <c r="E305" s="107">
        <v>197566.43</v>
      </c>
      <c r="F305" s="72" t="s">
        <v>8</v>
      </c>
      <c r="G305" s="46" t="s">
        <v>16</v>
      </c>
    </row>
    <row r="306">
      <c r="A306" s="47" t="s">
        <v>218</v>
      </c>
      <c r="B306" s="47" t="s">
        <v>18</v>
      </c>
      <c r="C306" s="47">
        <v>2.0</v>
      </c>
      <c r="D306" s="115" t="s">
        <v>1254</v>
      </c>
      <c r="E306" s="107">
        <v>200000.0</v>
      </c>
      <c r="F306" s="72" t="s">
        <v>30</v>
      </c>
      <c r="G306" s="46" t="s">
        <v>16</v>
      </c>
    </row>
    <row r="307">
      <c r="A307" s="47" t="s">
        <v>218</v>
      </c>
      <c r="B307" s="47" t="s">
        <v>18</v>
      </c>
      <c r="C307" s="47">
        <v>3.0</v>
      </c>
      <c r="D307" s="115" t="s">
        <v>1254</v>
      </c>
      <c r="E307" s="107">
        <v>200000.0</v>
      </c>
      <c r="F307" s="72" t="s">
        <v>30</v>
      </c>
      <c r="G307" s="46" t="s">
        <v>16</v>
      </c>
    </row>
    <row r="308">
      <c r="A308" s="47" t="s">
        <v>218</v>
      </c>
      <c r="B308" s="47" t="s">
        <v>18</v>
      </c>
      <c r="C308" s="47">
        <v>4.0</v>
      </c>
      <c r="D308" s="115" t="s">
        <v>1254</v>
      </c>
      <c r="E308" s="107">
        <v>200000.0</v>
      </c>
      <c r="F308" s="72" t="s">
        <v>30</v>
      </c>
      <c r="G308" s="46" t="s">
        <v>16</v>
      </c>
    </row>
    <row r="309">
      <c r="A309" s="47" t="s">
        <v>218</v>
      </c>
      <c r="B309" s="47" t="s">
        <v>18</v>
      </c>
      <c r="C309" s="47">
        <v>5.0</v>
      </c>
      <c r="D309" s="115" t="s">
        <v>1214</v>
      </c>
      <c r="E309" s="107">
        <v>99929.54</v>
      </c>
      <c r="F309" s="72" t="s">
        <v>8</v>
      </c>
      <c r="G309" s="46" t="s">
        <v>16</v>
      </c>
    </row>
    <row r="310">
      <c r="A310" s="96" t="s">
        <v>218</v>
      </c>
      <c r="B310" s="96" t="s">
        <v>18</v>
      </c>
      <c r="C310" s="96">
        <v>6.0</v>
      </c>
      <c r="D310" s="130" t="s">
        <v>1214</v>
      </c>
      <c r="E310" s="108">
        <v>199941.5</v>
      </c>
      <c r="F310" s="98" t="s">
        <v>8</v>
      </c>
      <c r="G310" s="46" t="s">
        <v>16</v>
      </c>
    </row>
    <row r="311">
      <c r="A311" s="47" t="s">
        <v>143</v>
      </c>
      <c r="B311" s="47" t="s">
        <v>23</v>
      </c>
      <c r="C311" s="47">
        <v>1.0</v>
      </c>
      <c r="D311" s="115" t="s">
        <v>645</v>
      </c>
      <c r="E311" s="107">
        <v>200000.0</v>
      </c>
      <c r="F311" s="72" t="s">
        <v>122</v>
      </c>
      <c r="G311" s="131" t="s">
        <v>16</v>
      </c>
    </row>
    <row r="312">
      <c r="A312" s="47" t="s">
        <v>143</v>
      </c>
      <c r="B312" s="47" t="s">
        <v>23</v>
      </c>
      <c r="C312" s="47">
        <v>2.0</v>
      </c>
      <c r="D312" s="115" t="s">
        <v>1313</v>
      </c>
      <c r="E312" s="107">
        <v>200000.0</v>
      </c>
      <c r="F312" s="72" t="s">
        <v>95</v>
      </c>
      <c r="G312" s="46" t="s">
        <v>16</v>
      </c>
    </row>
    <row r="313">
      <c r="A313" s="47" t="s">
        <v>143</v>
      </c>
      <c r="B313" s="47" t="s">
        <v>23</v>
      </c>
      <c r="C313" s="47">
        <v>3.0</v>
      </c>
      <c r="D313" s="115" t="s">
        <v>1292</v>
      </c>
      <c r="E313" s="107">
        <v>199800.0</v>
      </c>
      <c r="F313" s="72" t="s">
        <v>107</v>
      </c>
      <c r="G313" s="46" t="s">
        <v>16</v>
      </c>
    </row>
    <row r="314">
      <c r="A314" s="47" t="s">
        <v>143</v>
      </c>
      <c r="B314" s="47" t="s">
        <v>23</v>
      </c>
      <c r="C314" s="47">
        <v>4.0</v>
      </c>
      <c r="D314" s="115" t="s">
        <v>871</v>
      </c>
      <c r="E314" s="107">
        <v>199710.0</v>
      </c>
      <c r="F314" s="72" t="s">
        <v>27</v>
      </c>
      <c r="G314" s="46" t="s">
        <v>16</v>
      </c>
    </row>
    <row r="315">
      <c r="A315" s="47" t="s">
        <v>143</v>
      </c>
      <c r="B315" s="47" t="s">
        <v>23</v>
      </c>
      <c r="C315" s="47">
        <v>5.0</v>
      </c>
      <c r="D315" s="115" t="s">
        <v>1314</v>
      </c>
      <c r="E315" s="107">
        <v>200000.0</v>
      </c>
      <c r="F315" s="72" t="s">
        <v>113</v>
      </c>
      <c r="G315" s="46" t="s">
        <v>16</v>
      </c>
    </row>
    <row r="316">
      <c r="A316" s="47" t="s">
        <v>143</v>
      </c>
      <c r="B316" s="47" t="s">
        <v>23</v>
      </c>
      <c r="C316" s="47">
        <v>6.0</v>
      </c>
      <c r="D316" s="115" t="s">
        <v>1315</v>
      </c>
      <c r="E316" s="107">
        <v>200000.0</v>
      </c>
      <c r="F316" s="72" t="s">
        <v>122</v>
      </c>
      <c r="G316" s="46" t="s">
        <v>16</v>
      </c>
    </row>
    <row r="317">
      <c r="A317" s="47" t="s">
        <v>144</v>
      </c>
      <c r="B317" s="47" t="s">
        <v>23</v>
      </c>
      <c r="C317" s="47">
        <v>1.0</v>
      </c>
      <c r="D317" s="115" t="s">
        <v>645</v>
      </c>
      <c r="E317" s="107">
        <v>200000.0</v>
      </c>
      <c r="F317" s="72" t="s">
        <v>122</v>
      </c>
      <c r="G317" s="46" t="s">
        <v>16</v>
      </c>
    </row>
    <row r="318">
      <c r="A318" s="47" t="s">
        <v>144</v>
      </c>
      <c r="B318" s="47" t="s">
        <v>23</v>
      </c>
      <c r="C318" s="47">
        <v>2.0</v>
      </c>
      <c r="D318" s="115" t="s">
        <v>1313</v>
      </c>
      <c r="E318" s="107">
        <v>190502.21</v>
      </c>
      <c r="F318" s="72" t="s">
        <v>95</v>
      </c>
      <c r="G318" s="46" t="s">
        <v>16</v>
      </c>
    </row>
    <row r="319">
      <c r="A319" s="47" t="s">
        <v>144</v>
      </c>
      <c r="B319" s="47" t="s">
        <v>23</v>
      </c>
      <c r="C319" s="47">
        <v>3.0</v>
      </c>
      <c r="D319" s="115" t="s">
        <v>1316</v>
      </c>
      <c r="E319" s="107">
        <v>169967.38</v>
      </c>
      <c r="F319" s="72" t="s">
        <v>95</v>
      </c>
      <c r="G319" s="46" t="s">
        <v>16</v>
      </c>
    </row>
    <row r="320">
      <c r="A320" s="47" t="s">
        <v>144</v>
      </c>
      <c r="B320" s="47" t="s">
        <v>23</v>
      </c>
      <c r="C320" s="47">
        <v>4.0</v>
      </c>
      <c r="D320" s="115" t="s">
        <v>725</v>
      </c>
      <c r="E320" s="107">
        <v>177529.9</v>
      </c>
      <c r="F320" s="72" t="s">
        <v>27</v>
      </c>
      <c r="G320" s="46" t="s">
        <v>16</v>
      </c>
    </row>
    <row r="321">
      <c r="A321" s="47" t="s">
        <v>144</v>
      </c>
      <c r="B321" s="47" t="s">
        <v>23</v>
      </c>
      <c r="C321" s="47">
        <v>5.0</v>
      </c>
      <c r="D321" s="115" t="s">
        <v>1231</v>
      </c>
      <c r="E321" s="107">
        <v>103763.65</v>
      </c>
      <c r="F321" s="72" t="s">
        <v>119</v>
      </c>
      <c r="G321" s="46" t="s">
        <v>16</v>
      </c>
    </row>
    <row r="322">
      <c r="A322" s="47" t="s">
        <v>144</v>
      </c>
      <c r="B322" s="47" t="s">
        <v>23</v>
      </c>
      <c r="C322" s="47">
        <v>6.0</v>
      </c>
      <c r="D322" s="46" t="s">
        <v>725</v>
      </c>
      <c r="E322" s="107">
        <v>199471.84</v>
      </c>
      <c r="F322" s="72" t="s">
        <v>27</v>
      </c>
      <c r="G322" s="46" t="s">
        <v>16</v>
      </c>
    </row>
    <row r="323">
      <c r="A323" s="47" t="s">
        <v>144</v>
      </c>
      <c r="B323" s="47" t="s">
        <v>23</v>
      </c>
      <c r="C323" s="47">
        <v>7.0</v>
      </c>
      <c r="D323" s="46" t="s">
        <v>1231</v>
      </c>
      <c r="E323" s="107">
        <v>199277.9</v>
      </c>
      <c r="F323" s="72" t="s">
        <v>119</v>
      </c>
      <c r="G323" s="46" t="s">
        <v>16</v>
      </c>
    </row>
    <row r="324">
      <c r="A324" s="47" t="s">
        <v>144</v>
      </c>
      <c r="B324" s="47" t="s">
        <v>23</v>
      </c>
      <c r="C324" s="47">
        <v>8.0</v>
      </c>
      <c r="D324" s="115" t="s">
        <v>1254</v>
      </c>
      <c r="E324" s="107">
        <v>200000.0</v>
      </c>
      <c r="F324" s="72" t="s">
        <v>30</v>
      </c>
      <c r="G324" s="46" t="s">
        <v>16</v>
      </c>
    </row>
    <row r="325">
      <c r="A325" s="47" t="s">
        <v>144</v>
      </c>
      <c r="B325" s="47" t="s">
        <v>23</v>
      </c>
      <c r="C325" s="47">
        <v>9.0</v>
      </c>
      <c r="D325" s="115" t="s">
        <v>1259</v>
      </c>
      <c r="E325" s="107">
        <v>198163.3</v>
      </c>
      <c r="F325" s="72" t="s">
        <v>128</v>
      </c>
      <c r="G325" s="46" t="s">
        <v>16</v>
      </c>
    </row>
    <row r="326">
      <c r="A326" s="47" t="s">
        <v>144</v>
      </c>
      <c r="B326" s="47" t="s">
        <v>23</v>
      </c>
      <c r="C326" s="47">
        <v>10.0</v>
      </c>
      <c r="D326" s="115" t="s">
        <v>1259</v>
      </c>
      <c r="E326" s="107">
        <v>100000.0</v>
      </c>
      <c r="F326" s="72" t="s">
        <v>128</v>
      </c>
      <c r="G326" s="46" t="s">
        <v>16</v>
      </c>
    </row>
    <row r="327">
      <c r="A327" s="47" t="s">
        <v>145</v>
      </c>
      <c r="B327" s="47" t="s">
        <v>23</v>
      </c>
      <c r="C327" s="47">
        <v>1.0</v>
      </c>
      <c r="D327" s="115" t="s">
        <v>645</v>
      </c>
      <c r="E327" s="107">
        <v>200000.0</v>
      </c>
      <c r="F327" s="72" t="s">
        <v>122</v>
      </c>
      <c r="G327" s="46" t="s">
        <v>16</v>
      </c>
    </row>
    <row r="328">
      <c r="A328" s="47" t="s">
        <v>145</v>
      </c>
      <c r="B328" s="47" t="s">
        <v>23</v>
      </c>
      <c r="C328" s="47">
        <v>2.0</v>
      </c>
      <c r="D328" s="115" t="s">
        <v>1317</v>
      </c>
      <c r="E328" s="107">
        <v>194250.0</v>
      </c>
      <c r="F328" s="72" t="s">
        <v>95</v>
      </c>
      <c r="G328" s="46" t="s">
        <v>16</v>
      </c>
    </row>
    <row r="329">
      <c r="A329" s="47" t="s">
        <v>145</v>
      </c>
      <c r="B329" s="47" t="s">
        <v>23</v>
      </c>
      <c r="C329" s="47">
        <v>3.0</v>
      </c>
      <c r="D329" s="115" t="s">
        <v>1318</v>
      </c>
      <c r="E329" s="107">
        <v>197756.16</v>
      </c>
      <c r="F329" s="72" t="s">
        <v>113</v>
      </c>
      <c r="G329" s="46" t="s">
        <v>16</v>
      </c>
    </row>
    <row r="330">
      <c r="A330" s="47" t="s">
        <v>145</v>
      </c>
      <c r="B330" s="47" t="s">
        <v>23</v>
      </c>
      <c r="C330" s="47">
        <v>4.0</v>
      </c>
      <c r="D330" s="115" t="s">
        <v>725</v>
      </c>
      <c r="E330" s="107">
        <v>199048.0</v>
      </c>
      <c r="F330" s="72" t="s">
        <v>27</v>
      </c>
      <c r="G330" s="46" t="s">
        <v>16</v>
      </c>
    </row>
    <row r="331">
      <c r="A331" s="47" t="s">
        <v>145</v>
      </c>
      <c r="B331" s="47" t="s">
        <v>23</v>
      </c>
      <c r="C331" s="47">
        <v>5.0</v>
      </c>
      <c r="D331" s="115" t="s">
        <v>1319</v>
      </c>
      <c r="E331" s="107">
        <v>181727.48</v>
      </c>
      <c r="F331" s="72" t="s">
        <v>8</v>
      </c>
      <c r="G331" s="46" t="s">
        <v>16</v>
      </c>
    </row>
    <row r="332">
      <c r="A332" s="47" t="s">
        <v>145</v>
      </c>
      <c r="B332" s="47" t="s">
        <v>23</v>
      </c>
      <c r="C332" s="47">
        <v>6.0</v>
      </c>
      <c r="D332" s="115" t="s">
        <v>1254</v>
      </c>
      <c r="E332" s="107">
        <v>198407.09</v>
      </c>
      <c r="F332" s="72" t="s">
        <v>30</v>
      </c>
      <c r="G332" s="46" t="s">
        <v>16</v>
      </c>
    </row>
    <row r="333">
      <c r="A333" s="47" t="s">
        <v>145</v>
      </c>
      <c r="B333" s="47" t="s">
        <v>23</v>
      </c>
      <c r="C333" s="47">
        <v>7.0</v>
      </c>
      <c r="D333" s="115" t="s">
        <v>1211</v>
      </c>
      <c r="E333" s="107">
        <v>200000.0</v>
      </c>
      <c r="F333" s="72" t="s">
        <v>54</v>
      </c>
      <c r="G333" s="46" t="s">
        <v>16</v>
      </c>
    </row>
    <row r="334">
      <c r="A334" s="47" t="s">
        <v>146</v>
      </c>
      <c r="B334" s="47" t="s">
        <v>23</v>
      </c>
      <c r="C334" s="47">
        <v>1.0</v>
      </c>
      <c r="D334" s="115" t="s">
        <v>1320</v>
      </c>
      <c r="E334" s="107">
        <v>193501.53</v>
      </c>
      <c r="F334" s="72" t="s">
        <v>75</v>
      </c>
      <c r="G334" s="46" t="s">
        <v>16</v>
      </c>
    </row>
    <row r="335">
      <c r="A335" s="47" t="s">
        <v>146</v>
      </c>
      <c r="B335" s="47" t="s">
        <v>23</v>
      </c>
      <c r="C335" s="47">
        <v>2.0</v>
      </c>
      <c r="D335" s="115" t="s">
        <v>1309</v>
      </c>
      <c r="E335" s="107">
        <v>197305.5</v>
      </c>
      <c r="F335" s="72" t="s">
        <v>86</v>
      </c>
      <c r="G335" s="46" t="s">
        <v>16</v>
      </c>
    </row>
    <row r="336">
      <c r="A336" s="47" t="s">
        <v>146</v>
      </c>
      <c r="B336" s="47" t="s">
        <v>23</v>
      </c>
      <c r="C336" s="47">
        <v>3.0</v>
      </c>
      <c r="D336" s="115" t="s">
        <v>725</v>
      </c>
      <c r="E336" s="107">
        <v>199965.0</v>
      </c>
      <c r="F336" s="72" t="s">
        <v>27</v>
      </c>
      <c r="G336" s="46" t="s">
        <v>16</v>
      </c>
    </row>
    <row r="337">
      <c r="A337" s="47" t="s">
        <v>146</v>
      </c>
      <c r="B337" s="47" t="s">
        <v>23</v>
      </c>
      <c r="C337" s="47">
        <v>4.0</v>
      </c>
      <c r="D337" s="115" t="s">
        <v>645</v>
      </c>
      <c r="E337" s="107">
        <v>199981.6</v>
      </c>
      <c r="F337" s="72" t="s">
        <v>122</v>
      </c>
      <c r="G337" s="46" t="s">
        <v>16</v>
      </c>
    </row>
    <row r="338">
      <c r="A338" s="47" t="s">
        <v>146</v>
      </c>
      <c r="B338" s="47" t="s">
        <v>23</v>
      </c>
      <c r="C338" s="47">
        <v>5.0</v>
      </c>
      <c r="D338" s="115" t="s">
        <v>1320</v>
      </c>
      <c r="E338" s="107">
        <v>200000.0</v>
      </c>
      <c r="F338" s="72" t="s">
        <v>75</v>
      </c>
      <c r="G338" s="46" t="s">
        <v>16</v>
      </c>
    </row>
    <row r="339">
      <c r="A339" s="47" t="s">
        <v>146</v>
      </c>
      <c r="B339" s="47" t="s">
        <v>23</v>
      </c>
      <c r="C339" s="47">
        <v>6.0</v>
      </c>
      <c r="D339" s="115" t="s">
        <v>1320</v>
      </c>
      <c r="E339" s="107">
        <v>199565.0</v>
      </c>
      <c r="F339" s="72" t="s">
        <v>75</v>
      </c>
      <c r="G339" s="46" t="s">
        <v>16</v>
      </c>
    </row>
    <row r="340">
      <c r="A340" s="47" t="s">
        <v>146</v>
      </c>
      <c r="B340" s="47" t="s">
        <v>23</v>
      </c>
      <c r="C340" s="47">
        <v>7.0</v>
      </c>
      <c r="D340" s="115" t="s">
        <v>1280</v>
      </c>
      <c r="E340" s="107">
        <v>199788.52</v>
      </c>
      <c r="F340" s="72" t="s">
        <v>107</v>
      </c>
      <c r="G340" s="46" t="s">
        <v>16</v>
      </c>
    </row>
    <row r="341">
      <c r="A341" s="47" t="s">
        <v>146</v>
      </c>
      <c r="B341" s="47" t="s">
        <v>23</v>
      </c>
      <c r="C341" s="47">
        <v>8.0</v>
      </c>
      <c r="D341" s="115" t="s">
        <v>1235</v>
      </c>
      <c r="E341" s="107">
        <v>197305.5</v>
      </c>
      <c r="F341" s="72" t="s">
        <v>39</v>
      </c>
      <c r="G341" s="46" t="s">
        <v>16</v>
      </c>
    </row>
    <row r="342">
      <c r="A342" s="47" t="s">
        <v>146</v>
      </c>
      <c r="B342" s="47" t="s">
        <v>23</v>
      </c>
      <c r="C342" s="47">
        <v>9.0</v>
      </c>
      <c r="D342" s="115" t="s">
        <v>658</v>
      </c>
      <c r="E342" s="107">
        <v>200000.0</v>
      </c>
      <c r="F342" s="72" t="s">
        <v>45</v>
      </c>
      <c r="G342" s="46" t="s">
        <v>16</v>
      </c>
    </row>
    <row r="343">
      <c r="A343" s="47" t="s">
        <v>146</v>
      </c>
      <c r="B343" s="47" t="s">
        <v>23</v>
      </c>
      <c r="C343" s="47">
        <v>10.0</v>
      </c>
      <c r="D343" s="115" t="s">
        <v>1315</v>
      </c>
      <c r="E343" s="107">
        <v>200000.0</v>
      </c>
      <c r="F343" s="72" t="s">
        <v>122</v>
      </c>
      <c r="G343" s="46" t="s">
        <v>16</v>
      </c>
    </row>
    <row r="344">
      <c r="A344" s="47" t="s">
        <v>215</v>
      </c>
      <c r="B344" s="47" t="s">
        <v>23</v>
      </c>
      <c r="C344" s="47">
        <v>1.0</v>
      </c>
      <c r="D344" s="115" t="s">
        <v>645</v>
      </c>
      <c r="E344" s="107">
        <v>193503.53</v>
      </c>
      <c r="F344" s="72" t="s">
        <v>122</v>
      </c>
      <c r="G344" s="46" t="s">
        <v>16</v>
      </c>
    </row>
    <row r="345">
      <c r="A345" s="47" t="s">
        <v>215</v>
      </c>
      <c r="B345" s="47" t="s">
        <v>23</v>
      </c>
      <c r="C345" s="47">
        <v>2.0</v>
      </c>
      <c r="D345" s="115" t="s">
        <v>1315</v>
      </c>
      <c r="E345" s="107">
        <v>186731.18</v>
      </c>
      <c r="F345" s="72" t="s">
        <v>122</v>
      </c>
      <c r="G345" s="46" t="s">
        <v>16</v>
      </c>
    </row>
    <row r="346">
      <c r="A346" s="47" t="s">
        <v>215</v>
      </c>
      <c r="B346" s="47" t="s">
        <v>23</v>
      </c>
      <c r="C346" s="47">
        <v>3.0</v>
      </c>
      <c r="D346" s="115" t="s">
        <v>1321</v>
      </c>
      <c r="E346" s="107">
        <v>87694.71</v>
      </c>
      <c r="F346" s="72" t="s">
        <v>27</v>
      </c>
      <c r="G346" s="46" t="s">
        <v>16</v>
      </c>
    </row>
    <row r="347">
      <c r="A347" s="47" t="s">
        <v>215</v>
      </c>
      <c r="B347" s="47" t="s">
        <v>23</v>
      </c>
      <c r="C347" s="47">
        <v>4.0</v>
      </c>
      <c r="D347" s="115" t="s">
        <v>1264</v>
      </c>
      <c r="E347" s="107">
        <v>200000.0</v>
      </c>
      <c r="F347" s="72" t="s">
        <v>45</v>
      </c>
      <c r="G347" s="46" t="s">
        <v>16</v>
      </c>
    </row>
    <row r="348">
      <c r="A348" s="47" t="s">
        <v>215</v>
      </c>
      <c r="B348" s="47" t="s">
        <v>23</v>
      </c>
      <c r="C348" s="47">
        <v>5.0</v>
      </c>
      <c r="D348" s="115" t="s">
        <v>658</v>
      </c>
      <c r="E348" s="107">
        <v>200000.0</v>
      </c>
      <c r="F348" s="72" t="s">
        <v>45</v>
      </c>
      <c r="G348" s="46" t="s">
        <v>16</v>
      </c>
    </row>
    <row r="349">
      <c r="A349" s="47" t="s">
        <v>215</v>
      </c>
      <c r="B349" s="47" t="s">
        <v>23</v>
      </c>
      <c r="C349" s="47">
        <v>6.0</v>
      </c>
      <c r="D349" s="115" t="s">
        <v>1264</v>
      </c>
      <c r="E349" s="107">
        <v>184153.26</v>
      </c>
      <c r="F349" s="72" t="s">
        <v>45</v>
      </c>
      <c r="G349" s="46" t="s">
        <v>16</v>
      </c>
    </row>
    <row r="350">
      <c r="A350" s="47" t="s">
        <v>215</v>
      </c>
      <c r="B350" s="47" t="s">
        <v>23</v>
      </c>
      <c r="C350" s="47">
        <v>7.0</v>
      </c>
      <c r="D350" s="115" t="s">
        <v>1264</v>
      </c>
      <c r="E350" s="107">
        <v>200000.0</v>
      </c>
      <c r="F350" s="72" t="s">
        <v>45</v>
      </c>
      <c r="G350" s="46" t="s">
        <v>16</v>
      </c>
    </row>
    <row r="351">
      <c r="A351" s="47" t="s">
        <v>215</v>
      </c>
      <c r="B351" s="47" t="s">
        <v>23</v>
      </c>
      <c r="C351" s="47">
        <v>8.0</v>
      </c>
      <c r="D351" s="115" t="s">
        <v>1306</v>
      </c>
      <c r="E351" s="107">
        <v>200000.0</v>
      </c>
      <c r="F351" s="72" t="s">
        <v>54</v>
      </c>
      <c r="G351" s="46" t="s">
        <v>16</v>
      </c>
    </row>
    <row r="352">
      <c r="A352" s="47" t="s">
        <v>215</v>
      </c>
      <c r="B352" s="47" t="s">
        <v>23</v>
      </c>
      <c r="C352" s="47">
        <v>9.0</v>
      </c>
      <c r="D352" s="115" t="s">
        <v>1322</v>
      </c>
      <c r="E352" s="107">
        <v>199980.0</v>
      </c>
      <c r="F352" s="72" t="s">
        <v>42</v>
      </c>
      <c r="G352" s="46" t="s">
        <v>16</v>
      </c>
    </row>
    <row r="353">
      <c r="A353" s="47" t="s">
        <v>215</v>
      </c>
      <c r="B353" s="47" t="s">
        <v>23</v>
      </c>
      <c r="C353" s="47">
        <v>10.0</v>
      </c>
      <c r="D353" s="115" t="s">
        <v>1264</v>
      </c>
      <c r="E353" s="107">
        <v>199575.0</v>
      </c>
      <c r="F353" s="72" t="s">
        <v>45</v>
      </c>
      <c r="G353" s="46" t="s">
        <v>16</v>
      </c>
    </row>
    <row r="354">
      <c r="A354" s="47" t="s">
        <v>216</v>
      </c>
      <c r="B354" s="47" t="s">
        <v>23</v>
      </c>
      <c r="C354" s="47">
        <v>1.0</v>
      </c>
      <c r="D354" s="115" t="s">
        <v>645</v>
      </c>
      <c r="E354" s="107">
        <v>200000.0</v>
      </c>
      <c r="F354" s="72" t="s">
        <v>122</v>
      </c>
      <c r="G354" s="46" t="s">
        <v>16</v>
      </c>
    </row>
    <row r="355">
      <c r="A355" s="47" t="s">
        <v>216</v>
      </c>
      <c r="B355" s="47" t="s">
        <v>23</v>
      </c>
      <c r="C355" s="47">
        <v>2.0</v>
      </c>
      <c r="D355" s="115" t="s">
        <v>1315</v>
      </c>
      <c r="E355" s="107">
        <v>196955.36</v>
      </c>
      <c r="F355" s="72" t="s">
        <v>122</v>
      </c>
      <c r="G355" s="46" t="s">
        <v>16</v>
      </c>
    </row>
    <row r="356">
      <c r="A356" s="47" t="s">
        <v>216</v>
      </c>
      <c r="B356" s="47" t="s">
        <v>23</v>
      </c>
      <c r="C356" s="47">
        <v>3.0</v>
      </c>
      <c r="D356" s="115" t="s">
        <v>871</v>
      </c>
      <c r="E356" s="107">
        <v>196941.57</v>
      </c>
      <c r="F356" s="72" t="s">
        <v>27</v>
      </c>
      <c r="G356" s="46" t="s">
        <v>16</v>
      </c>
    </row>
    <row r="357">
      <c r="A357" s="47" t="s">
        <v>216</v>
      </c>
      <c r="B357" s="47" t="s">
        <v>23</v>
      </c>
      <c r="C357" s="47">
        <v>4.0</v>
      </c>
      <c r="D357" s="115" t="s">
        <v>725</v>
      </c>
      <c r="E357" s="107">
        <v>200000.0</v>
      </c>
      <c r="F357" s="72" t="s">
        <v>27</v>
      </c>
      <c r="G357" s="46" t="s">
        <v>16</v>
      </c>
    </row>
    <row r="358">
      <c r="A358" s="47" t="s">
        <v>216</v>
      </c>
      <c r="B358" s="47" t="s">
        <v>23</v>
      </c>
      <c r="C358" s="47">
        <v>5.0</v>
      </c>
      <c r="D358" s="115" t="s">
        <v>725</v>
      </c>
      <c r="E358" s="107">
        <v>199207.92</v>
      </c>
      <c r="F358" s="72" t="s">
        <v>27</v>
      </c>
      <c r="G358" s="46" t="s">
        <v>16</v>
      </c>
    </row>
    <row r="359">
      <c r="A359" s="47" t="s">
        <v>216</v>
      </c>
      <c r="B359" s="47" t="s">
        <v>23</v>
      </c>
      <c r="C359" s="47">
        <v>6.0</v>
      </c>
      <c r="D359" s="115" t="s">
        <v>1323</v>
      </c>
      <c r="E359" s="107">
        <v>200000.0</v>
      </c>
      <c r="F359" s="72" t="s">
        <v>95</v>
      </c>
      <c r="G359" s="46" t="s">
        <v>16</v>
      </c>
    </row>
    <row r="360">
      <c r="A360" s="47" t="s">
        <v>216</v>
      </c>
      <c r="B360" s="47" t="s">
        <v>23</v>
      </c>
      <c r="C360" s="47">
        <v>7.0</v>
      </c>
      <c r="D360" s="115" t="s">
        <v>871</v>
      </c>
      <c r="E360" s="107">
        <v>200000.0</v>
      </c>
      <c r="F360" s="72" t="s">
        <v>27</v>
      </c>
      <c r="G360" s="46" t="s">
        <v>16</v>
      </c>
    </row>
    <row r="361">
      <c r="A361" s="47" t="s">
        <v>216</v>
      </c>
      <c r="B361" s="47" t="s">
        <v>23</v>
      </c>
      <c r="C361" s="47">
        <v>8.0</v>
      </c>
      <c r="D361" s="115" t="s">
        <v>725</v>
      </c>
      <c r="E361" s="107">
        <v>198083.2</v>
      </c>
      <c r="F361" s="72" t="s">
        <v>27</v>
      </c>
      <c r="G361" s="46" t="s">
        <v>16</v>
      </c>
    </row>
    <row r="362">
      <c r="A362" s="47" t="s">
        <v>216</v>
      </c>
      <c r="B362" s="47" t="s">
        <v>23</v>
      </c>
      <c r="C362" s="47">
        <v>9.0</v>
      </c>
      <c r="D362" s="115" t="s">
        <v>725</v>
      </c>
      <c r="E362" s="107">
        <v>137204.71</v>
      </c>
      <c r="F362" s="72" t="s">
        <v>27</v>
      </c>
      <c r="G362" s="46" t="s">
        <v>16</v>
      </c>
    </row>
    <row r="363">
      <c r="A363" s="47" t="s">
        <v>216</v>
      </c>
      <c r="B363" s="47" t="s">
        <v>23</v>
      </c>
      <c r="C363" s="47">
        <v>10.0</v>
      </c>
      <c r="D363" s="115" t="s">
        <v>1324</v>
      </c>
      <c r="E363" s="107">
        <v>199800.0</v>
      </c>
      <c r="F363" s="72" t="s">
        <v>119</v>
      </c>
      <c r="G363" s="46" t="s">
        <v>16</v>
      </c>
    </row>
    <row r="364">
      <c r="A364" s="47" t="s">
        <v>217</v>
      </c>
      <c r="B364" s="47" t="s">
        <v>23</v>
      </c>
      <c r="C364" s="47">
        <v>1.0</v>
      </c>
      <c r="D364" s="115" t="s">
        <v>1325</v>
      </c>
      <c r="E364" s="107">
        <v>200000.0</v>
      </c>
      <c r="F364" s="72" t="s">
        <v>122</v>
      </c>
      <c r="G364" s="46" t="s">
        <v>16</v>
      </c>
    </row>
    <row r="365">
      <c r="A365" s="47" t="s">
        <v>217</v>
      </c>
      <c r="B365" s="47" t="s">
        <v>23</v>
      </c>
      <c r="C365" s="47">
        <v>2.0</v>
      </c>
      <c r="D365" s="115" t="s">
        <v>1315</v>
      </c>
      <c r="E365" s="107">
        <v>196744.8</v>
      </c>
      <c r="F365" s="72" t="s">
        <v>122</v>
      </c>
      <c r="G365" s="46" t="s">
        <v>16</v>
      </c>
    </row>
    <row r="366">
      <c r="A366" s="47" t="s">
        <v>217</v>
      </c>
      <c r="B366" s="47" t="s">
        <v>23</v>
      </c>
      <c r="C366" s="47">
        <v>3.0</v>
      </c>
      <c r="D366" s="115" t="s">
        <v>1326</v>
      </c>
      <c r="E366" s="107">
        <v>200000.0</v>
      </c>
      <c r="F366" s="72" t="s">
        <v>107</v>
      </c>
      <c r="G366" s="46" t="s">
        <v>16</v>
      </c>
    </row>
    <row r="367">
      <c r="A367" s="47" t="s">
        <v>217</v>
      </c>
      <c r="B367" s="47" t="s">
        <v>23</v>
      </c>
      <c r="C367" s="47">
        <v>4.0</v>
      </c>
      <c r="D367" s="115" t="s">
        <v>1295</v>
      </c>
      <c r="E367" s="107">
        <v>200000.0</v>
      </c>
      <c r="F367" s="72" t="s">
        <v>36</v>
      </c>
      <c r="G367" s="46" t="s">
        <v>16</v>
      </c>
    </row>
    <row r="368">
      <c r="A368" s="47" t="s">
        <v>217</v>
      </c>
      <c r="B368" s="47" t="s">
        <v>23</v>
      </c>
      <c r="C368" s="47">
        <v>5.0</v>
      </c>
      <c r="D368" s="115" t="s">
        <v>1327</v>
      </c>
      <c r="E368" s="107">
        <v>199995.0</v>
      </c>
      <c r="F368" s="72" t="s">
        <v>107</v>
      </c>
      <c r="G368" s="46" t="s">
        <v>16</v>
      </c>
    </row>
    <row r="369">
      <c r="A369" s="47" t="s">
        <v>217</v>
      </c>
      <c r="B369" s="47" t="s">
        <v>23</v>
      </c>
      <c r="C369" s="47">
        <v>6.0</v>
      </c>
      <c r="D369" s="115" t="s">
        <v>1327</v>
      </c>
      <c r="E369" s="107">
        <v>199956.9</v>
      </c>
      <c r="F369" s="72" t="s">
        <v>107</v>
      </c>
      <c r="G369" s="46" t="s">
        <v>16</v>
      </c>
    </row>
    <row r="370">
      <c r="A370" s="47" t="s">
        <v>217</v>
      </c>
      <c r="B370" s="47" t="s">
        <v>23</v>
      </c>
      <c r="C370" s="47">
        <v>7.0</v>
      </c>
      <c r="D370" s="115" t="s">
        <v>1328</v>
      </c>
      <c r="E370" s="107">
        <v>199473.12</v>
      </c>
      <c r="F370" s="72" t="s">
        <v>36</v>
      </c>
      <c r="G370" s="46" t="s">
        <v>16</v>
      </c>
    </row>
    <row r="371">
      <c r="A371" s="47" t="s">
        <v>217</v>
      </c>
      <c r="B371" s="47" t="s">
        <v>23</v>
      </c>
      <c r="C371" s="47">
        <v>8.0</v>
      </c>
      <c r="D371" s="115" t="s">
        <v>1328</v>
      </c>
      <c r="E371" s="107">
        <v>99451.27</v>
      </c>
      <c r="F371" s="72" t="s">
        <v>36</v>
      </c>
      <c r="G371" s="46" t="s">
        <v>16</v>
      </c>
    </row>
    <row r="372">
      <c r="A372" s="47" t="s">
        <v>217</v>
      </c>
      <c r="B372" s="47" t="s">
        <v>23</v>
      </c>
      <c r="C372" s="47">
        <v>9.0</v>
      </c>
      <c r="D372" s="115" t="s">
        <v>1328</v>
      </c>
      <c r="E372" s="107">
        <v>200000.0</v>
      </c>
      <c r="F372" s="72" t="s">
        <v>36</v>
      </c>
      <c r="G372" s="46" t="s">
        <v>16</v>
      </c>
    </row>
    <row r="373">
      <c r="A373" s="47" t="s">
        <v>217</v>
      </c>
      <c r="B373" s="47" t="s">
        <v>23</v>
      </c>
      <c r="C373" s="47">
        <v>10.0</v>
      </c>
      <c r="D373" s="115" t="s">
        <v>1304</v>
      </c>
      <c r="E373" s="107">
        <v>179993.92</v>
      </c>
      <c r="F373" s="72" t="s">
        <v>110</v>
      </c>
      <c r="G373" s="46" t="s">
        <v>16</v>
      </c>
    </row>
    <row r="374">
      <c r="A374" s="47" t="s">
        <v>218</v>
      </c>
      <c r="B374" s="47" t="s">
        <v>23</v>
      </c>
      <c r="C374" s="47">
        <v>1.0</v>
      </c>
      <c r="D374" s="115" t="s">
        <v>645</v>
      </c>
      <c r="E374" s="107">
        <v>179993.92</v>
      </c>
      <c r="F374" s="72" t="s">
        <v>122</v>
      </c>
      <c r="G374" s="46" t="s">
        <v>16</v>
      </c>
    </row>
    <row r="375">
      <c r="A375" s="47" t="s">
        <v>218</v>
      </c>
      <c r="B375" s="47" t="s">
        <v>23</v>
      </c>
      <c r="C375" s="47">
        <v>2.0</v>
      </c>
      <c r="D375" s="115" t="s">
        <v>1315</v>
      </c>
      <c r="E375" s="107">
        <v>179692.08</v>
      </c>
      <c r="F375" s="72" t="s">
        <v>122</v>
      </c>
      <c r="G375" s="46" t="s">
        <v>16</v>
      </c>
    </row>
    <row r="376">
      <c r="A376" s="47" t="s">
        <v>218</v>
      </c>
      <c r="B376" s="47" t="s">
        <v>23</v>
      </c>
      <c r="C376" s="47">
        <v>3.0</v>
      </c>
      <c r="D376" s="115" t="s">
        <v>1329</v>
      </c>
      <c r="E376" s="107">
        <v>200000.0</v>
      </c>
      <c r="F376" s="72" t="s">
        <v>27</v>
      </c>
      <c r="G376" s="46" t="s">
        <v>16</v>
      </c>
    </row>
    <row r="377">
      <c r="A377" s="47" t="s">
        <v>218</v>
      </c>
      <c r="B377" s="47" t="s">
        <v>23</v>
      </c>
      <c r="C377" s="47">
        <v>4.0</v>
      </c>
      <c r="D377" s="115" t="s">
        <v>1322</v>
      </c>
      <c r="E377" s="107">
        <v>199710.0</v>
      </c>
      <c r="F377" s="72" t="s">
        <v>42</v>
      </c>
      <c r="G377" s="46" t="s">
        <v>16</v>
      </c>
    </row>
    <row r="378">
      <c r="A378" s="47" t="s">
        <v>218</v>
      </c>
      <c r="B378" s="47" t="s">
        <v>23</v>
      </c>
      <c r="C378" s="47">
        <v>5.0</v>
      </c>
      <c r="D378" s="115" t="s">
        <v>725</v>
      </c>
      <c r="E378" s="107">
        <v>200000.0</v>
      </c>
      <c r="F378" s="72" t="s">
        <v>27</v>
      </c>
      <c r="G378" s="46" t="s">
        <v>16</v>
      </c>
    </row>
    <row r="379">
      <c r="A379" s="47" t="s">
        <v>218</v>
      </c>
      <c r="B379" s="47" t="s">
        <v>23</v>
      </c>
      <c r="C379" s="47">
        <v>6.0</v>
      </c>
      <c r="D379" s="115" t="s">
        <v>1264</v>
      </c>
      <c r="E379" s="107">
        <v>200000.0</v>
      </c>
      <c r="F379" s="72" t="s">
        <v>45</v>
      </c>
      <c r="G379" s="46" t="s">
        <v>16</v>
      </c>
    </row>
    <row r="380">
      <c r="A380" s="47" t="s">
        <v>218</v>
      </c>
      <c r="B380" s="47" t="s">
        <v>23</v>
      </c>
      <c r="C380" s="47">
        <v>7.0</v>
      </c>
      <c r="D380" s="115" t="s">
        <v>1330</v>
      </c>
      <c r="E380" s="107">
        <v>200000.0</v>
      </c>
      <c r="F380" s="72" t="s">
        <v>89</v>
      </c>
      <c r="G380" s="46" t="s">
        <v>16</v>
      </c>
    </row>
    <row r="381">
      <c r="A381" s="47" t="s">
        <v>218</v>
      </c>
      <c r="B381" s="47" t="s">
        <v>23</v>
      </c>
      <c r="C381" s="47">
        <v>8.0</v>
      </c>
      <c r="D381" s="115" t="s">
        <v>1331</v>
      </c>
      <c r="E381" s="107">
        <v>199575.0</v>
      </c>
      <c r="F381" s="72" t="s">
        <v>86</v>
      </c>
      <c r="G381" s="46" t="s">
        <v>16</v>
      </c>
    </row>
    <row r="382">
      <c r="A382" s="47" t="s">
        <v>218</v>
      </c>
      <c r="B382" s="47" t="s">
        <v>23</v>
      </c>
      <c r="C382" s="47">
        <v>9.0</v>
      </c>
      <c r="D382" s="115" t="s">
        <v>1330</v>
      </c>
      <c r="E382" s="107">
        <v>200000.0</v>
      </c>
      <c r="F382" s="72" t="s">
        <v>89</v>
      </c>
      <c r="G382" s="46" t="s">
        <v>16</v>
      </c>
    </row>
    <row r="383">
      <c r="A383" s="47" t="s">
        <v>218</v>
      </c>
      <c r="B383" s="47" t="s">
        <v>23</v>
      </c>
      <c r="C383" s="47">
        <v>10.0</v>
      </c>
      <c r="D383" s="115" t="s">
        <v>1302</v>
      </c>
      <c r="E383" s="107">
        <v>93944.96</v>
      </c>
      <c r="F383" s="72" t="s">
        <v>101</v>
      </c>
      <c r="G383" s="46" t="s">
        <v>16</v>
      </c>
    </row>
    <row r="384">
      <c r="A384" s="47" t="s">
        <v>219</v>
      </c>
      <c r="B384" s="47" t="s">
        <v>23</v>
      </c>
      <c r="C384" s="47">
        <v>1.0</v>
      </c>
      <c r="D384" s="115" t="s">
        <v>645</v>
      </c>
      <c r="E384" s="107">
        <v>104273.39</v>
      </c>
      <c r="F384" s="72" t="s">
        <v>122</v>
      </c>
      <c r="G384" s="46" t="s">
        <v>16</v>
      </c>
    </row>
    <row r="385">
      <c r="A385" s="47" t="s">
        <v>219</v>
      </c>
      <c r="B385" s="47" t="s">
        <v>23</v>
      </c>
      <c r="C385" s="47">
        <v>2.0</v>
      </c>
      <c r="D385" s="115" t="s">
        <v>1332</v>
      </c>
      <c r="E385" s="107">
        <v>200000.0</v>
      </c>
      <c r="F385" s="72" t="s">
        <v>122</v>
      </c>
      <c r="G385" s="46" t="s">
        <v>16</v>
      </c>
    </row>
    <row r="386">
      <c r="A386" s="47" t="s">
        <v>219</v>
      </c>
      <c r="B386" s="47" t="s">
        <v>23</v>
      </c>
      <c r="C386" s="47">
        <v>3.0</v>
      </c>
      <c r="D386" s="115" t="s">
        <v>1315</v>
      </c>
      <c r="E386" s="107">
        <v>200000.0</v>
      </c>
      <c r="F386" s="72" t="s">
        <v>122</v>
      </c>
      <c r="G386" s="46" t="s">
        <v>16</v>
      </c>
    </row>
    <row r="387">
      <c r="A387" s="47" t="s">
        <v>219</v>
      </c>
      <c r="B387" s="47" t="s">
        <v>23</v>
      </c>
      <c r="C387" s="47">
        <v>4.0</v>
      </c>
      <c r="D387" s="115" t="s">
        <v>1238</v>
      </c>
      <c r="E387" s="107">
        <v>200000.0</v>
      </c>
      <c r="F387" s="72" t="s">
        <v>89</v>
      </c>
      <c r="G387" s="46" t="s">
        <v>16</v>
      </c>
    </row>
    <row r="388">
      <c r="A388" s="47" t="s">
        <v>219</v>
      </c>
      <c r="B388" s="47" t="s">
        <v>23</v>
      </c>
      <c r="C388" s="47">
        <v>5.0</v>
      </c>
      <c r="D388" s="115" t="s">
        <v>725</v>
      </c>
      <c r="E388" s="107">
        <v>200000.0</v>
      </c>
      <c r="F388" s="72" t="s">
        <v>27</v>
      </c>
      <c r="G388" s="46" t="s">
        <v>16</v>
      </c>
    </row>
    <row r="389">
      <c r="A389" s="47" t="s">
        <v>219</v>
      </c>
      <c r="B389" s="47" t="s">
        <v>23</v>
      </c>
      <c r="C389" s="47">
        <v>6.0</v>
      </c>
      <c r="D389" s="115" t="s">
        <v>725</v>
      </c>
      <c r="E389" s="107">
        <v>200000.0</v>
      </c>
      <c r="F389" s="72" t="s">
        <v>27</v>
      </c>
      <c r="G389" s="46" t="s">
        <v>16</v>
      </c>
    </row>
    <row r="390">
      <c r="A390" s="47" t="s">
        <v>219</v>
      </c>
      <c r="B390" s="47" t="s">
        <v>23</v>
      </c>
      <c r="C390" s="47">
        <v>7.0</v>
      </c>
      <c r="D390" s="115" t="s">
        <v>725</v>
      </c>
      <c r="E390" s="107">
        <v>197966.98</v>
      </c>
      <c r="F390" s="72" t="s">
        <v>27</v>
      </c>
      <c r="G390" s="46" t="s">
        <v>16</v>
      </c>
    </row>
    <row r="391">
      <c r="A391" s="47" t="s">
        <v>219</v>
      </c>
      <c r="B391" s="47" t="s">
        <v>23</v>
      </c>
      <c r="C391" s="47">
        <v>8.0</v>
      </c>
      <c r="D391" s="115" t="s">
        <v>1333</v>
      </c>
      <c r="E391" s="107">
        <v>200000.0</v>
      </c>
      <c r="F391" s="72" t="s">
        <v>51</v>
      </c>
      <c r="G391" s="46" t="s">
        <v>16</v>
      </c>
    </row>
    <row r="392">
      <c r="A392" s="47" t="s">
        <v>219</v>
      </c>
      <c r="B392" s="47" t="s">
        <v>23</v>
      </c>
      <c r="C392" s="47">
        <v>9.0</v>
      </c>
      <c r="D392" s="115" t="s">
        <v>1333</v>
      </c>
      <c r="E392" s="107">
        <v>200000.0</v>
      </c>
      <c r="F392" s="72" t="s">
        <v>51</v>
      </c>
      <c r="G392" s="46" t="s">
        <v>16</v>
      </c>
    </row>
    <row r="393">
      <c r="A393" s="47" t="s">
        <v>219</v>
      </c>
      <c r="B393" s="47" t="s">
        <v>23</v>
      </c>
      <c r="C393" s="47">
        <v>10.0</v>
      </c>
      <c r="D393" s="115" t="s">
        <v>1333</v>
      </c>
      <c r="E393" s="107">
        <v>200000.0</v>
      </c>
      <c r="F393" s="72" t="s">
        <v>51</v>
      </c>
      <c r="G393" s="46" t="s">
        <v>16</v>
      </c>
    </row>
    <row r="394">
      <c r="A394" s="47" t="s">
        <v>220</v>
      </c>
      <c r="B394" s="47" t="s">
        <v>23</v>
      </c>
      <c r="C394" s="47">
        <v>1.0</v>
      </c>
      <c r="D394" s="115" t="s">
        <v>645</v>
      </c>
      <c r="E394" s="107">
        <v>199956.96</v>
      </c>
      <c r="F394" s="72" t="s">
        <v>122</v>
      </c>
      <c r="G394" s="46" t="s">
        <v>16</v>
      </c>
    </row>
    <row r="395">
      <c r="A395" s="47" t="s">
        <v>220</v>
      </c>
      <c r="B395" s="47" t="s">
        <v>23</v>
      </c>
      <c r="C395" s="47">
        <v>2.0</v>
      </c>
      <c r="D395" s="115" t="s">
        <v>1315</v>
      </c>
      <c r="E395" s="107">
        <v>199956.96</v>
      </c>
      <c r="F395" s="72" t="s">
        <v>122</v>
      </c>
      <c r="G395" s="46" t="s">
        <v>16</v>
      </c>
    </row>
    <row r="396">
      <c r="A396" s="47" t="s">
        <v>220</v>
      </c>
      <c r="B396" s="47" t="s">
        <v>23</v>
      </c>
      <c r="C396" s="47">
        <v>3.0</v>
      </c>
      <c r="D396" s="115" t="s">
        <v>1320</v>
      </c>
      <c r="E396" s="107">
        <v>199956.96</v>
      </c>
      <c r="F396" s="72" t="s">
        <v>75</v>
      </c>
      <c r="G396" s="46" t="s">
        <v>16</v>
      </c>
    </row>
    <row r="397">
      <c r="A397" s="47" t="s">
        <v>220</v>
      </c>
      <c r="B397" s="47" t="s">
        <v>23</v>
      </c>
      <c r="C397" s="47">
        <v>4.0</v>
      </c>
      <c r="D397" s="115" t="s">
        <v>1300</v>
      </c>
      <c r="E397" s="107">
        <v>200000.0</v>
      </c>
      <c r="F397" s="72" t="s">
        <v>86</v>
      </c>
      <c r="G397" s="46" t="s">
        <v>16</v>
      </c>
    </row>
    <row r="398">
      <c r="A398" s="47" t="s">
        <v>220</v>
      </c>
      <c r="B398" s="47" t="s">
        <v>23</v>
      </c>
      <c r="C398" s="47">
        <v>5.0</v>
      </c>
      <c r="D398" s="115" t="s">
        <v>1300</v>
      </c>
      <c r="E398" s="107">
        <v>166155.39</v>
      </c>
      <c r="F398" s="72" t="s">
        <v>86</v>
      </c>
      <c r="G398" s="46" t="s">
        <v>16</v>
      </c>
    </row>
    <row r="399">
      <c r="A399" s="47" t="s">
        <v>220</v>
      </c>
      <c r="B399" s="47" t="s">
        <v>23</v>
      </c>
      <c r="C399" s="47">
        <v>6.0</v>
      </c>
      <c r="D399" s="115" t="s">
        <v>1231</v>
      </c>
      <c r="E399" s="107">
        <v>200000.0</v>
      </c>
      <c r="F399" s="72" t="s">
        <v>119</v>
      </c>
      <c r="G399" s="46" t="s">
        <v>16</v>
      </c>
    </row>
    <row r="400">
      <c r="A400" s="47" t="s">
        <v>220</v>
      </c>
      <c r="B400" s="47" t="s">
        <v>23</v>
      </c>
      <c r="C400" s="47">
        <v>7.0</v>
      </c>
      <c r="D400" s="115" t="s">
        <v>1231</v>
      </c>
      <c r="E400" s="107">
        <v>197365.97</v>
      </c>
      <c r="F400" s="72" t="s">
        <v>119</v>
      </c>
      <c r="G400" s="46" t="s">
        <v>16</v>
      </c>
    </row>
    <row r="401">
      <c r="A401" s="47" t="s">
        <v>220</v>
      </c>
      <c r="B401" s="47" t="s">
        <v>23</v>
      </c>
      <c r="C401" s="47">
        <v>8.0</v>
      </c>
      <c r="D401" s="115" t="s">
        <v>725</v>
      </c>
      <c r="E401" s="107">
        <v>197365.97</v>
      </c>
      <c r="F401" s="72" t="s">
        <v>27</v>
      </c>
      <c r="G401" s="46" t="s">
        <v>16</v>
      </c>
    </row>
    <row r="402">
      <c r="A402" s="47" t="s">
        <v>220</v>
      </c>
      <c r="B402" s="47" t="s">
        <v>23</v>
      </c>
      <c r="C402" s="47">
        <v>9.0</v>
      </c>
      <c r="D402" s="115" t="s">
        <v>658</v>
      </c>
      <c r="E402" s="107">
        <v>198854.66</v>
      </c>
      <c r="F402" s="72" t="s">
        <v>45</v>
      </c>
      <c r="G402" s="46" t="s">
        <v>16</v>
      </c>
    </row>
    <row r="403">
      <c r="A403" s="47" t="s">
        <v>220</v>
      </c>
      <c r="B403" s="47" t="s">
        <v>23</v>
      </c>
      <c r="C403" s="47">
        <v>10.0</v>
      </c>
      <c r="D403" s="115" t="s">
        <v>658</v>
      </c>
      <c r="E403" s="107">
        <v>200000.0</v>
      </c>
      <c r="F403" s="72" t="s">
        <v>45</v>
      </c>
      <c r="G403" s="46" t="s">
        <v>16</v>
      </c>
    </row>
    <row r="404">
      <c r="A404" s="47" t="s">
        <v>221</v>
      </c>
      <c r="B404" s="47" t="s">
        <v>23</v>
      </c>
      <c r="C404" s="47">
        <v>1.0</v>
      </c>
      <c r="D404" s="115" t="s">
        <v>645</v>
      </c>
      <c r="E404" s="107">
        <v>199183.67</v>
      </c>
      <c r="F404" s="72" t="s">
        <v>122</v>
      </c>
      <c r="G404" s="46" t="s">
        <v>16</v>
      </c>
    </row>
    <row r="405">
      <c r="A405" s="47" t="s">
        <v>221</v>
      </c>
      <c r="B405" s="47" t="s">
        <v>23</v>
      </c>
      <c r="C405" s="47">
        <v>2.0</v>
      </c>
      <c r="D405" s="115" t="s">
        <v>1315</v>
      </c>
      <c r="E405" s="107">
        <v>199582.21</v>
      </c>
      <c r="F405" s="72" t="s">
        <v>122</v>
      </c>
      <c r="G405" s="46" t="s">
        <v>16</v>
      </c>
    </row>
    <row r="406">
      <c r="A406" s="47" t="s">
        <v>221</v>
      </c>
      <c r="B406" s="47" t="s">
        <v>23</v>
      </c>
      <c r="C406" s="47">
        <v>3.0</v>
      </c>
      <c r="D406" s="115" t="s">
        <v>658</v>
      </c>
      <c r="E406" s="107">
        <v>199260.7</v>
      </c>
      <c r="F406" s="72" t="s">
        <v>45</v>
      </c>
      <c r="G406" s="46" t="s">
        <v>16</v>
      </c>
    </row>
    <row r="407">
      <c r="A407" s="47" t="s">
        <v>221</v>
      </c>
      <c r="B407" s="47" t="s">
        <v>23</v>
      </c>
      <c r="C407" s="47">
        <v>4.0</v>
      </c>
      <c r="D407" s="115" t="s">
        <v>1334</v>
      </c>
      <c r="E407" s="107">
        <v>199398.95</v>
      </c>
      <c r="F407" s="72" t="s">
        <v>27</v>
      </c>
      <c r="G407" s="46" t="s">
        <v>16</v>
      </c>
    </row>
    <row r="408">
      <c r="A408" s="47" t="s">
        <v>221</v>
      </c>
      <c r="B408" s="47" t="s">
        <v>23</v>
      </c>
      <c r="C408" s="47">
        <v>5.0</v>
      </c>
      <c r="D408" s="115" t="s">
        <v>1234</v>
      </c>
      <c r="E408" s="107">
        <v>199084.35</v>
      </c>
      <c r="F408" s="72" t="s">
        <v>51</v>
      </c>
      <c r="G408" s="46" t="s">
        <v>16</v>
      </c>
    </row>
    <row r="409">
      <c r="A409" s="47" t="s">
        <v>221</v>
      </c>
      <c r="B409" s="47" t="s">
        <v>23</v>
      </c>
      <c r="C409" s="47">
        <v>6.0</v>
      </c>
      <c r="D409" s="115" t="s">
        <v>1234</v>
      </c>
      <c r="E409" s="107">
        <v>200000.0</v>
      </c>
      <c r="F409" s="72" t="s">
        <v>51</v>
      </c>
      <c r="G409" s="46" t="s">
        <v>16</v>
      </c>
    </row>
    <row r="410">
      <c r="A410" s="47" t="s">
        <v>221</v>
      </c>
      <c r="B410" s="47" t="s">
        <v>23</v>
      </c>
      <c r="C410" s="47">
        <v>7.0</v>
      </c>
      <c r="D410" s="115" t="s">
        <v>1266</v>
      </c>
      <c r="E410" s="107">
        <v>200000.0</v>
      </c>
      <c r="F410" s="72" t="s">
        <v>60</v>
      </c>
      <c r="G410" s="46" t="s">
        <v>16</v>
      </c>
    </row>
    <row r="411">
      <c r="A411" s="47" t="s">
        <v>221</v>
      </c>
      <c r="B411" s="47" t="s">
        <v>23</v>
      </c>
      <c r="C411" s="47">
        <v>8.0</v>
      </c>
      <c r="D411" s="115" t="s">
        <v>725</v>
      </c>
      <c r="E411" s="107">
        <v>198370.0</v>
      </c>
      <c r="F411" s="72" t="s">
        <v>27</v>
      </c>
      <c r="G411" s="46" t="s">
        <v>16</v>
      </c>
    </row>
    <row r="412">
      <c r="A412" s="47" t="s">
        <v>221</v>
      </c>
      <c r="B412" s="47" t="s">
        <v>23</v>
      </c>
      <c r="C412" s="47">
        <v>9.0</v>
      </c>
      <c r="D412" s="115" t="s">
        <v>1335</v>
      </c>
      <c r="E412" s="107">
        <v>200000.0</v>
      </c>
      <c r="F412" s="72" t="s">
        <v>95</v>
      </c>
      <c r="G412" s="46" t="s">
        <v>16</v>
      </c>
    </row>
    <row r="413">
      <c r="A413" s="47" t="s">
        <v>221</v>
      </c>
      <c r="B413" s="47" t="s">
        <v>23</v>
      </c>
      <c r="C413" s="47">
        <v>10.0</v>
      </c>
      <c r="D413" s="115" t="s">
        <v>1331</v>
      </c>
      <c r="E413" s="107">
        <v>197557.18</v>
      </c>
      <c r="F413" s="72" t="s">
        <v>86</v>
      </c>
      <c r="G413" s="46" t="s">
        <v>16</v>
      </c>
    </row>
    <row r="414">
      <c r="A414" s="47" t="s">
        <v>222</v>
      </c>
      <c r="B414" s="47" t="s">
        <v>23</v>
      </c>
      <c r="C414" s="47">
        <v>1.0</v>
      </c>
      <c r="D414" s="115" t="s">
        <v>1254</v>
      </c>
      <c r="E414" s="107">
        <v>199800.0</v>
      </c>
      <c r="F414" s="72" t="s">
        <v>30</v>
      </c>
      <c r="G414" s="46" t="s">
        <v>16</v>
      </c>
    </row>
    <row r="415">
      <c r="A415" s="47" t="s">
        <v>222</v>
      </c>
      <c r="B415" s="47" t="s">
        <v>23</v>
      </c>
      <c r="C415" s="47">
        <v>2.0</v>
      </c>
      <c r="D415" s="115" t="s">
        <v>1254</v>
      </c>
      <c r="E415" s="107">
        <v>140340.7</v>
      </c>
      <c r="F415" s="72" t="s">
        <v>30</v>
      </c>
      <c r="G415" s="46" t="s">
        <v>16</v>
      </c>
    </row>
    <row r="416">
      <c r="A416" s="47" t="s">
        <v>222</v>
      </c>
      <c r="B416" s="47" t="s">
        <v>23</v>
      </c>
      <c r="C416" s="47">
        <v>3.0</v>
      </c>
      <c r="D416" s="115" t="s">
        <v>645</v>
      </c>
      <c r="E416" s="107">
        <v>139880.66</v>
      </c>
      <c r="F416" s="72" t="s">
        <v>122</v>
      </c>
      <c r="G416" s="46" t="s">
        <v>16</v>
      </c>
    </row>
    <row r="417">
      <c r="A417" s="47" t="s">
        <v>222</v>
      </c>
      <c r="B417" s="47" t="s">
        <v>23</v>
      </c>
      <c r="C417" s="47">
        <v>4.0</v>
      </c>
      <c r="D417" s="115" t="s">
        <v>1336</v>
      </c>
      <c r="E417" s="107">
        <v>197413.68</v>
      </c>
      <c r="F417" s="72" t="s">
        <v>8</v>
      </c>
      <c r="G417" s="46" t="s">
        <v>16</v>
      </c>
    </row>
    <row r="418">
      <c r="A418" s="47" t="s">
        <v>222</v>
      </c>
      <c r="B418" s="47" t="s">
        <v>23</v>
      </c>
      <c r="C418" s="47">
        <v>5.0</v>
      </c>
      <c r="D418" s="115" t="s">
        <v>1336</v>
      </c>
      <c r="E418" s="107">
        <v>191038.43</v>
      </c>
      <c r="F418" s="72" t="s">
        <v>8</v>
      </c>
      <c r="G418" s="46" t="s">
        <v>16</v>
      </c>
    </row>
    <row r="419">
      <c r="A419" s="47" t="s">
        <v>222</v>
      </c>
      <c r="B419" s="47" t="s">
        <v>23</v>
      </c>
      <c r="C419" s="47">
        <v>6.0</v>
      </c>
      <c r="D419" s="115" t="s">
        <v>1315</v>
      </c>
      <c r="E419" s="107">
        <v>200000.0</v>
      </c>
      <c r="F419" s="72" t="s">
        <v>122</v>
      </c>
      <c r="G419" s="46" t="s">
        <v>16</v>
      </c>
    </row>
    <row r="420">
      <c r="A420" s="47" t="s">
        <v>222</v>
      </c>
      <c r="B420" s="47" t="s">
        <v>23</v>
      </c>
      <c r="C420" s="47">
        <v>7.0</v>
      </c>
      <c r="D420" s="115" t="s">
        <v>658</v>
      </c>
      <c r="E420" s="107">
        <v>197159.09</v>
      </c>
      <c r="F420" s="72" t="s">
        <v>45</v>
      </c>
      <c r="G420" s="46" t="s">
        <v>16</v>
      </c>
    </row>
    <row r="421">
      <c r="A421" s="47" t="s">
        <v>222</v>
      </c>
      <c r="B421" s="47" t="s">
        <v>23</v>
      </c>
      <c r="C421" s="47">
        <v>8.0</v>
      </c>
      <c r="D421" s="115" t="s">
        <v>658</v>
      </c>
      <c r="E421" s="107">
        <v>197086.22</v>
      </c>
      <c r="F421" s="72" t="s">
        <v>45</v>
      </c>
      <c r="G421" s="46" t="s">
        <v>16</v>
      </c>
    </row>
    <row r="422">
      <c r="A422" s="47" t="s">
        <v>222</v>
      </c>
      <c r="B422" s="47" t="s">
        <v>23</v>
      </c>
      <c r="C422" s="47">
        <v>9.0</v>
      </c>
      <c r="D422" s="115" t="s">
        <v>658</v>
      </c>
      <c r="E422" s="107">
        <v>200000.0</v>
      </c>
      <c r="F422" s="72" t="s">
        <v>45</v>
      </c>
      <c r="G422" s="46" t="s">
        <v>16</v>
      </c>
    </row>
    <row r="423">
      <c r="A423" s="96" t="s">
        <v>222</v>
      </c>
      <c r="B423" s="96" t="s">
        <v>23</v>
      </c>
      <c r="C423" s="96">
        <v>10.0</v>
      </c>
      <c r="D423" s="130" t="s">
        <v>725</v>
      </c>
      <c r="E423" s="108">
        <v>192638.98</v>
      </c>
      <c r="F423" s="98" t="s">
        <v>27</v>
      </c>
      <c r="G423" s="46" t="s">
        <v>16</v>
      </c>
    </row>
    <row r="424">
      <c r="A424" s="31"/>
      <c r="B424" s="31"/>
      <c r="C424" s="31"/>
      <c r="D424" s="132"/>
      <c r="E424" s="109"/>
      <c r="F424" s="33"/>
      <c r="G424" s="52"/>
    </row>
    <row r="425">
      <c r="A425" s="31"/>
      <c r="B425" s="31"/>
      <c r="C425" s="31"/>
      <c r="D425" s="132"/>
      <c r="E425" s="109"/>
      <c r="F425" s="33"/>
      <c r="G425" s="52"/>
    </row>
    <row r="426">
      <c r="A426" s="31"/>
      <c r="B426" s="31"/>
      <c r="C426" s="31"/>
      <c r="D426" s="132"/>
      <c r="E426" s="109"/>
      <c r="F426" s="33"/>
      <c r="G426" s="52"/>
    </row>
    <row r="427">
      <c r="A427" s="31"/>
      <c r="B427" s="31"/>
      <c r="C427" s="31"/>
      <c r="D427" s="132"/>
      <c r="E427" s="109"/>
      <c r="F427" s="33"/>
      <c r="G427" s="52"/>
    </row>
    <row r="428">
      <c r="A428" s="31"/>
      <c r="B428" s="31"/>
      <c r="C428" s="31"/>
      <c r="D428" s="132"/>
      <c r="E428" s="109"/>
      <c r="F428" s="33"/>
      <c r="G428" s="52"/>
    </row>
    <row r="429">
      <c r="A429" s="31"/>
      <c r="B429" s="31"/>
      <c r="C429" s="31"/>
      <c r="D429" s="132"/>
      <c r="E429" s="109"/>
      <c r="F429" s="33"/>
      <c r="G429" s="52"/>
    </row>
    <row r="430">
      <c r="A430" s="31"/>
      <c r="B430" s="31"/>
      <c r="C430" s="31"/>
      <c r="D430" s="132"/>
      <c r="E430" s="109"/>
      <c r="F430" s="33"/>
      <c r="G430" s="52"/>
    </row>
    <row r="431">
      <c r="A431" s="31"/>
      <c r="B431" s="31"/>
      <c r="C431" s="31"/>
      <c r="D431" s="132"/>
      <c r="E431" s="109"/>
      <c r="F431" s="33"/>
      <c r="G431" s="52"/>
    </row>
    <row r="432">
      <c r="A432" s="31"/>
      <c r="B432" s="31"/>
      <c r="C432" s="31"/>
      <c r="D432" s="132"/>
      <c r="E432" s="109"/>
      <c r="F432" s="33"/>
      <c r="G432" s="52"/>
    </row>
    <row r="433">
      <c r="A433" s="31"/>
      <c r="B433" s="31"/>
      <c r="C433" s="31"/>
      <c r="D433" s="132"/>
      <c r="E433" s="109"/>
      <c r="F433" s="33"/>
      <c r="G433" s="52"/>
    </row>
    <row r="434">
      <c r="A434" s="31"/>
      <c r="B434" s="31"/>
      <c r="C434" s="31"/>
      <c r="D434" s="132"/>
      <c r="E434" s="109"/>
      <c r="F434" s="33"/>
      <c r="G434" s="52"/>
    </row>
    <row r="435">
      <c r="A435" s="31"/>
      <c r="B435" s="31"/>
      <c r="C435" s="31"/>
      <c r="D435" s="132"/>
      <c r="E435" s="109"/>
      <c r="F435" s="33"/>
      <c r="G435" s="52"/>
    </row>
    <row r="436">
      <c r="A436" s="31"/>
      <c r="B436" s="31"/>
      <c r="C436" s="31"/>
      <c r="D436" s="132"/>
      <c r="E436" s="109"/>
      <c r="F436" s="33"/>
      <c r="G436" s="52"/>
    </row>
    <row r="437">
      <c r="A437" s="31"/>
      <c r="B437" s="31"/>
      <c r="C437" s="31"/>
      <c r="D437" s="132"/>
      <c r="E437" s="109"/>
      <c r="F437" s="33"/>
      <c r="G437" s="52"/>
    </row>
    <row r="438">
      <c r="A438" s="31"/>
      <c r="B438" s="31"/>
      <c r="C438" s="31"/>
      <c r="D438" s="132"/>
      <c r="E438" s="109"/>
      <c r="F438" s="33"/>
      <c r="G438" s="52"/>
    </row>
    <row r="439">
      <c r="A439" s="31"/>
      <c r="B439" s="31"/>
      <c r="C439" s="31"/>
      <c r="D439" s="132"/>
      <c r="E439" s="109"/>
      <c r="F439" s="33"/>
      <c r="G439" s="52"/>
    </row>
    <row r="440">
      <c r="A440" s="31"/>
      <c r="B440" s="31"/>
      <c r="C440" s="31"/>
      <c r="D440" s="132"/>
      <c r="E440" s="109"/>
      <c r="F440" s="33"/>
      <c r="G440" s="52"/>
    </row>
    <row r="441">
      <c r="A441" s="31"/>
      <c r="B441" s="31"/>
      <c r="C441" s="31"/>
      <c r="D441" s="132"/>
      <c r="E441" s="109"/>
      <c r="F441" s="33"/>
      <c r="G441" s="52"/>
    </row>
    <row r="442">
      <c r="A442" s="31"/>
      <c r="B442" s="31"/>
      <c r="C442" s="31"/>
      <c r="D442" s="132"/>
      <c r="E442" s="109"/>
      <c r="F442" s="33"/>
      <c r="G442" s="52"/>
    </row>
    <row r="443">
      <c r="A443" s="31"/>
      <c r="B443" s="31"/>
      <c r="C443" s="31"/>
      <c r="D443" s="132"/>
      <c r="E443" s="109"/>
      <c r="F443" s="33"/>
      <c r="G443" s="52"/>
    </row>
    <row r="444">
      <c r="A444" s="31"/>
      <c r="B444" s="31"/>
      <c r="C444" s="31"/>
      <c r="D444" s="132"/>
      <c r="E444" s="109"/>
      <c r="F444" s="33"/>
      <c r="G444" s="52"/>
    </row>
    <row r="445">
      <c r="A445" s="31"/>
      <c r="B445" s="31"/>
      <c r="C445" s="31"/>
      <c r="D445" s="132"/>
      <c r="E445" s="109"/>
      <c r="F445" s="33"/>
      <c r="G445" s="52"/>
    </row>
    <row r="446">
      <c r="A446" s="31"/>
      <c r="B446" s="31"/>
      <c r="C446" s="31"/>
      <c r="D446" s="132"/>
      <c r="E446" s="109"/>
      <c r="F446" s="33"/>
      <c r="G446" s="52"/>
    </row>
    <row r="447">
      <c r="A447" s="31"/>
      <c r="B447" s="31"/>
      <c r="C447" s="31"/>
      <c r="D447" s="132"/>
      <c r="E447" s="109"/>
      <c r="F447" s="33"/>
      <c r="G447" s="52"/>
    </row>
    <row r="448">
      <c r="A448" s="31"/>
      <c r="B448" s="31"/>
      <c r="C448" s="31"/>
      <c r="D448" s="132"/>
      <c r="E448" s="109"/>
      <c r="F448" s="33"/>
      <c r="G448" s="52"/>
    </row>
    <row r="449">
      <c r="A449" s="31"/>
      <c r="B449" s="31"/>
      <c r="C449" s="31"/>
      <c r="D449" s="132"/>
      <c r="E449" s="109"/>
      <c r="F449" s="33"/>
      <c r="G449" s="52"/>
    </row>
    <row r="450">
      <c r="A450" s="31"/>
      <c r="B450" s="31"/>
      <c r="C450" s="31"/>
      <c r="D450" s="132"/>
      <c r="E450" s="109"/>
      <c r="F450" s="33"/>
      <c r="G450" s="52"/>
    </row>
    <row r="451">
      <c r="A451" s="31"/>
      <c r="B451" s="31"/>
      <c r="C451" s="31"/>
      <c r="D451" s="132"/>
      <c r="E451" s="109"/>
      <c r="F451" s="33"/>
      <c r="G451" s="52"/>
    </row>
    <row r="452">
      <c r="A452" s="31"/>
      <c r="B452" s="31"/>
      <c r="C452" s="31"/>
      <c r="D452" s="132"/>
      <c r="E452" s="109"/>
      <c r="F452" s="33"/>
      <c r="G452" s="52"/>
    </row>
    <row r="453">
      <c r="A453" s="31"/>
      <c r="B453" s="31"/>
      <c r="C453" s="31"/>
      <c r="D453" s="132"/>
      <c r="E453" s="109"/>
      <c r="F453" s="33"/>
      <c r="G453" s="52"/>
    </row>
    <row r="454">
      <c r="A454" s="31"/>
      <c r="B454" s="31"/>
      <c r="C454" s="31"/>
      <c r="D454" s="132"/>
      <c r="E454" s="109"/>
      <c r="F454" s="33"/>
      <c r="G454" s="52"/>
    </row>
    <row r="455">
      <c r="A455" s="31"/>
      <c r="B455" s="31"/>
      <c r="C455" s="31"/>
      <c r="D455" s="132"/>
      <c r="E455" s="109"/>
      <c r="F455" s="33"/>
      <c r="G455" s="52"/>
    </row>
    <row r="456">
      <c r="A456" s="31"/>
      <c r="B456" s="31"/>
      <c r="C456" s="31"/>
      <c r="D456" s="132"/>
      <c r="E456" s="109"/>
      <c r="F456" s="33"/>
      <c r="G456" s="52"/>
    </row>
    <row r="457">
      <c r="A457" s="31"/>
      <c r="B457" s="31"/>
      <c r="C457" s="31"/>
      <c r="D457" s="132"/>
      <c r="E457" s="109"/>
      <c r="F457" s="33"/>
      <c r="G457" s="52"/>
    </row>
    <row r="458">
      <c r="A458" s="31"/>
      <c r="B458" s="31"/>
      <c r="C458" s="31"/>
      <c r="D458" s="132"/>
      <c r="E458" s="109"/>
      <c r="F458" s="33"/>
      <c r="G458" s="52"/>
    </row>
    <row r="459">
      <c r="A459" s="31"/>
      <c r="B459" s="31"/>
      <c r="C459" s="31"/>
      <c r="D459" s="132"/>
      <c r="E459" s="109"/>
      <c r="F459" s="33"/>
      <c r="G459" s="52"/>
    </row>
    <row r="460">
      <c r="A460" s="31"/>
      <c r="B460" s="31"/>
      <c r="C460" s="31"/>
      <c r="D460" s="132"/>
      <c r="E460" s="109"/>
      <c r="F460" s="33"/>
      <c r="G460" s="52"/>
    </row>
    <row r="461">
      <c r="A461" s="31"/>
      <c r="B461" s="31"/>
      <c r="C461" s="31"/>
      <c r="D461" s="132"/>
      <c r="E461" s="109"/>
      <c r="F461" s="33"/>
      <c r="G461" s="52"/>
    </row>
    <row r="462">
      <c r="A462" s="31"/>
      <c r="B462" s="31"/>
      <c r="C462" s="31"/>
      <c r="D462" s="132"/>
      <c r="E462" s="109"/>
      <c r="F462" s="33"/>
      <c r="G462" s="52"/>
    </row>
    <row r="463">
      <c r="A463" s="31"/>
      <c r="B463" s="31"/>
      <c r="C463" s="31"/>
      <c r="D463" s="132"/>
      <c r="E463" s="109"/>
      <c r="F463" s="33"/>
      <c r="G463" s="52"/>
    </row>
    <row r="464">
      <c r="A464" s="31"/>
      <c r="B464" s="31"/>
      <c r="C464" s="31"/>
      <c r="D464" s="132"/>
      <c r="E464" s="109"/>
      <c r="F464" s="33"/>
      <c r="G464" s="52"/>
    </row>
    <row r="465">
      <c r="A465" s="31"/>
      <c r="B465" s="31"/>
      <c r="C465" s="31"/>
      <c r="D465" s="132"/>
      <c r="E465" s="109"/>
      <c r="F465" s="33"/>
      <c r="G465" s="52"/>
    </row>
    <row r="466">
      <c r="A466" s="31"/>
      <c r="B466" s="31"/>
      <c r="C466" s="31"/>
      <c r="D466" s="132"/>
      <c r="E466" s="109"/>
      <c r="F466" s="33"/>
      <c r="G466" s="52"/>
    </row>
    <row r="467">
      <c r="A467" s="31"/>
      <c r="B467" s="31"/>
      <c r="C467" s="31"/>
      <c r="D467" s="132"/>
      <c r="E467" s="109"/>
      <c r="F467" s="33"/>
      <c r="G467" s="52"/>
    </row>
    <row r="468">
      <c r="A468" s="31"/>
      <c r="B468" s="31"/>
      <c r="C468" s="31"/>
      <c r="D468" s="132"/>
      <c r="E468" s="109"/>
      <c r="F468" s="33"/>
      <c r="G468" s="52"/>
    </row>
    <row r="469">
      <c r="A469" s="31"/>
      <c r="B469" s="31"/>
      <c r="C469" s="31"/>
      <c r="D469" s="132"/>
      <c r="E469" s="109"/>
      <c r="F469" s="33"/>
      <c r="G469" s="52"/>
    </row>
    <row r="470">
      <c r="A470" s="31"/>
      <c r="B470" s="31"/>
      <c r="C470" s="31"/>
      <c r="D470" s="132"/>
      <c r="E470" s="109"/>
      <c r="F470" s="33"/>
      <c r="G470" s="52"/>
    </row>
    <row r="471">
      <c r="A471" s="31"/>
      <c r="B471" s="31"/>
      <c r="C471" s="31"/>
      <c r="D471" s="132"/>
      <c r="E471" s="109"/>
      <c r="F471" s="33"/>
      <c r="G471" s="52"/>
    </row>
    <row r="472">
      <c r="A472" s="31"/>
      <c r="B472" s="31"/>
      <c r="C472" s="31"/>
      <c r="D472" s="132"/>
      <c r="E472" s="109"/>
      <c r="F472" s="33"/>
      <c r="G472" s="52"/>
    </row>
    <row r="473">
      <c r="A473" s="31"/>
      <c r="B473" s="31"/>
      <c r="C473" s="31"/>
      <c r="D473" s="132"/>
      <c r="E473" s="109"/>
      <c r="F473" s="33"/>
      <c r="G473" s="52"/>
    </row>
    <row r="474">
      <c r="A474" s="31"/>
      <c r="B474" s="31"/>
      <c r="C474" s="31"/>
      <c r="D474" s="132"/>
      <c r="E474" s="109"/>
      <c r="F474" s="33"/>
      <c r="G474" s="52"/>
    </row>
    <row r="475">
      <c r="A475" s="31"/>
      <c r="B475" s="31"/>
      <c r="C475" s="31"/>
      <c r="D475" s="132"/>
      <c r="E475" s="109"/>
      <c r="F475" s="33"/>
      <c r="G475" s="52"/>
    </row>
    <row r="476">
      <c r="A476" s="31"/>
      <c r="B476" s="31"/>
      <c r="C476" s="31"/>
      <c r="D476" s="132"/>
      <c r="E476" s="109"/>
      <c r="F476" s="33"/>
      <c r="G476" s="52"/>
    </row>
    <row r="477">
      <c r="A477" s="31"/>
      <c r="B477" s="31"/>
      <c r="C477" s="31"/>
      <c r="D477" s="132"/>
      <c r="E477" s="109"/>
      <c r="F477" s="33"/>
      <c r="G477" s="52"/>
    </row>
    <row r="478">
      <c r="A478" s="31"/>
      <c r="B478" s="31"/>
      <c r="C478" s="31"/>
      <c r="D478" s="132"/>
      <c r="E478" s="109"/>
      <c r="F478" s="33"/>
      <c r="G478" s="52"/>
    </row>
    <row r="479">
      <c r="A479" s="31"/>
      <c r="B479" s="31"/>
      <c r="C479" s="31"/>
      <c r="D479" s="132"/>
      <c r="E479" s="109"/>
      <c r="F479" s="33"/>
      <c r="G479" s="52"/>
    </row>
    <row r="480">
      <c r="A480" s="31"/>
      <c r="B480" s="31"/>
      <c r="C480" s="31"/>
      <c r="D480" s="132"/>
      <c r="E480" s="109"/>
      <c r="F480" s="33"/>
      <c r="G480" s="52"/>
    </row>
    <row r="481">
      <c r="A481" s="31"/>
      <c r="B481" s="31"/>
      <c r="C481" s="31"/>
      <c r="D481" s="132"/>
      <c r="E481" s="109"/>
      <c r="F481" s="33"/>
      <c r="G481" s="52"/>
    </row>
    <row r="482">
      <c r="A482" s="31"/>
      <c r="B482" s="31"/>
      <c r="C482" s="31"/>
      <c r="D482" s="132"/>
      <c r="E482" s="109"/>
      <c r="F482" s="33"/>
      <c r="G482" s="52"/>
    </row>
    <row r="483">
      <c r="A483" s="31"/>
      <c r="B483" s="31"/>
      <c r="C483" s="31"/>
      <c r="D483" s="132"/>
      <c r="E483" s="109"/>
      <c r="F483" s="33"/>
      <c r="G483" s="52"/>
    </row>
    <row r="484">
      <c r="A484" s="31"/>
      <c r="B484" s="31"/>
      <c r="C484" s="31"/>
      <c r="D484" s="132"/>
      <c r="E484" s="109"/>
      <c r="F484" s="33"/>
      <c r="G484" s="52"/>
    </row>
    <row r="485">
      <c r="A485" s="31"/>
      <c r="B485" s="31"/>
      <c r="C485" s="31"/>
      <c r="D485" s="132"/>
      <c r="E485" s="109"/>
      <c r="F485" s="33"/>
      <c r="G485" s="52"/>
    </row>
    <row r="486">
      <c r="A486" s="31"/>
      <c r="B486" s="31"/>
      <c r="C486" s="31"/>
      <c r="D486" s="132"/>
      <c r="E486" s="109"/>
      <c r="F486" s="33"/>
      <c r="G486" s="52"/>
    </row>
    <row r="487">
      <c r="A487" s="31"/>
      <c r="B487" s="31"/>
      <c r="C487" s="31"/>
      <c r="D487" s="132"/>
      <c r="E487" s="109"/>
      <c r="F487" s="33"/>
      <c r="G487" s="52"/>
    </row>
    <row r="488">
      <c r="A488" s="31"/>
      <c r="B488" s="31"/>
      <c r="C488" s="31"/>
      <c r="D488" s="132"/>
      <c r="E488" s="109"/>
      <c r="F488" s="33"/>
      <c r="G488" s="52"/>
    </row>
    <row r="489">
      <c r="A489" s="31"/>
      <c r="B489" s="31"/>
      <c r="C489" s="31"/>
      <c r="D489" s="132"/>
      <c r="E489" s="109"/>
      <c r="F489" s="33"/>
      <c r="G489" s="52"/>
    </row>
    <row r="490">
      <c r="A490" s="31"/>
      <c r="B490" s="31"/>
      <c r="C490" s="31"/>
      <c r="D490" s="132"/>
      <c r="E490" s="109"/>
      <c r="F490" s="33"/>
      <c r="G490" s="52"/>
    </row>
    <row r="491">
      <c r="A491" s="31"/>
      <c r="B491" s="31"/>
      <c r="C491" s="31"/>
      <c r="D491" s="132"/>
      <c r="E491" s="109"/>
      <c r="F491" s="33"/>
      <c r="G491" s="52"/>
    </row>
    <row r="492">
      <c r="A492" s="31"/>
      <c r="B492" s="31"/>
      <c r="C492" s="31"/>
      <c r="D492" s="132"/>
      <c r="E492" s="109"/>
      <c r="F492" s="33"/>
      <c r="G492" s="52"/>
    </row>
    <row r="493">
      <c r="A493" s="31"/>
      <c r="B493" s="31"/>
      <c r="C493" s="31"/>
      <c r="D493" s="132"/>
      <c r="E493" s="109"/>
      <c r="F493" s="33"/>
      <c r="G493" s="52"/>
    </row>
    <row r="494">
      <c r="A494" s="31"/>
      <c r="B494" s="31"/>
      <c r="C494" s="31"/>
      <c r="D494" s="132"/>
      <c r="E494" s="109"/>
      <c r="F494" s="33"/>
      <c r="G494" s="52"/>
    </row>
    <row r="495">
      <c r="A495" s="31"/>
      <c r="B495" s="31"/>
      <c r="C495" s="31"/>
      <c r="D495" s="132"/>
      <c r="E495" s="109"/>
      <c r="F495" s="33"/>
      <c r="G495" s="52"/>
    </row>
    <row r="496">
      <c r="A496" s="31"/>
      <c r="B496" s="31"/>
      <c r="C496" s="31"/>
      <c r="D496" s="132"/>
      <c r="E496" s="109"/>
      <c r="F496" s="33"/>
      <c r="G496" s="52"/>
    </row>
    <row r="497">
      <c r="A497" s="31"/>
      <c r="B497" s="31"/>
      <c r="C497" s="31"/>
      <c r="D497" s="132"/>
      <c r="E497" s="109"/>
      <c r="F497" s="33"/>
      <c r="G497" s="52"/>
    </row>
    <row r="498">
      <c r="A498" s="31"/>
      <c r="B498" s="31"/>
      <c r="C498" s="31"/>
      <c r="D498" s="132"/>
      <c r="E498" s="109"/>
      <c r="F498" s="33"/>
      <c r="G498" s="52"/>
    </row>
    <row r="499">
      <c r="A499" s="31"/>
      <c r="B499" s="31"/>
      <c r="C499" s="31"/>
      <c r="D499" s="132"/>
      <c r="E499" s="109"/>
      <c r="F499" s="33"/>
      <c r="G499" s="52"/>
    </row>
    <row r="500">
      <c r="A500" s="31"/>
      <c r="B500" s="31"/>
      <c r="C500" s="31"/>
      <c r="D500" s="132"/>
      <c r="E500" s="109"/>
      <c r="F500" s="33"/>
      <c r="G500" s="52"/>
    </row>
    <row r="501">
      <c r="A501" s="31"/>
      <c r="B501" s="31"/>
      <c r="C501" s="31"/>
      <c r="D501" s="132"/>
      <c r="E501" s="109"/>
      <c r="F501" s="33"/>
      <c r="G501" s="52"/>
    </row>
    <row r="502">
      <c r="A502" s="31"/>
      <c r="B502" s="31"/>
      <c r="C502" s="31"/>
      <c r="D502" s="132"/>
      <c r="E502" s="109"/>
      <c r="F502" s="33"/>
      <c r="G502" s="52"/>
    </row>
    <row r="503">
      <c r="A503" s="31"/>
      <c r="B503" s="31"/>
      <c r="C503" s="31"/>
      <c r="D503" s="132"/>
      <c r="E503" s="109"/>
      <c r="F503" s="33"/>
      <c r="G503" s="52"/>
    </row>
    <row r="504">
      <c r="A504" s="31"/>
      <c r="B504" s="31"/>
      <c r="C504" s="31"/>
      <c r="D504" s="132"/>
      <c r="E504" s="109"/>
      <c r="F504" s="33"/>
      <c r="G504" s="52"/>
    </row>
    <row r="505">
      <c r="A505" s="31"/>
      <c r="B505" s="31"/>
      <c r="C505" s="31"/>
      <c r="D505" s="132"/>
      <c r="E505" s="109"/>
      <c r="F505" s="33"/>
      <c r="G505" s="52"/>
    </row>
    <row r="506">
      <c r="A506" s="31"/>
      <c r="B506" s="31"/>
      <c r="C506" s="31"/>
      <c r="D506" s="132"/>
      <c r="E506" s="109"/>
      <c r="F506" s="33"/>
      <c r="G506" s="52"/>
    </row>
    <row r="507">
      <c r="A507" s="31"/>
      <c r="B507" s="31"/>
      <c r="C507" s="31"/>
      <c r="D507" s="132"/>
      <c r="E507" s="109"/>
      <c r="F507" s="33"/>
      <c r="G507" s="52"/>
    </row>
    <row r="508">
      <c r="A508" s="31"/>
      <c r="B508" s="31"/>
      <c r="C508" s="31"/>
      <c r="D508" s="132"/>
      <c r="E508" s="109"/>
      <c r="F508" s="33"/>
      <c r="G508" s="52"/>
    </row>
    <row r="509">
      <c r="A509" s="31"/>
      <c r="B509" s="31"/>
      <c r="C509" s="31"/>
      <c r="D509" s="132"/>
      <c r="E509" s="109"/>
      <c r="F509" s="33"/>
      <c r="G509" s="52"/>
    </row>
    <row r="510">
      <c r="A510" s="31"/>
      <c r="B510" s="31"/>
      <c r="C510" s="31"/>
      <c r="D510" s="132"/>
      <c r="E510" s="109"/>
      <c r="F510" s="33"/>
      <c r="G510" s="52"/>
    </row>
    <row r="511">
      <c r="A511" s="31"/>
      <c r="B511" s="31"/>
      <c r="C511" s="31"/>
      <c r="D511" s="132"/>
      <c r="E511" s="109"/>
      <c r="F511" s="33"/>
      <c r="G511" s="52"/>
    </row>
    <row r="512">
      <c r="A512" s="31"/>
      <c r="B512" s="31"/>
      <c r="C512" s="31"/>
      <c r="D512" s="132"/>
      <c r="E512" s="109"/>
      <c r="F512" s="33"/>
      <c r="G512" s="52"/>
    </row>
    <row r="513">
      <c r="A513" s="31"/>
      <c r="B513" s="31"/>
      <c r="C513" s="31"/>
      <c r="D513" s="132"/>
      <c r="E513" s="109"/>
      <c r="F513" s="33"/>
      <c r="G513" s="52"/>
    </row>
    <row r="514">
      <c r="A514" s="31"/>
      <c r="B514" s="31"/>
      <c r="C514" s="31"/>
      <c r="D514" s="132"/>
      <c r="E514" s="109"/>
      <c r="F514" s="33"/>
      <c r="G514" s="52"/>
    </row>
    <row r="515">
      <c r="A515" s="31"/>
      <c r="B515" s="31"/>
      <c r="C515" s="31"/>
      <c r="D515" s="132"/>
      <c r="E515" s="109"/>
      <c r="F515" s="33"/>
      <c r="G515" s="52"/>
    </row>
    <row r="516">
      <c r="A516" s="31"/>
      <c r="B516" s="31"/>
      <c r="C516" s="31"/>
      <c r="D516" s="132"/>
      <c r="E516" s="109"/>
      <c r="F516" s="33"/>
      <c r="G516" s="52"/>
    </row>
    <row r="517">
      <c r="A517" s="31"/>
      <c r="B517" s="31"/>
      <c r="C517" s="31"/>
      <c r="D517" s="132"/>
      <c r="E517" s="109"/>
      <c r="F517" s="33"/>
      <c r="G517" s="52"/>
    </row>
    <row r="518">
      <c r="A518" s="31"/>
      <c r="B518" s="31"/>
      <c r="C518" s="31"/>
      <c r="D518" s="132"/>
      <c r="E518" s="109"/>
      <c r="F518" s="33"/>
      <c r="G518" s="52"/>
    </row>
    <row r="519">
      <c r="A519" s="31"/>
      <c r="B519" s="31"/>
      <c r="C519" s="31"/>
      <c r="D519" s="132"/>
      <c r="E519" s="109"/>
      <c r="F519" s="33"/>
      <c r="G519" s="52"/>
    </row>
    <row r="520">
      <c r="A520" s="31"/>
      <c r="B520" s="31"/>
      <c r="C520" s="31"/>
      <c r="D520" s="132"/>
      <c r="E520" s="109"/>
      <c r="F520" s="33"/>
      <c r="G520" s="52"/>
    </row>
    <row r="521">
      <c r="A521" s="31"/>
      <c r="B521" s="31"/>
      <c r="C521" s="31"/>
      <c r="D521" s="132"/>
      <c r="E521" s="109"/>
      <c r="F521" s="33"/>
      <c r="G521" s="52"/>
    </row>
    <row r="522">
      <c r="A522" s="31"/>
      <c r="B522" s="31"/>
      <c r="C522" s="31"/>
      <c r="D522" s="132"/>
      <c r="E522" s="109"/>
      <c r="F522" s="33"/>
      <c r="G522" s="52"/>
    </row>
    <row r="523">
      <c r="A523" s="31"/>
      <c r="B523" s="31"/>
      <c r="C523" s="31"/>
      <c r="D523" s="132"/>
      <c r="E523" s="109"/>
      <c r="F523" s="33"/>
      <c r="G523" s="52"/>
    </row>
    <row r="524">
      <c r="A524" s="31"/>
      <c r="B524" s="31"/>
      <c r="C524" s="31"/>
      <c r="D524" s="132"/>
      <c r="E524" s="109"/>
      <c r="F524" s="33"/>
      <c r="G524" s="52"/>
    </row>
    <row r="525">
      <c r="A525" s="31"/>
      <c r="B525" s="31"/>
      <c r="C525" s="31"/>
      <c r="D525" s="132"/>
      <c r="E525" s="109"/>
      <c r="F525" s="33"/>
      <c r="G525" s="52"/>
    </row>
    <row r="526">
      <c r="A526" s="31"/>
      <c r="B526" s="31"/>
      <c r="C526" s="31"/>
      <c r="D526" s="132"/>
      <c r="E526" s="109"/>
      <c r="F526" s="33"/>
      <c r="G526" s="52"/>
    </row>
    <row r="527">
      <c r="A527" s="31"/>
      <c r="B527" s="31"/>
      <c r="C527" s="31"/>
      <c r="D527" s="132"/>
      <c r="E527" s="109"/>
      <c r="F527" s="33"/>
      <c r="G527" s="52"/>
    </row>
    <row r="528">
      <c r="A528" s="31"/>
      <c r="B528" s="31"/>
      <c r="C528" s="31"/>
      <c r="D528" s="132"/>
      <c r="E528" s="109"/>
      <c r="F528" s="33"/>
      <c r="G528" s="52"/>
    </row>
    <row r="529">
      <c r="A529" s="31"/>
      <c r="B529" s="31"/>
      <c r="C529" s="31"/>
      <c r="D529" s="132"/>
      <c r="E529" s="109"/>
      <c r="F529" s="33"/>
      <c r="G529" s="52"/>
    </row>
    <row r="530">
      <c r="A530" s="31"/>
      <c r="B530" s="31"/>
      <c r="C530" s="31"/>
      <c r="D530" s="132"/>
      <c r="E530" s="109"/>
      <c r="F530" s="33"/>
      <c r="G530" s="52"/>
    </row>
    <row r="531">
      <c r="A531" s="31"/>
      <c r="B531" s="31"/>
      <c r="C531" s="31"/>
      <c r="D531" s="132"/>
      <c r="E531" s="109"/>
      <c r="F531" s="33"/>
      <c r="G531" s="52"/>
    </row>
    <row r="532">
      <c r="A532" s="31"/>
      <c r="B532" s="31"/>
      <c r="C532" s="31"/>
      <c r="D532" s="132"/>
      <c r="E532" s="109"/>
      <c r="F532" s="33"/>
      <c r="G532" s="52"/>
    </row>
    <row r="533">
      <c r="A533" s="31"/>
      <c r="B533" s="31"/>
      <c r="C533" s="31"/>
      <c r="D533" s="132"/>
      <c r="E533" s="109"/>
      <c r="F533" s="33"/>
      <c r="G533" s="52"/>
    </row>
    <row r="534">
      <c r="A534" s="31"/>
      <c r="B534" s="31"/>
      <c r="C534" s="31"/>
      <c r="D534" s="132"/>
      <c r="E534" s="109"/>
      <c r="F534" s="33"/>
      <c r="G534" s="52"/>
    </row>
    <row r="535">
      <c r="A535" s="31"/>
      <c r="B535" s="31"/>
      <c r="C535" s="31"/>
      <c r="D535" s="132"/>
      <c r="E535" s="109"/>
      <c r="F535" s="33"/>
      <c r="G535" s="52"/>
    </row>
    <row r="536">
      <c r="A536" s="31"/>
      <c r="B536" s="31"/>
      <c r="C536" s="31"/>
      <c r="D536" s="132"/>
      <c r="E536" s="109"/>
      <c r="F536" s="33"/>
      <c r="G536" s="52"/>
    </row>
    <row r="537">
      <c r="A537" s="31"/>
      <c r="B537" s="31"/>
      <c r="C537" s="31"/>
      <c r="D537" s="132"/>
      <c r="E537" s="109"/>
      <c r="F537" s="33"/>
      <c r="G537" s="52"/>
    </row>
    <row r="538">
      <c r="A538" s="31"/>
      <c r="B538" s="31"/>
      <c r="C538" s="31"/>
      <c r="D538" s="132"/>
      <c r="E538" s="109"/>
      <c r="F538" s="33"/>
      <c r="G538" s="52"/>
    </row>
    <row r="539">
      <c r="A539" s="31"/>
      <c r="B539" s="31"/>
      <c r="C539" s="31"/>
      <c r="D539" s="132"/>
      <c r="E539" s="109"/>
      <c r="F539" s="33"/>
      <c r="G539" s="52"/>
    </row>
    <row r="540">
      <c r="A540" s="31"/>
      <c r="B540" s="31"/>
      <c r="C540" s="31"/>
      <c r="D540" s="132"/>
      <c r="E540" s="109"/>
      <c r="F540" s="33"/>
      <c r="G540" s="52"/>
    </row>
    <row r="541">
      <c r="A541" s="31"/>
      <c r="B541" s="31"/>
      <c r="C541" s="31"/>
      <c r="D541" s="132"/>
      <c r="E541" s="109"/>
      <c r="F541" s="33"/>
      <c r="G541" s="52"/>
    </row>
    <row r="542">
      <c r="A542" s="31"/>
      <c r="B542" s="31"/>
      <c r="C542" s="31"/>
      <c r="D542" s="132"/>
      <c r="E542" s="109"/>
      <c r="F542" s="33"/>
      <c r="G542" s="52"/>
    </row>
    <row r="543">
      <c r="A543" s="31"/>
      <c r="B543" s="31"/>
      <c r="C543" s="31"/>
      <c r="D543" s="132"/>
      <c r="E543" s="109"/>
      <c r="F543" s="33"/>
      <c r="G543" s="52"/>
    </row>
    <row r="544">
      <c r="A544" s="31"/>
      <c r="B544" s="31"/>
      <c r="C544" s="31"/>
      <c r="D544" s="132"/>
      <c r="E544" s="109"/>
      <c r="F544" s="33"/>
      <c r="G544" s="52"/>
    </row>
    <row r="545">
      <c r="A545" s="31"/>
      <c r="B545" s="31"/>
      <c r="C545" s="31"/>
      <c r="D545" s="132"/>
      <c r="E545" s="109"/>
      <c r="F545" s="33"/>
      <c r="G545" s="52"/>
    </row>
    <row r="546">
      <c r="A546" s="31"/>
      <c r="B546" s="31"/>
      <c r="C546" s="31"/>
      <c r="D546" s="132"/>
      <c r="E546" s="109"/>
      <c r="F546" s="33"/>
      <c r="G546" s="52"/>
    </row>
    <row r="547">
      <c r="A547" s="31"/>
      <c r="B547" s="31"/>
      <c r="C547" s="31"/>
      <c r="D547" s="132"/>
      <c r="E547" s="109"/>
      <c r="F547" s="33"/>
      <c r="G547" s="52"/>
    </row>
    <row r="548">
      <c r="A548" s="31"/>
      <c r="B548" s="31"/>
      <c r="C548" s="31"/>
      <c r="D548" s="132"/>
      <c r="E548" s="109"/>
      <c r="F548" s="33"/>
      <c r="G548" s="52"/>
    </row>
    <row r="549">
      <c r="A549" s="31"/>
      <c r="B549" s="31"/>
      <c r="C549" s="31"/>
      <c r="D549" s="132"/>
      <c r="E549" s="109"/>
      <c r="F549" s="33"/>
      <c r="G549" s="52"/>
    </row>
    <row r="550">
      <c r="A550" s="31"/>
      <c r="B550" s="31"/>
      <c r="C550" s="31"/>
      <c r="D550" s="132"/>
      <c r="E550" s="109"/>
      <c r="F550" s="33"/>
      <c r="G550" s="52"/>
    </row>
    <row r="551">
      <c r="A551" s="31"/>
      <c r="B551" s="31"/>
      <c r="C551" s="31"/>
      <c r="D551" s="132"/>
      <c r="E551" s="109"/>
      <c r="F551" s="33"/>
      <c r="G551" s="52"/>
    </row>
    <row r="552">
      <c r="A552" s="31"/>
      <c r="B552" s="31"/>
      <c r="C552" s="31"/>
      <c r="D552" s="132"/>
      <c r="E552" s="109"/>
      <c r="F552" s="33"/>
      <c r="G552" s="52"/>
    </row>
    <row r="553">
      <c r="A553" s="31"/>
      <c r="B553" s="31"/>
      <c r="C553" s="31"/>
      <c r="D553" s="132"/>
      <c r="E553" s="109"/>
      <c r="F553" s="33"/>
      <c r="G553" s="52"/>
    </row>
    <row r="554">
      <c r="A554" s="31"/>
      <c r="B554" s="31"/>
      <c r="C554" s="31"/>
      <c r="D554" s="132"/>
      <c r="E554" s="109"/>
      <c r="F554" s="33"/>
      <c r="G554" s="52"/>
    </row>
    <row r="555">
      <c r="A555" s="31"/>
      <c r="B555" s="31"/>
      <c r="C555" s="31"/>
      <c r="D555" s="132"/>
      <c r="E555" s="109"/>
      <c r="F555" s="33"/>
      <c r="G555" s="52"/>
    </row>
    <row r="556">
      <c r="A556" s="31"/>
      <c r="B556" s="31"/>
      <c r="C556" s="31"/>
      <c r="D556" s="132"/>
      <c r="E556" s="109"/>
      <c r="F556" s="33"/>
      <c r="G556" s="52"/>
    </row>
    <row r="557">
      <c r="A557" s="31"/>
      <c r="B557" s="31"/>
      <c r="C557" s="31"/>
      <c r="D557" s="132"/>
      <c r="E557" s="109"/>
      <c r="F557" s="33"/>
      <c r="G557" s="52"/>
    </row>
    <row r="558">
      <c r="A558" s="31"/>
      <c r="B558" s="31"/>
      <c r="C558" s="31"/>
      <c r="D558" s="132"/>
      <c r="E558" s="109"/>
      <c r="F558" s="33"/>
      <c r="G558" s="52"/>
    </row>
    <row r="559">
      <c r="A559" s="31"/>
      <c r="B559" s="31"/>
      <c r="C559" s="31"/>
      <c r="D559" s="132"/>
      <c r="E559" s="109"/>
      <c r="F559" s="33"/>
      <c r="G559" s="52"/>
    </row>
    <row r="560">
      <c r="A560" s="31"/>
      <c r="B560" s="31"/>
      <c r="C560" s="31"/>
      <c r="D560" s="132"/>
      <c r="E560" s="109"/>
      <c r="F560" s="33"/>
      <c r="G560" s="52"/>
    </row>
    <row r="561">
      <c r="A561" s="31"/>
      <c r="B561" s="31"/>
      <c r="C561" s="31"/>
      <c r="D561" s="132"/>
      <c r="E561" s="109"/>
      <c r="F561" s="33"/>
      <c r="G561" s="52"/>
    </row>
    <row r="562">
      <c r="A562" s="31"/>
      <c r="B562" s="31"/>
      <c r="C562" s="31"/>
      <c r="D562" s="132"/>
      <c r="E562" s="109"/>
      <c r="F562" s="33"/>
      <c r="G562" s="52"/>
    </row>
    <row r="563">
      <c r="A563" s="31"/>
      <c r="B563" s="31"/>
      <c r="C563" s="31"/>
      <c r="D563" s="132"/>
      <c r="E563" s="109"/>
      <c r="F563" s="33"/>
      <c r="G563" s="52"/>
    </row>
    <row r="564">
      <c r="A564" s="31"/>
      <c r="B564" s="31"/>
      <c r="C564" s="31"/>
      <c r="D564" s="132"/>
      <c r="E564" s="109"/>
      <c r="F564" s="33"/>
      <c r="G564" s="52"/>
    </row>
    <row r="565">
      <c r="A565" s="31"/>
      <c r="B565" s="31"/>
      <c r="C565" s="31"/>
      <c r="D565" s="132"/>
      <c r="E565" s="109"/>
      <c r="F565" s="33"/>
      <c r="G565" s="52"/>
    </row>
    <row r="566">
      <c r="A566" s="31"/>
      <c r="B566" s="31"/>
      <c r="C566" s="31"/>
      <c r="D566" s="132"/>
      <c r="E566" s="109"/>
      <c r="F566" s="33"/>
      <c r="G566" s="52"/>
    </row>
    <row r="567">
      <c r="A567" s="31"/>
      <c r="B567" s="31"/>
      <c r="C567" s="31"/>
      <c r="D567" s="132"/>
      <c r="E567" s="109"/>
      <c r="F567" s="33"/>
      <c r="G567" s="52"/>
    </row>
    <row r="568">
      <c r="A568" s="31"/>
      <c r="B568" s="31"/>
      <c r="C568" s="31"/>
      <c r="D568" s="132"/>
      <c r="E568" s="109"/>
      <c r="F568" s="33"/>
      <c r="G568" s="52"/>
    </row>
    <row r="569">
      <c r="A569" s="31"/>
      <c r="B569" s="31"/>
      <c r="C569" s="31"/>
      <c r="D569" s="132"/>
      <c r="E569" s="109"/>
      <c r="F569" s="33"/>
      <c r="G569" s="52"/>
    </row>
    <row r="570">
      <c r="A570" s="31"/>
      <c r="B570" s="31"/>
      <c r="C570" s="31"/>
      <c r="D570" s="132"/>
      <c r="E570" s="109"/>
      <c r="F570" s="33"/>
      <c r="G570" s="52"/>
    </row>
    <row r="571">
      <c r="A571" s="31"/>
      <c r="B571" s="31"/>
      <c r="C571" s="31"/>
      <c r="D571" s="132"/>
      <c r="E571" s="109"/>
      <c r="F571" s="33"/>
      <c r="G571" s="52"/>
    </row>
    <row r="572">
      <c r="A572" s="31"/>
      <c r="B572" s="31"/>
      <c r="C572" s="31"/>
      <c r="D572" s="132"/>
      <c r="E572" s="109"/>
      <c r="F572" s="33"/>
      <c r="G572" s="52"/>
    </row>
    <row r="573">
      <c r="A573" s="31"/>
      <c r="B573" s="31"/>
      <c r="C573" s="31"/>
      <c r="D573" s="132"/>
      <c r="E573" s="109"/>
      <c r="F573" s="33"/>
      <c r="G573" s="52"/>
    </row>
    <row r="574">
      <c r="A574" s="31"/>
      <c r="B574" s="31"/>
      <c r="C574" s="31"/>
      <c r="D574" s="132"/>
      <c r="E574" s="109"/>
      <c r="F574" s="33"/>
      <c r="G574" s="52"/>
    </row>
    <row r="575">
      <c r="A575" s="31"/>
      <c r="B575" s="31"/>
      <c r="C575" s="31"/>
      <c r="D575" s="132"/>
      <c r="E575" s="109"/>
      <c r="F575" s="33"/>
      <c r="G575" s="52"/>
    </row>
    <row r="576">
      <c r="A576" s="31"/>
      <c r="B576" s="31"/>
      <c r="C576" s="31"/>
      <c r="D576" s="132"/>
      <c r="E576" s="109"/>
      <c r="F576" s="33"/>
      <c r="G576" s="52"/>
    </row>
    <row r="577">
      <c r="A577" s="31"/>
      <c r="B577" s="31"/>
      <c r="C577" s="31"/>
      <c r="D577" s="132"/>
      <c r="E577" s="109"/>
      <c r="F577" s="33"/>
      <c r="G577" s="52"/>
    </row>
    <row r="578">
      <c r="A578" s="31"/>
      <c r="B578" s="31"/>
      <c r="C578" s="31"/>
      <c r="D578" s="132"/>
      <c r="E578" s="109"/>
      <c r="F578" s="33"/>
      <c r="G578" s="52"/>
    </row>
    <row r="579">
      <c r="A579" s="31"/>
      <c r="B579" s="31"/>
      <c r="C579" s="31"/>
      <c r="D579" s="132"/>
      <c r="E579" s="109"/>
      <c r="F579" s="33"/>
      <c r="G579" s="52"/>
    </row>
    <row r="580">
      <c r="A580" s="31"/>
      <c r="B580" s="31"/>
      <c r="C580" s="31"/>
      <c r="D580" s="132"/>
      <c r="E580" s="109"/>
      <c r="F580" s="33"/>
      <c r="G580" s="52"/>
    </row>
    <row r="581">
      <c r="A581" s="31"/>
      <c r="B581" s="31"/>
      <c r="C581" s="31"/>
      <c r="D581" s="132"/>
      <c r="E581" s="109"/>
      <c r="F581" s="33"/>
      <c r="G581" s="52"/>
    </row>
    <row r="582">
      <c r="A582" s="31"/>
      <c r="B582" s="31"/>
      <c r="C582" s="31"/>
      <c r="D582" s="132"/>
      <c r="E582" s="109"/>
      <c r="F582" s="33"/>
      <c r="G582" s="52"/>
    </row>
    <row r="583">
      <c r="A583" s="31"/>
      <c r="B583" s="31"/>
      <c r="C583" s="31"/>
      <c r="D583" s="132"/>
      <c r="E583" s="109"/>
      <c r="F583" s="33"/>
      <c r="G583" s="52"/>
    </row>
    <row r="584">
      <c r="A584" s="31"/>
      <c r="B584" s="31"/>
      <c r="C584" s="31"/>
      <c r="D584" s="132"/>
      <c r="E584" s="109"/>
      <c r="F584" s="33"/>
      <c r="G584" s="52"/>
    </row>
    <row r="585">
      <c r="A585" s="31"/>
      <c r="B585" s="31"/>
      <c r="C585" s="31"/>
      <c r="D585" s="132"/>
      <c r="E585" s="109"/>
      <c r="F585" s="33"/>
      <c r="G585" s="52"/>
    </row>
    <row r="586">
      <c r="A586" s="31"/>
      <c r="B586" s="31"/>
      <c r="C586" s="31"/>
      <c r="D586" s="132"/>
      <c r="E586" s="109"/>
      <c r="F586" s="33"/>
      <c r="G586" s="52"/>
    </row>
    <row r="587">
      <c r="A587" s="31"/>
      <c r="B587" s="31"/>
      <c r="C587" s="31"/>
      <c r="D587" s="132"/>
      <c r="E587" s="109"/>
      <c r="F587" s="33"/>
      <c r="G587" s="52"/>
    </row>
    <row r="588">
      <c r="A588" s="31"/>
      <c r="B588" s="31"/>
      <c r="C588" s="31"/>
      <c r="D588" s="132"/>
      <c r="E588" s="109"/>
      <c r="F588" s="33"/>
      <c r="G588" s="52"/>
    </row>
    <row r="589">
      <c r="A589" s="31"/>
      <c r="B589" s="31"/>
      <c r="C589" s="31"/>
      <c r="D589" s="132"/>
      <c r="E589" s="109"/>
      <c r="F589" s="33"/>
      <c r="G589" s="52"/>
    </row>
    <row r="590">
      <c r="A590" s="31"/>
      <c r="B590" s="31"/>
      <c r="C590" s="31"/>
      <c r="D590" s="132"/>
      <c r="E590" s="109"/>
      <c r="F590" s="33"/>
      <c r="G590" s="52"/>
    </row>
    <row r="591">
      <c r="A591" s="31"/>
      <c r="B591" s="31"/>
      <c r="C591" s="31"/>
      <c r="D591" s="132"/>
      <c r="E591" s="109"/>
      <c r="F591" s="33"/>
      <c r="G591" s="52"/>
    </row>
    <row r="592">
      <c r="A592" s="31"/>
      <c r="B592" s="31"/>
      <c r="C592" s="31"/>
      <c r="D592" s="132"/>
      <c r="E592" s="109"/>
      <c r="F592" s="33"/>
      <c r="G592" s="52"/>
    </row>
    <row r="593">
      <c r="A593" s="31"/>
      <c r="B593" s="31"/>
      <c r="C593" s="31"/>
      <c r="D593" s="132"/>
      <c r="E593" s="109"/>
      <c r="F593" s="33"/>
      <c r="G593" s="52"/>
    </row>
    <row r="594">
      <c r="A594" s="31"/>
      <c r="B594" s="31"/>
      <c r="C594" s="31"/>
      <c r="D594" s="132"/>
      <c r="E594" s="109"/>
      <c r="F594" s="33"/>
      <c r="G594" s="52"/>
    </row>
    <row r="595">
      <c r="A595" s="31"/>
      <c r="B595" s="31"/>
      <c r="C595" s="31"/>
      <c r="D595" s="132"/>
      <c r="E595" s="109"/>
      <c r="F595" s="33"/>
      <c r="G595" s="52"/>
    </row>
    <row r="596">
      <c r="A596" s="31"/>
      <c r="B596" s="31"/>
      <c r="C596" s="31"/>
      <c r="D596" s="132"/>
      <c r="E596" s="109"/>
      <c r="F596" s="33"/>
      <c r="G596" s="52"/>
    </row>
    <row r="597">
      <c r="A597" s="31"/>
      <c r="B597" s="31"/>
      <c r="C597" s="31"/>
      <c r="D597" s="132"/>
      <c r="E597" s="109"/>
      <c r="F597" s="33"/>
      <c r="G597" s="52"/>
    </row>
    <row r="598">
      <c r="A598" s="31"/>
      <c r="B598" s="31"/>
      <c r="C598" s="31"/>
      <c r="D598" s="132"/>
      <c r="E598" s="109"/>
      <c r="F598" s="33"/>
      <c r="G598" s="52"/>
    </row>
    <row r="599">
      <c r="A599" s="31"/>
      <c r="B599" s="31"/>
      <c r="C599" s="31"/>
      <c r="D599" s="132"/>
      <c r="E599" s="109"/>
      <c r="F599" s="33"/>
      <c r="G599" s="52"/>
    </row>
    <row r="600">
      <c r="A600" s="31"/>
      <c r="B600" s="31"/>
      <c r="C600" s="31"/>
      <c r="D600" s="132"/>
      <c r="E600" s="109"/>
      <c r="F600" s="33"/>
      <c r="G600" s="52"/>
    </row>
    <row r="601">
      <c r="A601" s="31"/>
      <c r="B601" s="31"/>
      <c r="C601" s="31"/>
      <c r="D601" s="132"/>
      <c r="E601" s="109"/>
      <c r="F601" s="33"/>
      <c r="G601" s="52"/>
    </row>
    <row r="602">
      <c r="A602" s="31"/>
      <c r="B602" s="31"/>
      <c r="C602" s="31"/>
      <c r="D602" s="132"/>
      <c r="E602" s="109"/>
      <c r="F602" s="33"/>
      <c r="G602" s="52"/>
    </row>
    <row r="603">
      <c r="A603" s="31"/>
      <c r="B603" s="31"/>
      <c r="C603" s="31"/>
      <c r="D603" s="132"/>
      <c r="E603" s="109"/>
      <c r="F603" s="33"/>
      <c r="G603" s="52"/>
    </row>
    <row r="604">
      <c r="A604" s="31"/>
      <c r="B604" s="31"/>
      <c r="C604" s="31"/>
      <c r="D604" s="132"/>
      <c r="E604" s="109"/>
      <c r="F604" s="33"/>
      <c r="G604" s="52"/>
    </row>
    <row r="605">
      <c r="A605" s="31"/>
      <c r="B605" s="31"/>
      <c r="C605" s="31"/>
      <c r="D605" s="132"/>
      <c r="E605" s="109"/>
      <c r="F605" s="33"/>
      <c r="G605" s="52"/>
    </row>
    <row r="606">
      <c r="A606" s="31"/>
      <c r="B606" s="31"/>
      <c r="C606" s="31"/>
      <c r="D606" s="132"/>
      <c r="E606" s="109"/>
      <c r="F606" s="33"/>
      <c r="G606" s="52"/>
    </row>
    <row r="607">
      <c r="A607" s="31"/>
      <c r="B607" s="31"/>
      <c r="C607" s="31"/>
      <c r="D607" s="132"/>
      <c r="E607" s="109"/>
      <c r="F607" s="33"/>
      <c r="G607" s="52"/>
    </row>
    <row r="608">
      <c r="A608" s="31"/>
      <c r="B608" s="31"/>
      <c r="C608" s="31"/>
      <c r="D608" s="132"/>
      <c r="E608" s="109"/>
      <c r="F608" s="33"/>
      <c r="G608" s="52"/>
    </row>
    <row r="609">
      <c r="A609" s="31"/>
      <c r="B609" s="31"/>
      <c r="C609" s="31"/>
      <c r="D609" s="132"/>
      <c r="E609" s="109"/>
      <c r="F609" s="33"/>
      <c r="G609" s="52"/>
    </row>
    <row r="610">
      <c r="A610" s="31"/>
      <c r="B610" s="31"/>
      <c r="C610" s="31"/>
      <c r="D610" s="132"/>
      <c r="E610" s="109"/>
      <c r="F610" s="33"/>
      <c r="G610" s="52"/>
    </row>
    <row r="611">
      <c r="A611" s="31"/>
      <c r="B611" s="31"/>
      <c r="C611" s="31"/>
      <c r="D611" s="132"/>
      <c r="E611" s="109"/>
      <c r="F611" s="33"/>
      <c r="G611" s="52"/>
    </row>
    <row r="612">
      <c r="A612" s="31"/>
      <c r="B612" s="31"/>
      <c r="C612" s="31"/>
      <c r="D612" s="132"/>
      <c r="E612" s="109"/>
      <c r="F612" s="33"/>
      <c r="G612" s="52"/>
    </row>
    <row r="613">
      <c r="A613" s="31"/>
      <c r="B613" s="31"/>
      <c r="C613" s="31"/>
      <c r="D613" s="132"/>
      <c r="E613" s="109"/>
      <c r="F613" s="33"/>
      <c r="G613" s="52"/>
    </row>
    <row r="614">
      <c r="A614" s="31"/>
      <c r="B614" s="31"/>
      <c r="C614" s="31"/>
      <c r="D614" s="132"/>
      <c r="E614" s="109"/>
      <c r="F614" s="33"/>
      <c r="G614" s="52"/>
    </row>
    <row r="615">
      <c r="A615" s="31"/>
      <c r="B615" s="31"/>
      <c r="C615" s="31"/>
      <c r="D615" s="132"/>
      <c r="E615" s="109"/>
      <c r="F615" s="33"/>
      <c r="G615" s="52"/>
    </row>
    <row r="616">
      <c r="A616" s="31"/>
      <c r="B616" s="31"/>
      <c r="C616" s="31"/>
      <c r="D616" s="132"/>
      <c r="E616" s="109"/>
      <c r="F616" s="33"/>
      <c r="G616" s="52"/>
    </row>
    <row r="617">
      <c r="A617" s="31"/>
      <c r="B617" s="31"/>
      <c r="C617" s="31"/>
      <c r="D617" s="132"/>
      <c r="E617" s="109"/>
      <c r="F617" s="33"/>
      <c r="G617" s="52"/>
    </row>
    <row r="618">
      <c r="A618" s="31"/>
      <c r="B618" s="31"/>
      <c r="C618" s="31"/>
      <c r="D618" s="132"/>
      <c r="E618" s="109"/>
      <c r="F618" s="33"/>
      <c r="G618" s="52"/>
    </row>
    <row r="619">
      <c r="A619" s="31"/>
      <c r="B619" s="31"/>
      <c r="C619" s="31"/>
      <c r="D619" s="132"/>
      <c r="E619" s="109"/>
      <c r="F619" s="33"/>
      <c r="G619" s="52"/>
    </row>
    <row r="620">
      <c r="A620" s="31"/>
      <c r="B620" s="31"/>
      <c r="C620" s="31"/>
      <c r="D620" s="132"/>
      <c r="E620" s="109"/>
      <c r="F620" s="33"/>
      <c r="G620" s="52"/>
    </row>
    <row r="621">
      <c r="A621" s="31"/>
      <c r="B621" s="31"/>
      <c r="C621" s="31"/>
      <c r="D621" s="132"/>
      <c r="E621" s="109"/>
      <c r="F621" s="33"/>
      <c r="G621" s="52"/>
    </row>
    <row r="622">
      <c r="A622" s="31"/>
      <c r="B622" s="31"/>
      <c r="C622" s="31"/>
      <c r="D622" s="132"/>
      <c r="E622" s="109"/>
      <c r="F622" s="33"/>
      <c r="G622" s="52"/>
    </row>
    <row r="623">
      <c r="A623" s="31"/>
      <c r="B623" s="31"/>
      <c r="C623" s="31"/>
      <c r="D623" s="132"/>
      <c r="E623" s="109"/>
      <c r="F623" s="33"/>
      <c r="G623" s="52"/>
    </row>
    <row r="624">
      <c r="A624" s="31"/>
      <c r="B624" s="31"/>
      <c r="C624" s="31"/>
      <c r="D624" s="132"/>
      <c r="E624" s="109"/>
      <c r="F624" s="33"/>
      <c r="G624" s="52"/>
    </row>
    <row r="625">
      <c r="A625" s="31"/>
      <c r="B625" s="31"/>
      <c r="C625" s="31"/>
      <c r="D625" s="132"/>
      <c r="E625" s="109"/>
      <c r="F625" s="33"/>
      <c r="G625" s="52"/>
    </row>
    <row r="626">
      <c r="A626" s="31"/>
      <c r="B626" s="31"/>
      <c r="C626" s="31"/>
      <c r="D626" s="132"/>
      <c r="E626" s="109"/>
      <c r="F626" s="33"/>
      <c r="G626" s="52"/>
    </row>
    <row r="627">
      <c r="A627" s="31"/>
      <c r="B627" s="31"/>
      <c r="C627" s="31"/>
      <c r="D627" s="132"/>
      <c r="E627" s="109"/>
      <c r="F627" s="33"/>
      <c r="G627" s="52"/>
    </row>
    <row r="628">
      <c r="A628" s="31"/>
      <c r="B628" s="31"/>
      <c r="C628" s="31"/>
      <c r="D628" s="132"/>
      <c r="E628" s="109"/>
      <c r="F628" s="33"/>
      <c r="G628" s="52"/>
    </row>
    <row r="629">
      <c r="A629" s="31"/>
      <c r="B629" s="31"/>
      <c r="C629" s="31"/>
      <c r="D629" s="132"/>
      <c r="E629" s="109"/>
      <c r="F629" s="33"/>
      <c r="G629" s="52"/>
    </row>
    <row r="630">
      <c r="A630" s="31"/>
      <c r="B630" s="31"/>
      <c r="C630" s="31"/>
      <c r="D630" s="132"/>
      <c r="E630" s="109"/>
      <c r="F630" s="33"/>
      <c r="G630" s="52"/>
    </row>
    <row r="631">
      <c r="A631" s="31"/>
      <c r="B631" s="31"/>
      <c r="C631" s="31"/>
      <c r="D631" s="132"/>
      <c r="E631" s="109"/>
      <c r="F631" s="33"/>
      <c r="G631" s="52"/>
    </row>
    <row r="632">
      <c r="A632" s="31"/>
      <c r="B632" s="31"/>
      <c r="C632" s="31"/>
      <c r="D632" s="132"/>
      <c r="E632" s="109"/>
      <c r="F632" s="33"/>
      <c r="G632" s="52"/>
    </row>
    <row r="633">
      <c r="A633" s="31"/>
      <c r="B633" s="31"/>
      <c r="C633" s="31"/>
      <c r="D633" s="132"/>
      <c r="E633" s="109"/>
      <c r="F633" s="33"/>
      <c r="G633" s="52"/>
    </row>
    <row r="634">
      <c r="A634" s="31"/>
      <c r="B634" s="31"/>
      <c r="C634" s="31"/>
      <c r="D634" s="132"/>
      <c r="E634" s="109"/>
      <c r="F634" s="33"/>
      <c r="G634" s="52"/>
    </row>
    <row r="635">
      <c r="A635" s="31"/>
      <c r="B635" s="31"/>
      <c r="C635" s="31"/>
      <c r="D635" s="132"/>
      <c r="E635" s="109"/>
      <c r="F635" s="33"/>
      <c r="G635" s="52"/>
    </row>
    <row r="636">
      <c r="A636" s="31"/>
      <c r="B636" s="31"/>
      <c r="C636" s="31"/>
      <c r="D636" s="132"/>
      <c r="E636" s="109"/>
      <c r="F636" s="33"/>
      <c r="G636" s="52"/>
    </row>
    <row r="637">
      <c r="A637" s="31"/>
      <c r="B637" s="31"/>
      <c r="C637" s="31"/>
      <c r="D637" s="132"/>
      <c r="E637" s="109"/>
      <c r="F637" s="33"/>
      <c r="G637" s="52"/>
    </row>
    <row r="638">
      <c r="A638" s="31"/>
      <c r="B638" s="31"/>
      <c r="C638" s="31"/>
      <c r="D638" s="132"/>
      <c r="E638" s="109"/>
      <c r="F638" s="33"/>
      <c r="G638" s="52"/>
    </row>
    <row r="639">
      <c r="A639" s="31"/>
      <c r="B639" s="31"/>
      <c r="C639" s="31"/>
      <c r="D639" s="132"/>
      <c r="E639" s="109"/>
      <c r="F639" s="33"/>
      <c r="G639" s="52"/>
    </row>
    <row r="640">
      <c r="A640" s="31"/>
      <c r="B640" s="31"/>
      <c r="C640" s="31"/>
      <c r="D640" s="132"/>
      <c r="E640" s="109"/>
      <c r="F640" s="33"/>
      <c r="G640" s="52"/>
    </row>
    <row r="641">
      <c r="A641" s="31"/>
      <c r="B641" s="31"/>
      <c r="C641" s="31"/>
      <c r="D641" s="132"/>
      <c r="E641" s="109"/>
      <c r="F641" s="33"/>
      <c r="G641" s="52"/>
    </row>
    <row r="642">
      <c r="A642" s="31"/>
      <c r="B642" s="31"/>
      <c r="C642" s="31"/>
      <c r="D642" s="132"/>
      <c r="E642" s="109"/>
      <c r="F642" s="33"/>
      <c r="G642" s="52"/>
    </row>
    <row r="643">
      <c r="A643" s="31"/>
      <c r="B643" s="31"/>
      <c r="C643" s="31"/>
      <c r="D643" s="132"/>
      <c r="E643" s="109"/>
      <c r="F643" s="33"/>
      <c r="G643" s="52"/>
    </row>
    <row r="644">
      <c r="A644" s="31"/>
      <c r="B644" s="31"/>
      <c r="C644" s="31"/>
      <c r="D644" s="132"/>
      <c r="E644" s="109"/>
      <c r="F644" s="33"/>
      <c r="G644" s="52"/>
    </row>
    <row r="645">
      <c r="A645" s="31"/>
      <c r="B645" s="31"/>
      <c r="C645" s="31"/>
      <c r="D645" s="132"/>
      <c r="E645" s="109"/>
      <c r="F645" s="33"/>
      <c r="G645" s="52"/>
    </row>
    <row r="646">
      <c r="A646" s="31"/>
      <c r="B646" s="31"/>
      <c r="C646" s="31"/>
      <c r="D646" s="132"/>
      <c r="E646" s="109"/>
      <c r="F646" s="33"/>
      <c r="G646" s="52"/>
    </row>
    <row r="647">
      <c r="A647" s="31"/>
      <c r="B647" s="31"/>
      <c r="C647" s="31"/>
      <c r="D647" s="132"/>
      <c r="E647" s="109"/>
      <c r="F647" s="33"/>
      <c r="G647" s="52"/>
    </row>
    <row r="648">
      <c r="A648" s="31"/>
      <c r="B648" s="31"/>
      <c r="C648" s="31"/>
      <c r="D648" s="132"/>
      <c r="E648" s="109"/>
      <c r="F648" s="33"/>
      <c r="G648" s="52"/>
    </row>
    <row r="649">
      <c r="A649" s="31"/>
      <c r="B649" s="31"/>
      <c r="C649" s="31"/>
      <c r="D649" s="132"/>
      <c r="E649" s="109"/>
      <c r="F649" s="33"/>
      <c r="G649" s="52"/>
    </row>
    <row r="650">
      <c r="A650" s="31"/>
      <c r="B650" s="31"/>
      <c r="C650" s="31"/>
      <c r="D650" s="132"/>
      <c r="E650" s="109"/>
      <c r="F650" s="33"/>
      <c r="G650" s="52"/>
    </row>
    <row r="651">
      <c r="A651" s="31"/>
      <c r="B651" s="31"/>
      <c r="C651" s="31"/>
      <c r="D651" s="132"/>
      <c r="E651" s="109"/>
      <c r="F651" s="33"/>
      <c r="G651" s="52"/>
    </row>
    <row r="652">
      <c r="A652" s="31"/>
      <c r="B652" s="31"/>
      <c r="C652" s="31"/>
      <c r="D652" s="132"/>
      <c r="E652" s="109"/>
      <c r="F652" s="33"/>
      <c r="G652" s="52"/>
    </row>
    <row r="653">
      <c r="A653" s="31"/>
      <c r="B653" s="31"/>
      <c r="C653" s="31"/>
      <c r="D653" s="132"/>
      <c r="E653" s="109"/>
      <c r="F653" s="33"/>
      <c r="G653" s="52"/>
    </row>
    <row r="654">
      <c r="A654" s="31"/>
      <c r="B654" s="31"/>
      <c r="C654" s="31"/>
      <c r="D654" s="132"/>
      <c r="E654" s="109"/>
      <c r="F654" s="33"/>
      <c r="G654" s="52"/>
    </row>
    <row r="655">
      <c r="A655" s="31"/>
      <c r="B655" s="31"/>
      <c r="C655" s="31"/>
      <c r="D655" s="132"/>
      <c r="E655" s="109"/>
      <c r="F655" s="33"/>
      <c r="G655" s="52"/>
    </row>
    <row r="656">
      <c r="A656" s="31"/>
      <c r="B656" s="31"/>
      <c r="C656" s="31"/>
      <c r="D656" s="132"/>
      <c r="E656" s="109"/>
      <c r="F656" s="33"/>
      <c r="G656" s="52"/>
    </row>
    <row r="657">
      <c r="A657" s="31"/>
      <c r="B657" s="31"/>
      <c r="C657" s="31"/>
      <c r="D657" s="132"/>
      <c r="E657" s="109"/>
      <c r="F657" s="33"/>
      <c r="G657" s="52"/>
    </row>
    <row r="658">
      <c r="A658" s="31"/>
      <c r="B658" s="31"/>
      <c r="C658" s="31"/>
      <c r="D658" s="132"/>
      <c r="E658" s="109"/>
      <c r="F658" s="33"/>
      <c r="G658" s="52"/>
    </row>
    <row r="659">
      <c r="A659" s="31"/>
      <c r="B659" s="31"/>
      <c r="C659" s="31"/>
      <c r="D659" s="132"/>
      <c r="E659" s="109"/>
      <c r="F659" s="33"/>
      <c r="G659" s="52"/>
    </row>
    <row r="660">
      <c r="A660" s="31"/>
      <c r="B660" s="31"/>
      <c r="C660" s="31"/>
      <c r="D660" s="132"/>
      <c r="E660" s="109"/>
      <c r="F660" s="33"/>
      <c r="G660" s="52"/>
    </row>
    <row r="661">
      <c r="A661" s="31"/>
      <c r="B661" s="31"/>
      <c r="C661" s="31"/>
      <c r="D661" s="132"/>
      <c r="E661" s="109"/>
      <c r="F661" s="33"/>
      <c r="G661" s="52"/>
    </row>
    <row r="662">
      <c r="A662" s="31"/>
      <c r="B662" s="31"/>
      <c r="C662" s="31"/>
      <c r="D662" s="132"/>
      <c r="E662" s="109"/>
      <c r="F662" s="33"/>
      <c r="G662" s="52"/>
    </row>
    <row r="663">
      <c r="A663" s="31"/>
      <c r="B663" s="31"/>
      <c r="C663" s="31"/>
      <c r="D663" s="132"/>
      <c r="E663" s="109"/>
      <c r="F663" s="33"/>
      <c r="G663" s="52"/>
    </row>
    <row r="664">
      <c r="A664" s="31"/>
      <c r="B664" s="31"/>
      <c r="C664" s="31"/>
      <c r="D664" s="132"/>
      <c r="E664" s="109"/>
      <c r="F664" s="33"/>
      <c r="G664" s="52"/>
    </row>
    <row r="665">
      <c r="A665" s="31"/>
      <c r="B665" s="31"/>
      <c r="C665" s="31"/>
      <c r="D665" s="132"/>
      <c r="E665" s="109"/>
      <c r="F665" s="33"/>
      <c r="G665" s="52"/>
    </row>
    <row r="666">
      <c r="A666" s="31"/>
      <c r="B666" s="31"/>
      <c r="C666" s="31"/>
      <c r="D666" s="132"/>
      <c r="E666" s="109"/>
      <c r="F666" s="33"/>
      <c r="G666" s="52"/>
    </row>
    <row r="667">
      <c r="A667" s="31"/>
      <c r="B667" s="31"/>
      <c r="C667" s="31"/>
      <c r="D667" s="132"/>
      <c r="E667" s="109"/>
      <c r="F667" s="33"/>
      <c r="G667" s="52"/>
    </row>
    <row r="668">
      <c r="A668" s="31"/>
      <c r="B668" s="31"/>
      <c r="C668" s="31"/>
      <c r="D668" s="132"/>
      <c r="E668" s="109"/>
      <c r="F668" s="33"/>
      <c r="G668" s="52"/>
    </row>
    <row r="669">
      <c r="A669" s="31"/>
      <c r="B669" s="31"/>
      <c r="C669" s="31"/>
      <c r="D669" s="132"/>
      <c r="E669" s="109"/>
      <c r="F669" s="33"/>
      <c r="G669" s="52"/>
    </row>
    <row r="670">
      <c r="A670" s="31"/>
      <c r="B670" s="31"/>
      <c r="C670" s="31"/>
      <c r="D670" s="132"/>
      <c r="E670" s="109"/>
      <c r="F670" s="33"/>
      <c r="G670" s="52"/>
    </row>
    <row r="671">
      <c r="A671" s="31"/>
      <c r="B671" s="31"/>
      <c r="C671" s="31"/>
      <c r="D671" s="132"/>
      <c r="E671" s="109"/>
      <c r="F671" s="33"/>
      <c r="G671" s="52"/>
    </row>
    <row r="672">
      <c r="A672" s="31"/>
      <c r="B672" s="31"/>
      <c r="C672" s="31"/>
      <c r="D672" s="132"/>
      <c r="E672" s="109"/>
      <c r="F672" s="33"/>
      <c r="G672" s="52"/>
    </row>
    <row r="673">
      <c r="A673" s="31"/>
      <c r="B673" s="31"/>
      <c r="C673" s="31"/>
      <c r="D673" s="132"/>
      <c r="E673" s="109"/>
      <c r="F673" s="33"/>
      <c r="G673" s="52"/>
    </row>
    <row r="674">
      <c r="A674" s="31"/>
      <c r="B674" s="31"/>
      <c r="C674" s="31"/>
      <c r="D674" s="132"/>
      <c r="E674" s="109"/>
      <c r="F674" s="33"/>
      <c r="G674" s="52"/>
    </row>
    <row r="675">
      <c r="A675" s="31"/>
      <c r="B675" s="31"/>
      <c r="C675" s="31"/>
      <c r="D675" s="132"/>
      <c r="E675" s="109"/>
      <c r="F675" s="33"/>
      <c r="G675" s="52"/>
    </row>
    <row r="676">
      <c r="A676" s="31"/>
      <c r="B676" s="31"/>
      <c r="C676" s="31"/>
      <c r="D676" s="132"/>
      <c r="E676" s="109"/>
      <c r="F676" s="33"/>
      <c r="G676" s="52"/>
    </row>
    <row r="677">
      <c r="A677" s="31"/>
      <c r="B677" s="31"/>
      <c r="C677" s="31"/>
      <c r="D677" s="132"/>
      <c r="E677" s="109"/>
      <c r="F677" s="33"/>
      <c r="G677" s="52"/>
    </row>
    <row r="678">
      <c r="A678" s="31"/>
      <c r="B678" s="31"/>
      <c r="C678" s="31"/>
      <c r="D678" s="132"/>
      <c r="E678" s="109"/>
      <c r="F678" s="33"/>
      <c r="G678" s="52"/>
    </row>
    <row r="679">
      <c r="A679" s="31"/>
      <c r="B679" s="31"/>
      <c r="C679" s="31"/>
      <c r="D679" s="132"/>
      <c r="E679" s="109"/>
      <c r="F679" s="33"/>
      <c r="G679" s="52"/>
    </row>
    <row r="680">
      <c r="A680" s="31"/>
      <c r="B680" s="31"/>
      <c r="C680" s="31"/>
      <c r="D680" s="132"/>
      <c r="E680" s="109"/>
      <c r="F680" s="33"/>
      <c r="G680" s="52"/>
    </row>
    <row r="681">
      <c r="A681" s="31"/>
      <c r="B681" s="31"/>
      <c r="C681" s="31"/>
      <c r="D681" s="132"/>
      <c r="E681" s="109"/>
      <c r="F681" s="33"/>
      <c r="G681" s="52"/>
    </row>
    <row r="682">
      <c r="A682" s="31"/>
      <c r="B682" s="31"/>
      <c r="C682" s="31"/>
      <c r="D682" s="132"/>
      <c r="E682" s="109"/>
      <c r="F682" s="33"/>
      <c r="G682" s="52"/>
    </row>
    <row r="683">
      <c r="A683" s="31"/>
      <c r="B683" s="31"/>
      <c r="C683" s="31"/>
      <c r="D683" s="132"/>
      <c r="E683" s="109"/>
      <c r="F683" s="33"/>
      <c r="G683" s="52"/>
    </row>
    <row r="684">
      <c r="A684" s="31"/>
      <c r="B684" s="31"/>
      <c r="C684" s="31"/>
      <c r="D684" s="132"/>
      <c r="E684" s="109"/>
      <c r="F684" s="33"/>
      <c r="G684" s="52"/>
    </row>
    <row r="685">
      <c r="A685" s="31"/>
      <c r="B685" s="31"/>
      <c r="C685" s="31"/>
      <c r="D685" s="132"/>
      <c r="E685" s="109"/>
      <c r="F685" s="33"/>
      <c r="G685" s="52"/>
    </row>
    <row r="686">
      <c r="A686" s="31"/>
      <c r="B686" s="31"/>
      <c r="C686" s="31"/>
      <c r="D686" s="132"/>
      <c r="E686" s="109"/>
      <c r="F686" s="33"/>
      <c r="G686" s="52"/>
    </row>
    <row r="687">
      <c r="A687" s="31"/>
      <c r="B687" s="31"/>
      <c r="C687" s="31"/>
      <c r="D687" s="132"/>
      <c r="E687" s="109"/>
      <c r="F687" s="33"/>
      <c r="G687" s="52"/>
    </row>
    <row r="688">
      <c r="A688" s="31"/>
      <c r="B688" s="31"/>
      <c r="C688" s="31"/>
      <c r="D688" s="132"/>
      <c r="E688" s="109"/>
      <c r="F688" s="33"/>
      <c r="G688" s="52"/>
    </row>
    <row r="689">
      <c r="A689" s="31"/>
      <c r="B689" s="31"/>
      <c r="C689" s="31"/>
      <c r="D689" s="132"/>
      <c r="E689" s="109"/>
      <c r="F689" s="33"/>
      <c r="G689" s="52"/>
    </row>
    <row r="690">
      <c r="A690" s="31"/>
      <c r="B690" s="31"/>
      <c r="C690" s="31"/>
      <c r="D690" s="132"/>
      <c r="E690" s="109"/>
      <c r="F690" s="33"/>
      <c r="G690" s="52"/>
    </row>
    <row r="691">
      <c r="A691" s="31"/>
      <c r="B691" s="31"/>
      <c r="C691" s="31"/>
      <c r="D691" s="132"/>
      <c r="E691" s="109"/>
      <c r="F691" s="33"/>
      <c r="G691" s="52"/>
    </row>
    <row r="692">
      <c r="A692" s="31"/>
      <c r="B692" s="31"/>
      <c r="C692" s="31"/>
      <c r="D692" s="132"/>
      <c r="E692" s="109"/>
      <c r="F692" s="33"/>
      <c r="G692" s="52"/>
    </row>
    <row r="693">
      <c r="A693" s="31"/>
      <c r="B693" s="31"/>
      <c r="C693" s="31"/>
      <c r="D693" s="132"/>
      <c r="E693" s="109"/>
      <c r="F693" s="33"/>
      <c r="G693" s="52"/>
    </row>
    <row r="694">
      <c r="A694" s="31"/>
      <c r="B694" s="31"/>
      <c r="C694" s="31"/>
      <c r="D694" s="132"/>
      <c r="E694" s="109"/>
      <c r="F694" s="33"/>
      <c r="G694" s="52"/>
    </row>
    <row r="695">
      <c r="A695" s="31"/>
      <c r="B695" s="31"/>
      <c r="C695" s="31"/>
      <c r="D695" s="132"/>
      <c r="E695" s="109"/>
      <c r="F695" s="33"/>
      <c r="G695" s="52"/>
    </row>
    <row r="696">
      <c r="A696" s="31"/>
      <c r="B696" s="31"/>
      <c r="C696" s="31"/>
      <c r="D696" s="132"/>
      <c r="E696" s="109"/>
      <c r="F696" s="33"/>
      <c r="G696" s="52"/>
    </row>
    <row r="697">
      <c r="A697" s="31"/>
      <c r="B697" s="31"/>
      <c r="C697" s="31"/>
      <c r="D697" s="132"/>
      <c r="E697" s="109"/>
      <c r="F697" s="33"/>
      <c r="G697" s="52"/>
    </row>
    <row r="698">
      <c r="A698" s="31"/>
      <c r="B698" s="31"/>
      <c r="C698" s="31"/>
      <c r="D698" s="132"/>
      <c r="E698" s="109"/>
      <c r="F698" s="33"/>
      <c r="G698" s="52"/>
    </row>
    <row r="699">
      <c r="A699" s="31"/>
      <c r="B699" s="31"/>
      <c r="C699" s="31"/>
      <c r="D699" s="132"/>
      <c r="E699" s="109"/>
      <c r="F699" s="33"/>
      <c r="G699" s="52"/>
    </row>
    <row r="700">
      <c r="A700" s="31"/>
      <c r="B700" s="31"/>
      <c r="C700" s="31"/>
      <c r="D700" s="132"/>
      <c r="E700" s="109"/>
      <c r="F700" s="33"/>
      <c r="G700" s="52"/>
    </row>
    <row r="701">
      <c r="A701" s="31"/>
      <c r="B701" s="31"/>
      <c r="C701" s="31"/>
      <c r="D701" s="132"/>
      <c r="E701" s="109"/>
      <c r="F701" s="33"/>
      <c r="G701" s="52"/>
    </row>
    <row r="702">
      <c r="A702" s="31"/>
      <c r="B702" s="31"/>
      <c r="C702" s="31"/>
      <c r="D702" s="132"/>
      <c r="E702" s="109"/>
      <c r="F702" s="33"/>
      <c r="G702" s="52"/>
    </row>
    <row r="703">
      <c r="A703" s="31"/>
      <c r="B703" s="31"/>
      <c r="C703" s="31"/>
      <c r="D703" s="132"/>
      <c r="E703" s="109"/>
      <c r="F703" s="33"/>
      <c r="G703" s="52"/>
    </row>
    <row r="704">
      <c r="A704" s="31"/>
      <c r="B704" s="31"/>
      <c r="C704" s="31"/>
      <c r="D704" s="132"/>
      <c r="E704" s="109"/>
      <c r="F704" s="33"/>
      <c r="G704" s="52"/>
    </row>
    <row r="705">
      <c r="A705" s="31"/>
      <c r="B705" s="31"/>
      <c r="C705" s="31"/>
      <c r="D705" s="132"/>
      <c r="E705" s="109"/>
      <c r="F705" s="33"/>
      <c r="G705" s="52"/>
    </row>
    <row r="706">
      <c r="A706" s="31"/>
      <c r="B706" s="31"/>
      <c r="C706" s="31"/>
      <c r="D706" s="132"/>
      <c r="E706" s="109"/>
      <c r="F706" s="33"/>
      <c r="G706" s="52"/>
    </row>
    <row r="707">
      <c r="A707" s="31"/>
      <c r="B707" s="31"/>
      <c r="C707" s="31"/>
      <c r="D707" s="132"/>
      <c r="E707" s="109"/>
      <c r="F707" s="33"/>
      <c r="G707" s="52"/>
    </row>
    <row r="708">
      <c r="A708" s="31"/>
      <c r="B708" s="31"/>
      <c r="C708" s="31"/>
      <c r="D708" s="132"/>
      <c r="E708" s="109"/>
      <c r="F708" s="33"/>
      <c r="G708" s="52"/>
    </row>
    <row r="709">
      <c r="A709" s="31"/>
      <c r="B709" s="31"/>
      <c r="C709" s="31"/>
      <c r="D709" s="132"/>
      <c r="E709" s="109"/>
      <c r="F709" s="33"/>
      <c r="G709" s="52"/>
    </row>
    <row r="710">
      <c r="A710" s="31"/>
      <c r="B710" s="31"/>
      <c r="C710" s="31"/>
      <c r="D710" s="132"/>
      <c r="E710" s="109"/>
      <c r="F710" s="33"/>
      <c r="G710" s="52"/>
    </row>
    <row r="711">
      <c r="A711" s="31"/>
      <c r="B711" s="31"/>
      <c r="C711" s="31"/>
      <c r="D711" s="132"/>
      <c r="E711" s="109"/>
      <c r="F711" s="33"/>
      <c r="G711" s="52"/>
    </row>
    <row r="712">
      <c r="A712" s="31"/>
      <c r="B712" s="31"/>
      <c r="C712" s="31"/>
      <c r="D712" s="132"/>
      <c r="E712" s="109"/>
      <c r="F712" s="33"/>
      <c r="G712" s="52"/>
    </row>
    <row r="713">
      <c r="A713" s="31"/>
      <c r="B713" s="31"/>
      <c r="C713" s="31"/>
      <c r="D713" s="132"/>
      <c r="E713" s="109"/>
      <c r="F713" s="33"/>
      <c r="G713" s="52"/>
    </row>
    <row r="714">
      <c r="A714" s="31"/>
      <c r="B714" s="31"/>
      <c r="C714" s="31"/>
      <c r="D714" s="132"/>
      <c r="E714" s="109"/>
      <c r="F714" s="33"/>
      <c r="G714" s="52"/>
    </row>
    <row r="715">
      <c r="A715" s="31"/>
      <c r="B715" s="31"/>
      <c r="C715" s="31"/>
      <c r="D715" s="132"/>
      <c r="E715" s="109"/>
      <c r="F715" s="33"/>
      <c r="G715" s="52"/>
    </row>
    <row r="716">
      <c r="A716" s="31"/>
      <c r="B716" s="31"/>
      <c r="C716" s="31"/>
      <c r="D716" s="132"/>
      <c r="E716" s="109"/>
      <c r="F716" s="33"/>
      <c r="G716" s="52"/>
    </row>
    <row r="717">
      <c r="A717" s="31"/>
      <c r="B717" s="31"/>
      <c r="C717" s="31"/>
      <c r="D717" s="132"/>
      <c r="E717" s="109"/>
      <c r="F717" s="33"/>
      <c r="G717" s="52"/>
    </row>
    <row r="718">
      <c r="A718" s="31"/>
      <c r="B718" s="31"/>
      <c r="C718" s="31"/>
      <c r="D718" s="132"/>
      <c r="E718" s="109"/>
      <c r="F718" s="33"/>
      <c r="G718" s="52"/>
    </row>
    <row r="719">
      <c r="A719" s="31"/>
      <c r="B719" s="31"/>
      <c r="C719" s="31"/>
      <c r="D719" s="132"/>
      <c r="E719" s="109"/>
      <c r="F719" s="33"/>
      <c r="G719" s="52"/>
    </row>
    <row r="720">
      <c r="A720" s="31"/>
      <c r="B720" s="31"/>
      <c r="C720" s="31"/>
      <c r="D720" s="132"/>
      <c r="E720" s="109"/>
      <c r="F720" s="33"/>
      <c r="G720" s="52"/>
    </row>
    <row r="721">
      <c r="A721" s="31"/>
      <c r="B721" s="31"/>
      <c r="C721" s="31"/>
      <c r="D721" s="132"/>
      <c r="E721" s="109"/>
      <c r="F721" s="33"/>
      <c r="G721" s="52"/>
    </row>
    <row r="722">
      <c r="A722" s="31"/>
      <c r="B722" s="31"/>
      <c r="C722" s="31"/>
      <c r="D722" s="132"/>
      <c r="E722" s="109"/>
      <c r="F722" s="33"/>
      <c r="G722" s="52"/>
    </row>
    <row r="723">
      <c r="A723" s="31"/>
      <c r="B723" s="31"/>
      <c r="C723" s="31"/>
      <c r="D723" s="132"/>
      <c r="E723" s="109"/>
      <c r="F723" s="33"/>
      <c r="G723" s="52"/>
    </row>
    <row r="724">
      <c r="A724" s="31"/>
      <c r="B724" s="31"/>
      <c r="C724" s="31"/>
      <c r="D724" s="132"/>
      <c r="E724" s="109"/>
      <c r="F724" s="33"/>
      <c r="G724" s="52"/>
    </row>
    <row r="725">
      <c r="A725" s="31"/>
      <c r="B725" s="31"/>
      <c r="C725" s="31"/>
      <c r="D725" s="132"/>
      <c r="E725" s="109"/>
      <c r="F725" s="33"/>
      <c r="G725" s="52"/>
    </row>
    <row r="726">
      <c r="A726" s="31"/>
      <c r="B726" s="31"/>
      <c r="C726" s="31"/>
      <c r="D726" s="132"/>
      <c r="E726" s="109"/>
      <c r="F726" s="33"/>
      <c r="G726" s="52"/>
    </row>
    <row r="727">
      <c r="A727" s="31"/>
      <c r="B727" s="31"/>
      <c r="C727" s="31"/>
      <c r="D727" s="132"/>
      <c r="E727" s="109"/>
      <c r="F727" s="33"/>
      <c r="G727" s="52"/>
    </row>
    <row r="728">
      <c r="A728" s="31"/>
      <c r="B728" s="31"/>
      <c r="C728" s="31"/>
      <c r="D728" s="132"/>
      <c r="E728" s="109"/>
      <c r="F728" s="33"/>
      <c r="G728" s="52"/>
    </row>
    <row r="729">
      <c r="A729" s="31"/>
      <c r="B729" s="31"/>
      <c r="C729" s="31"/>
      <c r="D729" s="132"/>
      <c r="E729" s="109"/>
      <c r="F729" s="33"/>
      <c r="G729" s="52"/>
    </row>
    <row r="730">
      <c r="A730" s="31"/>
      <c r="B730" s="31"/>
      <c r="C730" s="31"/>
      <c r="D730" s="132"/>
      <c r="E730" s="109"/>
      <c r="F730" s="33"/>
      <c r="G730" s="52"/>
    </row>
    <row r="731">
      <c r="A731" s="31"/>
      <c r="B731" s="31"/>
      <c r="C731" s="31"/>
      <c r="D731" s="132"/>
      <c r="E731" s="109"/>
      <c r="F731" s="33"/>
      <c r="G731" s="52"/>
    </row>
    <row r="732">
      <c r="A732" s="31"/>
      <c r="B732" s="31"/>
      <c r="C732" s="31"/>
      <c r="D732" s="132"/>
      <c r="E732" s="109"/>
      <c r="F732" s="33"/>
      <c r="G732" s="52"/>
    </row>
    <row r="733">
      <c r="A733" s="31"/>
      <c r="B733" s="31"/>
      <c r="C733" s="31"/>
      <c r="D733" s="132"/>
      <c r="E733" s="109"/>
      <c r="F733" s="33"/>
      <c r="G733" s="52"/>
    </row>
    <row r="734">
      <c r="A734" s="31"/>
      <c r="B734" s="31"/>
      <c r="C734" s="31"/>
      <c r="D734" s="132"/>
      <c r="E734" s="109"/>
      <c r="F734" s="33"/>
      <c r="G734" s="52"/>
    </row>
    <row r="735">
      <c r="A735" s="31"/>
      <c r="B735" s="31"/>
      <c r="C735" s="31"/>
      <c r="D735" s="132"/>
      <c r="E735" s="109"/>
      <c r="F735" s="33"/>
      <c r="G735" s="52"/>
    </row>
    <row r="736">
      <c r="A736" s="31"/>
      <c r="B736" s="31"/>
      <c r="C736" s="31"/>
      <c r="D736" s="132"/>
      <c r="E736" s="109"/>
      <c r="F736" s="33"/>
      <c r="G736" s="52"/>
    </row>
    <row r="737">
      <c r="A737" s="31"/>
      <c r="B737" s="31"/>
      <c r="C737" s="31"/>
      <c r="D737" s="132"/>
      <c r="E737" s="109"/>
      <c r="F737" s="33"/>
      <c r="G737" s="52"/>
    </row>
    <row r="738">
      <c r="A738" s="31"/>
      <c r="B738" s="31"/>
      <c r="C738" s="31"/>
      <c r="D738" s="132"/>
      <c r="E738" s="109"/>
      <c r="F738" s="33"/>
      <c r="G738" s="52"/>
    </row>
    <row r="739">
      <c r="A739" s="31"/>
      <c r="B739" s="31"/>
      <c r="C739" s="31"/>
      <c r="D739" s="132"/>
      <c r="E739" s="109"/>
      <c r="F739" s="33"/>
      <c r="G739" s="52"/>
    </row>
    <row r="740">
      <c r="A740" s="31"/>
      <c r="B740" s="31"/>
      <c r="C740" s="31"/>
      <c r="D740" s="132"/>
      <c r="E740" s="109"/>
      <c r="F740" s="33"/>
      <c r="G740" s="52"/>
    </row>
    <row r="741">
      <c r="A741" s="31"/>
      <c r="B741" s="31"/>
      <c r="C741" s="31"/>
      <c r="D741" s="132"/>
      <c r="E741" s="109"/>
      <c r="F741" s="33"/>
      <c r="G741" s="52"/>
    </row>
    <row r="742">
      <c r="A742" s="31"/>
      <c r="B742" s="31"/>
      <c r="C742" s="31"/>
      <c r="D742" s="132"/>
      <c r="E742" s="109"/>
      <c r="F742" s="33"/>
      <c r="G742" s="52"/>
    </row>
    <row r="743">
      <c r="A743" s="31"/>
      <c r="B743" s="31"/>
      <c r="C743" s="31"/>
      <c r="D743" s="132"/>
      <c r="E743" s="109"/>
      <c r="F743" s="33"/>
      <c r="G743" s="52"/>
    </row>
    <row r="744">
      <c r="A744" s="31"/>
      <c r="B744" s="31"/>
      <c r="C744" s="31"/>
      <c r="D744" s="132"/>
      <c r="E744" s="109"/>
      <c r="F744" s="33"/>
      <c r="G744" s="52"/>
    </row>
    <row r="745">
      <c r="A745" s="31"/>
      <c r="B745" s="31"/>
      <c r="C745" s="31"/>
      <c r="D745" s="132"/>
      <c r="E745" s="109"/>
      <c r="F745" s="33"/>
      <c r="G745" s="52"/>
    </row>
    <row r="746">
      <c r="A746" s="31"/>
      <c r="B746" s="31"/>
      <c r="C746" s="31"/>
      <c r="D746" s="132"/>
      <c r="E746" s="109"/>
      <c r="F746" s="33"/>
      <c r="G746" s="52"/>
    </row>
    <row r="747">
      <c r="A747" s="31"/>
      <c r="B747" s="31"/>
      <c r="C747" s="31"/>
      <c r="D747" s="132"/>
      <c r="E747" s="109"/>
      <c r="F747" s="33"/>
      <c r="G747" s="52"/>
    </row>
    <row r="748">
      <c r="A748" s="31"/>
      <c r="B748" s="31"/>
      <c r="C748" s="31"/>
      <c r="D748" s="132"/>
      <c r="E748" s="109"/>
      <c r="F748" s="33"/>
      <c r="G748" s="52"/>
    </row>
    <row r="749">
      <c r="A749" s="31"/>
      <c r="B749" s="31"/>
      <c r="C749" s="31"/>
      <c r="D749" s="132"/>
      <c r="E749" s="109"/>
      <c r="F749" s="33"/>
      <c r="G749" s="52"/>
    </row>
    <row r="750">
      <c r="A750" s="31"/>
      <c r="B750" s="31"/>
      <c r="C750" s="31"/>
      <c r="D750" s="132"/>
      <c r="E750" s="109"/>
      <c r="F750" s="33"/>
      <c r="G750" s="52"/>
    </row>
    <row r="751">
      <c r="A751" s="31"/>
      <c r="B751" s="31"/>
      <c r="C751" s="31"/>
      <c r="D751" s="132"/>
      <c r="E751" s="109"/>
      <c r="F751" s="33"/>
      <c r="G751" s="52"/>
    </row>
    <row r="752">
      <c r="A752" s="31"/>
      <c r="B752" s="31"/>
      <c r="C752" s="31"/>
      <c r="D752" s="132"/>
      <c r="E752" s="109"/>
      <c r="F752" s="33"/>
      <c r="G752" s="52"/>
    </row>
    <row r="753">
      <c r="A753" s="31"/>
      <c r="B753" s="31"/>
      <c r="C753" s="31"/>
      <c r="D753" s="132"/>
      <c r="E753" s="109"/>
      <c r="F753" s="33"/>
      <c r="G753" s="52"/>
    </row>
    <row r="754">
      <c r="A754" s="31"/>
      <c r="B754" s="31"/>
      <c r="C754" s="31"/>
      <c r="D754" s="132"/>
      <c r="E754" s="109"/>
      <c r="F754" s="33"/>
      <c r="G754" s="52"/>
    </row>
    <row r="755">
      <c r="A755" s="31"/>
      <c r="B755" s="31"/>
      <c r="C755" s="31"/>
      <c r="D755" s="132"/>
      <c r="E755" s="109"/>
      <c r="F755" s="33"/>
      <c r="G755" s="52"/>
    </row>
    <row r="756">
      <c r="A756" s="31"/>
      <c r="B756" s="31"/>
      <c r="C756" s="31"/>
      <c r="D756" s="132"/>
      <c r="E756" s="109"/>
      <c r="F756" s="33"/>
      <c r="G756" s="52"/>
    </row>
    <row r="757">
      <c r="A757" s="31"/>
      <c r="B757" s="31"/>
      <c r="C757" s="31"/>
      <c r="D757" s="132"/>
      <c r="E757" s="109"/>
      <c r="F757" s="33"/>
      <c r="G757" s="52"/>
    </row>
    <row r="758">
      <c r="A758" s="31"/>
      <c r="B758" s="31"/>
      <c r="C758" s="31"/>
      <c r="D758" s="132"/>
      <c r="E758" s="109"/>
      <c r="F758" s="33"/>
      <c r="G758" s="52"/>
    </row>
    <row r="759">
      <c r="A759" s="31"/>
      <c r="B759" s="31"/>
      <c r="C759" s="31"/>
      <c r="D759" s="132"/>
      <c r="E759" s="109"/>
      <c r="F759" s="33"/>
      <c r="G759" s="52"/>
    </row>
    <row r="760">
      <c r="A760" s="31"/>
      <c r="B760" s="31"/>
      <c r="C760" s="31"/>
      <c r="D760" s="132"/>
      <c r="E760" s="109"/>
      <c r="F760" s="33"/>
      <c r="G760" s="52"/>
    </row>
    <row r="761">
      <c r="A761" s="31"/>
      <c r="B761" s="31"/>
      <c r="C761" s="31"/>
      <c r="D761" s="132"/>
      <c r="E761" s="109"/>
      <c r="F761" s="33"/>
      <c r="G761" s="52"/>
    </row>
    <row r="762">
      <c r="A762" s="31"/>
      <c r="B762" s="31"/>
      <c r="C762" s="31"/>
      <c r="D762" s="132"/>
      <c r="E762" s="109"/>
      <c r="F762" s="33"/>
      <c r="G762" s="52"/>
    </row>
    <row r="763">
      <c r="A763" s="31"/>
      <c r="B763" s="31"/>
      <c r="C763" s="31"/>
      <c r="D763" s="132"/>
      <c r="E763" s="109"/>
      <c r="F763" s="33"/>
      <c r="G763" s="52"/>
    </row>
    <row r="764">
      <c r="A764" s="31"/>
      <c r="B764" s="31"/>
      <c r="C764" s="31"/>
      <c r="D764" s="132"/>
      <c r="E764" s="109"/>
      <c r="F764" s="33"/>
      <c r="G764" s="52"/>
    </row>
    <row r="765">
      <c r="A765" s="31"/>
      <c r="B765" s="31"/>
      <c r="C765" s="31"/>
      <c r="D765" s="132"/>
      <c r="E765" s="109"/>
      <c r="F765" s="33"/>
      <c r="G765" s="52"/>
    </row>
    <row r="766">
      <c r="A766" s="31"/>
      <c r="B766" s="31"/>
      <c r="C766" s="31"/>
      <c r="D766" s="132"/>
      <c r="E766" s="109"/>
      <c r="F766" s="33"/>
      <c r="G766" s="52"/>
    </row>
    <row r="767">
      <c r="A767" s="31"/>
      <c r="B767" s="31"/>
      <c r="C767" s="31"/>
      <c r="D767" s="132"/>
      <c r="E767" s="109"/>
      <c r="F767" s="33"/>
      <c r="G767" s="52"/>
    </row>
    <row r="768">
      <c r="A768" s="31"/>
      <c r="B768" s="31"/>
      <c r="C768" s="31"/>
      <c r="D768" s="132"/>
      <c r="E768" s="109"/>
      <c r="F768" s="33"/>
      <c r="G768" s="52"/>
    </row>
    <row r="769">
      <c r="A769" s="31"/>
      <c r="B769" s="31"/>
      <c r="C769" s="31"/>
      <c r="D769" s="132"/>
      <c r="E769" s="109"/>
      <c r="F769" s="33"/>
      <c r="G769" s="52"/>
    </row>
    <row r="770">
      <c r="A770" s="31"/>
      <c r="B770" s="31"/>
      <c r="C770" s="31"/>
      <c r="D770" s="132"/>
      <c r="E770" s="109"/>
      <c r="F770" s="33"/>
      <c r="G770" s="52"/>
    </row>
    <row r="771">
      <c r="A771" s="31"/>
      <c r="B771" s="31"/>
      <c r="C771" s="31"/>
      <c r="D771" s="132"/>
      <c r="E771" s="109"/>
      <c r="F771" s="33"/>
      <c r="G771" s="52"/>
    </row>
    <row r="772">
      <c r="A772" s="31"/>
      <c r="B772" s="31"/>
      <c r="C772" s="31"/>
      <c r="D772" s="132"/>
      <c r="E772" s="109"/>
      <c r="F772" s="33"/>
      <c r="G772" s="52"/>
    </row>
    <row r="773">
      <c r="A773" s="31"/>
      <c r="B773" s="31"/>
      <c r="C773" s="31"/>
      <c r="D773" s="132"/>
      <c r="E773" s="109"/>
      <c r="F773" s="33"/>
      <c r="G773" s="52"/>
    </row>
    <row r="774">
      <c r="A774" s="31"/>
      <c r="B774" s="31"/>
      <c r="C774" s="31"/>
      <c r="D774" s="132"/>
      <c r="E774" s="109"/>
      <c r="F774" s="33"/>
      <c r="G774" s="52"/>
    </row>
    <row r="775">
      <c r="A775" s="31"/>
      <c r="B775" s="31"/>
      <c r="C775" s="31"/>
      <c r="D775" s="132"/>
      <c r="E775" s="109"/>
      <c r="F775" s="33"/>
      <c r="G775" s="52"/>
    </row>
    <row r="776">
      <c r="A776" s="31"/>
      <c r="B776" s="31"/>
      <c r="C776" s="31"/>
      <c r="D776" s="132"/>
      <c r="E776" s="109"/>
      <c r="F776" s="33"/>
      <c r="G776" s="52"/>
    </row>
    <row r="777">
      <c r="A777" s="31"/>
      <c r="B777" s="31"/>
      <c r="C777" s="31"/>
      <c r="D777" s="132"/>
      <c r="E777" s="109"/>
      <c r="F777" s="33"/>
      <c r="G777" s="52"/>
    </row>
    <row r="778">
      <c r="A778" s="31"/>
      <c r="B778" s="31"/>
      <c r="C778" s="31"/>
      <c r="D778" s="132"/>
      <c r="E778" s="109"/>
      <c r="F778" s="33"/>
      <c r="G778" s="52"/>
    </row>
    <row r="779">
      <c r="A779" s="31"/>
      <c r="B779" s="31"/>
      <c r="C779" s="31"/>
      <c r="D779" s="132"/>
      <c r="E779" s="109"/>
      <c r="F779" s="33"/>
      <c r="G779" s="52"/>
    </row>
    <row r="780">
      <c r="A780" s="31"/>
      <c r="B780" s="31"/>
      <c r="C780" s="31"/>
      <c r="D780" s="132"/>
      <c r="E780" s="109"/>
      <c r="F780" s="33"/>
      <c r="G780" s="52"/>
    </row>
    <row r="781">
      <c r="A781" s="31"/>
      <c r="B781" s="31"/>
      <c r="C781" s="31"/>
      <c r="D781" s="132"/>
      <c r="E781" s="109"/>
      <c r="F781" s="33"/>
      <c r="G781" s="52"/>
    </row>
    <row r="782">
      <c r="A782" s="31"/>
      <c r="B782" s="31"/>
      <c r="C782" s="31"/>
      <c r="D782" s="132"/>
      <c r="E782" s="109"/>
      <c r="F782" s="33"/>
      <c r="G782" s="52"/>
    </row>
    <row r="783">
      <c r="A783" s="31"/>
      <c r="B783" s="31"/>
      <c r="C783" s="31"/>
      <c r="D783" s="132"/>
      <c r="E783" s="109"/>
      <c r="F783" s="33"/>
      <c r="G783" s="52"/>
    </row>
    <row r="784">
      <c r="A784" s="31"/>
      <c r="B784" s="31"/>
      <c r="C784" s="31"/>
      <c r="D784" s="132"/>
      <c r="E784" s="109"/>
      <c r="F784" s="33"/>
      <c r="G784" s="52"/>
    </row>
    <row r="785">
      <c r="A785" s="31"/>
      <c r="B785" s="31"/>
      <c r="C785" s="31"/>
      <c r="D785" s="132"/>
      <c r="E785" s="109"/>
      <c r="F785" s="33"/>
      <c r="G785" s="52"/>
    </row>
    <row r="786">
      <c r="A786" s="31"/>
      <c r="B786" s="31"/>
      <c r="C786" s="31"/>
      <c r="D786" s="132"/>
      <c r="E786" s="109"/>
      <c r="F786" s="33"/>
      <c r="G786" s="52"/>
    </row>
    <row r="787">
      <c r="A787" s="31"/>
      <c r="B787" s="31"/>
      <c r="C787" s="31"/>
      <c r="D787" s="132"/>
      <c r="E787" s="109"/>
      <c r="F787" s="33"/>
      <c r="G787" s="52"/>
    </row>
    <row r="788">
      <c r="A788" s="31"/>
      <c r="B788" s="31"/>
      <c r="C788" s="31"/>
      <c r="D788" s="132"/>
      <c r="E788" s="109"/>
      <c r="F788" s="33"/>
      <c r="G788" s="52"/>
    </row>
    <row r="789">
      <c r="A789" s="31"/>
      <c r="B789" s="31"/>
      <c r="C789" s="31"/>
      <c r="D789" s="132"/>
      <c r="E789" s="109"/>
      <c r="F789" s="33"/>
      <c r="G789" s="52"/>
    </row>
    <row r="790">
      <c r="A790" s="31"/>
      <c r="B790" s="31"/>
      <c r="C790" s="31"/>
      <c r="D790" s="132"/>
      <c r="E790" s="109"/>
      <c r="F790" s="33"/>
      <c r="G790" s="52"/>
    </row>
    <row r="791">
      <c r="A791" s="31"/>
      <c r="B791" s="31"/>
      <c r="C791" s="31"/>
      <c r="D791" s="132"/>
      <c r="E791" s="109"/>
      <c r="F791" s="33"/>
      <c r="G791" s="52"/>
    </row>
    <row r="792">
      <c r="A792" s="31"/>
      <c r="B792" s="31"/>
      <c r="C792" s="31"/>
      <c r="D792" s="132"/>
      <c r="E792" s="109"/>
      <c r="F792" s="33"/>
      <c r="G792" s="52"/>
    </row>
    <row r="793">
      <c r="A793" s="31"/>
      <c r="B793" s="31"/>
      <c r="C793" s="31"/>
      <c r="D793" s="132"/>
      <c r="E793" s="109"/>
      <c r="F793" s="33"/>
      <c r="G793" s="52"/>
    </row>
    <row r="794">
      <c r="A794" s="31"/>
      <c r="B794" s="31"/>
      <c r="C794" s="31"/>
      <c r="D794" s="132"/>
      <c r="E794" s="109"/>
      <c r="F794" s="33"/>
      <c r="G794" s="52"/>
    </row>
    <row r="795">
      <c r="A795" s="31"/>
      <c r="B795" s="31"/>
      <c r="C795" s="31"/>
      <c r="D795" s="132"/>
      <c r="E795" s="109"/>
      <c r="F795" s="33"/>
      <c r="G795" s="52"/>
    </row>
    <row r="796">
      <c r="A796" s="31"/>
      <c r="B796" s="31"/>
      <c r="C796" s="31"/>
      <c r="D796" s="132"/>
      <c r="E796" s="109"/>
      <c r="F796" s="33"/>
      <c r="G796" s="52"/>
    </row>
    <row r="797">
      <c r="A797" s="31"/>
      <c r="B797" s="31"/>
      <c r="C797" s="31"/>
      <c r="D797" s="132"/>
      <c r="E797" s="109"/>
      <c r="F797" s="33"/>
      <c r="G797" s="52"/>
    </row>
    <row r="798">
      <c r="A798" s="31"/>
      <c r="B798" s="31"/>
      <c r="C798" s="31"/>
      <c r="D798" s="132"/>
      <c r="E798" s="109"/>
      <c r="F798" s="33"/>
      <c r="G798" s="52"/>
    </row>
    <row r="799">
      <c r="A799" s="31"/>
      <c r="B799" s="31"/>
      <c r="C799" s="31"/>
      <c r="D799" s="132"/>
      <c r="E799" s="109"/>
      <c r="F799" s="33"/>
      <c r="G799" s="52"/>
    </row>
    <row r="800">
      <c r="A800" s="31"/>
      <c r="B800" s="31"/>
      <c r="C800" s="31"/>
      <c r="D800" s="132"/>
      <c r="E800" s="109"/>
      <c r="F800" s="33"/>
      <c r="G800" s="52"/>
    </row>
    <row r="801">
      <c r="A801" s="31"/>
      <c r="B801" s="31"/>
      <c r="C801" s="31"/>
      <c r="D801" s="132"/>
      <c r="E801" s="109"/>
      <c r="F801" s="33"/>
      <c r="G801" s="52"/>
    </row>
    <row r="802">
      <c r="A802" s="31"/>
      <c r="B802" s="31"/>
      <c r="C802" s="31"/>
      <c r="D802" s="132"/>
      <c r="E802" s="109"/>
      <c r="F802" s="33"/>
      <c r="G802" s="52"/>
    </row>
    <row r="803">
      <c r="A803" s="31"/>
      <c r="B803" s="31"/>
      <c r="C803" s="31"/>
      <c r="D803" s="132"/>
      <c r="E803" s="109"/>
      <c r="F803" s="33"/>
      <c r="G803" s="52"/>
    </row>
    <row r="804">
      <c r="A804" s="31"/>
      <c r="B804" s="31"/>
      <c r="C804" s="31"/>
      <c r="D804" s="132"/>
      <c r="E804" s="109"/>
      <c r="F804" s="33"/>
      <c r="G804" s="52"/>
    </row>
    <row r="805">
      <c r="A805" s="31"/>
      <c r="B805" s="31"/>
      <c r="C805" s="31"/>
      <c r="D805" s="132"/>
      <c r="E805" s="109"/>
      <c r="F805" s="33"/>
      <c r="G805" s="52"/>
    </row>
    <row r="806">
      <c r="A806" s="31"/>
      <c r="B806" s="31"/>
      <c r="C806" s="31"/>
      <c r="D806" s="132"/>
      <c r="E806" s="109"/>
      <c r="F806" s="33"/>
      <c r="G806" s="52"/>
    </row>
    <row r="807">
      <c r="A807" s="31"/>
      <c r="B807" s="31"/>
      <c r="C807" s="31"/>
      <c r="D807" s="132"/>
      <c r="E807" s="109"/>
      <c r="F807" s="33"/>
      <c r="G807" s="52"/>
    </row>
    <row r="808">
      <c r="A808" s="31"/>
      <c r="B808" s="31"/>
      <c r="C808" s="31"/>
      <c r="D808" s="132"/>
      <c r="E808" s="109"/>
      <c r="F808" s="33"/>
      <c r="G808" s="52"/>
    </row>
    <row r="809">
      <c r="A809" s="31"/>
      <c r="B809" s="31"/>
      <c r="C809" s="31"/>
      <c r="D809" s="132"/>
      <c r="E809" s="109"/>
      <c r="F809" s="33"/>
      <c r="G809" s="52"/>
    </row>
    <row r="810">
      <c r="A810" s="31"/>
      <c r="B810" s="31"/>
      <c r="C810" s="31"/>
      <c r="D810" s="132"/>
      <c r="E810" s="109"/>
      <c r="F810" s="33"/>
      <c r="G810" s="52"/>
    </row>
    <row r="811">
      <c r="A811" s="31"/>
      <c r="B811" s="31"/>
      <c r="C811" s="31"/>
      <c r="D811" s="132"/>
      <c r="E811" s="109"/>
      <c r="F811" s="33"/>
      <c r="G811" s="52"/>
    </row>
    <row r="812">
      <c r="A812" s="31"/>
      <c r="B812" s="31"/>
      <c r="C812" s="31"/>
      <c r="D812" s="132"/>
      <c r="E812" s="109"/>
      <c r="F812" s="33"/>
      <c r="G812" s="52"/>
    </row>
    <row r="813">
      <c r="A813" s="31"/>
      <c r="B813" s="31"/>
      <c r="C813" s="31"/>
      <c r="D813" s="132"/>
      <c r="E813" s="109"/>
      <c r="F813" s="33"/>
      <c r="G813" s="52"/>
    </row>
    <row r="814">
      <c r="A814" s="31"/>
      <c r="B814" s="31"/>
      <c r="C814" s="31"/>
      <c r="D814" s="132"/>
      <c r="E814" s="109"/>
      <c r="F814" s="33"/>
      <c r="G814" s="52"/>
    </row>
    <row r="815">
      <c r="A815" s="31"/>
      <c r="B815" s="31"/>
      <c r="C815" s="31"/>
      <c r="D815" s="132"/>
      <c r="E815" s="109"/>
      <c r="F815" s="33"/>
      <c r="G815" s="52"/>
    </row>
    <row r="816">
      <c r="A816" s="31"/>
      <c r="B816" s="31"/>
      <c r="C816" s="31"/>
      <c r="D816" s="132"/>
      <c r="E816" s="109"/>
      <c r="F816" s="33"/>
      <c r="G816" s="52"/>
    </row>
    <row r="817">
      <c r="A817" s="31"/>
      <c r="B817" s="31"/>
      <c r="C817" s="31"/>
      <c r="D817" s="132"/>
      <c r="E817" s="109"/>
      <c r="F817" s="33"/>
      <c r="G817" s="52"/>
    </row>
    <row r="818">
      <c r="A818" s="31"/>
      <c r="B818" s="31"/>
      <c r="C818" s="31"/>
      <c r="D818" s="132"/>
      <c r="E818" s="109"/>
      <c r="F818" s="33"/>
      <c r="G818" s="52"/>
    </row>
    <row r="819">
      <c r="A819" s="31"/>
      <c r="B819" s="31"/>
      <c r="C819" s="31"/>
      <c r="D819" s="132"/>
      <c r="E819" s="109"/>
      <c r="F819" s="33"/>
      <c r="G819" s="52"/>
    </row>
    <row r="820">
      <c r="A820" s="31"/>
      <c r="B820" s="31"/>
      <c r="C820" s="31"/>
      <c r="D820" s="132"/>
      <c r="E820" s="109"/>
      <c r="F820" s="33"/>
      <c r="G820" s="52"/>
    </row>
    <row r="821">
      <c r="A821" s="31"/>
      <c r="B821" s="31"/>
      <c r="C821" s="31"/>
      <c r="D821" s="132"/>
      <c r="E821" s="109"/>
      <c r="F821" s="33"/>
      <c r="G821" s="52"/>
    </row>
    <row r="822">
      <c r="A822" s="31"/>
      <c r="B822" s="31"/>
      <c r="C822" s="31"/>
      <c r="D822" s="132"/>
      <c r="E822" s="109"/>
      <c r="F822" s="33"/>
      <c r="G822" s="52"/>
    </row>
    <row r="823">
      <c r="A823" s="31"/>
      <c r="B823" s="31"/>
      <c r="C823" s="31"/>
      <c r="D823" s="132"/>
      <c r="E823" s="109"/>
      <c r="F823" s="33"/>
      <c r="G823" s="52"/>
    </row>
    <row r="824">
      <c r="A824" s="31"/>
      <c r="B824" s="31"/>
      <c r="C824" s="31"/>
      <c r="D824" s="132"/>
      <c r="E824" s="109"/>
      <c r="F824" s="33"/>
      <c r="G824" s="52"/>
    </row>
    <row r="825">
      <c r="A825" s="31"/>
      <c r="B825" s="31"/>
      <c r="C825" s="31"/>
      <c r="D825" s="132"/>
      <c r="E825" s="109"/>
      <c r="F825" s="33"/>
      <c r="G825" s="52"/>
    </row>
    <row r="826">
      <c r="A826" s="31"/>
      <c r="B826" s="31"/>
      <c r="C826" s="31"/>
      <c r="D826" s="132"/>
      <c r="E826" s="109"/>
      <c r="F826" s="33"/>
      <c r="G826" s="52"/>
    </row>
    <row r="827">
      <c r="A827" s="31"/>
      <c r="B827" s="31"/>
      <c r="C827" s="31"/>
      <c r="D827" s="132"/>
      <c r="E827" s="109"/>
      <c r="F827" s="33"/>
      <c r="G827" s="52"/>
    </row>
    <row r="828">
      <c r="A828" s="31"/>
      <c r="B828" s="31"/>
      <c r="C828" s="31"/>
      <c r="D828" s="132"/>
      <c r="E828" s="109"/>
      <c r="F828" s="33"/>
      <c r="G828" s="52"/>
    </row>
    <row r="829">
      <c r="A829" s="31"/>
      <c r="B829" s="31"/>
      <c r="C829" s="31"/>
      <c r="D829" s="132"/>
      <c r="E829" s="109"/>
      <c r="F829" s="33"/>
      <c r="G829" s="52"/>
    </row>
    <row r="830">
      <c r="A830" s="31"/>
      <c r="B830" s="31"/>
      <c r="C830" s="31"/>
      <c r="D830" s="132"/>
      <c r="E830" s="109"/>
      <c r="F830" s="33"/>
      <c r="G830" s="52"/>
    </row>
    <row r="831">
      <c r="A831" s="31"/>
      <c r="B831" s="31"/>
      <c r="C831" s="31"/>
      <c r="D831" s="132"/>
      <c r="E831" s="109"/>
      <c r="F831" s="33"/>
      <c r="G831" s="52"/>
    </row>
    <row r="832">
      <c r="A832" s="31"/>
      <c r="B832" s="31"/>
      <c r="C832" s="31"/>
      <c r="D832" s="132"/>
      <c r="E832" s="109"/>
      <c r="F832" s="33"/>
      <c r="G832" s="52"/>
    </row>
    <row r="833">
      <c r="A833" s="31"/>
      <c r="B833" s="31"/>
      <c r="C833" s="31"/>
      <c r="D833" s="132"/>
      <c r="E833" s="109"/>
      <c r="F833" s="33"/>
      <c r="G833" s="52"/>
    </row>
    <row r="834">
      <c r="A834" s="31"/>
      <c r="B834" s="31"/>
      <c r="C834" s="31"/>
      <c r="D834" s="132"/>
      <c r="E834" s="109"/>
      <c r="F834" s="33"/>
      <c r="G834" s="52"/>
    </row>
    <row r="835">
      <c r="A835" s="31"/>
      <c r="B835" s="31"/>
      <c r="C835" s="31"/>
      <c r="D835" s="132"/>
      <c r="E835" s="109"/>
      <c r="F835" s="33"/>
      <c r="G835" s="52"/>
    </row>
    <row r="836">
      <c r="A836" s="31"/>
      <c r="B836" s="31"/>
      <c r="C836" s="31"/>
      <c r="D836" s="132"/>
      <c r="E836" s="109"/>
      <c r="F836" s="33"/>
      <c r="G836" s="52"/>
    </row>
    <row r="837">
      <c r="A837" s="31"/>
      <c r="B837" s="31"/>
      <c r="C837" s="31"/>
      <c r="D837" s="132"/>
      <c r="E837" s="109"/>
      <c r="F837" s="33"/>
      <c r="G837" s="52"/>
    </row>
    <row r="838">
      <c r="A838" s="31"/>
      <c r="B838" s="31"/>
      <c r="C838" s="31"/>
      <c r="D838" s="132"/>
      <c r="E838" s="109"/>
      <c r="F838" s="33"/>
      <c r="G838" s="52"/>
    </row>
    <row r="839">
      <c r="A839" s="31"/>
      <c r="B839" s="31"/>
      <c r="C839" s="31"/>
      <c r="D839" s="132"/>
      <c r="E839" s="109"/>
      <c r="F839" s="33"/>
      <c r="G839" s="52"/>
    </row>
    <row r="840">
      <c r="A840" s="31"/>
      <c r="B840" s="31"/>
      <c r="C840" s="31"/>
      <c r="D840" s="132"/>
      <c r="E840" s="109"/>
      <c r="F840" s="33"/>
      <c r="G840" s="52"/>
    </row>
    <row r="841">
      <c r="A841" s="31"/>
      <c r="B841" s="31"/>
      <c r="C841" s="31"/>
      <c r="D841" s="132"/>
      <c r="E841" s="109"/>
      <c r="F841" s="33"/>
      <c r="G841" s="52"/>
    </row>
    <row r="842">
      <c r="A842" s="31"/>
      <c r="B842" s="31"/>
      <c r="C842" s="31"/>
      <c r="D842" s="132"/>
      <c r="E842" s="109"/>
      <c r="F842" s="33"/>
      <c r="G842" s="52"/>
    </row>
    <row r="843">
      <c r="A843" s="31"/>
      <c r="B843" s="31"/>
      <c r="C843" s="31"/>
      <c r="D843" s="132"/>
      <c r="E843" s="109"/>
      <c r="F843" s="33"/>
      <c r="G843" s="52"/>
    </row>
    <row r="844">
      <c r="A844" s="31"/>
      <c r="B844" s="31"/>
      <c r="C844" s="31"/>
      <c r="D844" s="132"/>
      <c r="E844" s="109"/>
      <c r="F844" s="33"/>
      <c r="G844" s="52"/>
    </row>
    <row r="845">
      <c r="A845" s="31"/>
      <c r="B845" s="31"/>
      <c r="C845" s="31"/>
      <c r="D845" s="132"/>
      <c r="E845" s="109"/>
      <c r="F845" s="33"/>
      <c r="G845" s="52"/>
    </row>
    <row r="846">
      <c r="A846" s="31"/>
      <c r="B846" s="31"/>
      <c r="C846" s="31"/>
      <c r="D846" s="132"/>
      <c r="E846" s="109"/>
      <c r="F846" s="33"/>
      <c r="G846" s="52"/>
    </row>
    <row r="847">
      <c r="A847" s="31"/>
      <c r="B847" s="31"/>
      <c r="C847" s="31"/>
      <c r="D847" s="132"/>
      <c r="E847" s="109"/>
      <c r="F847" s="33"/>
      <c r="G847" s="52"/>
    </row>
    <row r="848">
      <c r="A848" s="31"/>
      <c r="B848" s="31"/>
      <c r="C848" s="31"/>
      <c r="D848" s="132"/>
      <c r="E848" s="109"/>
      <c r="F848" s="33"/>
      <c r="G848" s="52"/>
    </row>
    <row r="849">
      <c r="A849" s="31"/>
      <c r="B849" s="31"/>
      <c r="C849" s="31"/>
      <c r="D849" s="132"/>
      <c r="E849" s="109"/>
      <c r="F849" s="33"/>
      <c r="G849" s="52"/>
    </row>
    <row r="850">
      <c r="A850" s="31"/>
      <c r="B850" s="31"/>
      <c r="C850" s="31"/>
      <c r="D850" s="132"/>
      <c r="E850" s="109"/>
      <c r="F850" s="33"/>
      <c r="G850" s="52"/>
    </row>
    <row r="851">
      <c r="A851" s="31"/>
      <c r="B851" s="31"/>
      <c r="C851" s="31"/>
      <c r="D851" s="132"/>
      <c r="E851" s="109"/>
      <c r="F851" s="33"/>
      <c r="G851" s="52"/>
    </row>
    <row r="852">
      <c r="A852" s="31"/>
      <c r="B852" s="31"/>
      <c r="C852" s="31"/>
      <c r="D852" s="132"/>
      <c r="E852" s="109"/>
      <c r="F852" s="33"/>
      <c r="G852" s="52"/>
    </row>
    <row r="853">
      <c r="A853" s="31"/>
      <c r="B853" s="31"/>
      <c r="C853" s="31"/>
      <c r="D853" s="132"/>
      <c r="E853" s="109"/>
      <c r="F853" s="33"/>
      <c r="G853" s="52"/>
    </row>
    <row r="854">
      <c r="A854" s="31"/>
      <c r="B854" s="31"/>
      <c r="C854" s="31"/>
      <c r="D854" s="132"/>
      <c r="E854" s="109"/>
      <c r="F854" s="33"/>
      <c r="G854" s="52"/>
    </row>
    <row r="855">
      <c r="A855" s="31"/>
      <c r="B855" s="31"/>
      <c r="C855" s="31"/>
      <c r="D855" s="132"/>
      <c r="E855" s="109"/>
      <c r="F855" s="33"/>
      <c r="G855" s="52"/>
    </row>
    <row r="856">
      <c r="A856" s="31"/>
      <c r="B856" s="31"/>
      <c r="C856" s="31"/>
      <c r="D856" s="132"/>
      <c r="E856" s="109"/>
      <c r="F856" s="33"/>
      <c r="G856" s="52"/>
    </row>
    <row r="857">
      <c r="A857" s="31"/>
      <c r="B857" s="31"/>
      <c r="C857" s="31"/>
      <c r="D857" s="132"/>
      <c r="E857" s="109"/>
      <c r="F857" s="33"/>
      <c r="G857" s="52"/>
    </row>
    <row r="858">
      <c r="A858" s="31"/>
      <c r="B858" s="31"/>
      <c r="C858" s="31"/>
      <c r="D858" s="132"/>
      <c r="E858" s="109"/>
      <c r="F858" s="33"/>
      <c r="G858" s="52"/>
    </row>
    <row r="859">
      <c r="A859" s="31"/>
      <c r="B859" s="31"/>
      <c r="C859" s="31"/>
      <c r="D859" s="132"/>
      <c r="E859" s="109"/>
      <c r="F859" s="33"/>
      <c r="G859" s="52"/>
    </row>
    <row r="860">
      <c r="A860" s="31"/>
      <c r="B860" s="31"/>
      <c r="C860" s="31"/>
      <c r="D860" s="132"/>
      <c r="E860" s="109"/>
      <c r="F860" s="33"/>
      <c r="G860" s="52"/>
    </row>
    <row r="861">
      <c r="A861" s="31"/>
      <c r="B861" s="31"/>
      <c r="C861" s="31"/>
      <c r="D861" s="132"/>
      <c r="E861" s="109"/>
      <c r="F861" s="33"/>
      <c r="G861" s="52"/>
    </row>
    <row r="862">
      <c r="A862" s="31"/>
      <c r="B862" s="31"/>
      <c r="C862" s="31"/>
      <c r="D862" s="132"/>
      <c r="E862" s="109"/>
      <c r="F862" s="33"/>
      <c r="G862" s="52"/>
    </row>
    <row r="863">
      <c r="A863" s="31"/>
      <c r="B863" s="31"/>
      <c r="C863" s="31"/>
      <c r="D863" s="132"/>
      <c r="E863" s="109"/>
      <c r="F863" s="33"/>
      <c r="G863" s="52"/>
    </row>
    <row r="864">
      <c r="A864" s="31"/>
      <c r="B864" s="31"/>
      <c r="C864" s="31"/>
      <c r="D864" s="132"/>
      <c r="E864" s="109"/>
      <c r="F864" s="33"/>
      <c r="G864" s="52"/>
    </row>
    <row r="865">
      <c r="A865" s="31"/>
      <c r="B865" s="31"/>
      <c r="C865" s="31"/>
      <c r="D865" s="132"/>
      <c r="E865" s="109"/>
      <c r="F865" s="33"/>
      <c r="G865" s="52"/>
    </row>
    <row r="866">
      <c r="A866" s="31"/>
      <c r="B866" s="31"/>
      <c r="C866" s="31"/>
      <c r="D866" s="132"/>
      <c r="E866" s="109"/>
      <c r="F866" s="33"/>
      <c r="G866" s="52"/>
    </row>
    <row r="867">
      <c r="A867" s="31"/>
      <c r="B867" s="31"/>
      <c r="C867" s="31"/>
      <c r="D867" s="132"/>
      <c r="E867" s="109"/>
      <c r="F867" s="33"/>
      <c r="G867" s="52"/>
    </row>
    <row r="868">
      <c r="A868" s="31"/>
      <c r="B868" s="31"/>
      <c r="C868" s="31"/>
      <c r="D868" s="132"/>
      <c r="E868" s="109"/>
      <c r="F868" s="33"/>
      <c r="G868" s="52"/>
    </row>
    <row r="869">
      <c r="A869" s="31"/>
      <c r="B869" s="31"/>
      <c r="C869" s="31"/>
      <c r="D869" s="132"/>
      <c r="E869" s="109"/>
      <c r="F869" s="33"/>
      <c r="G869" s="52"/>
    </row>
    <row r="870">
      <c r="A870" s="31"/>
      <c r="B870" s="31"/>
      <c r="C870" s="31"/>
      <c r="D870" s="132"/>
      <c r="E870" s="109"/>
      <c r="F870" s="33"/>
      <c r="G870" s="52"/>
    </row>
    <row r="871">
      <c r="A871" s="31"/>
      <c r="B871" s="31"/>
      <c r="C871" s="31"/>
      <c r="D871" s="132"/>
      <c r="E871" s="109"/>
      <c r="F871" s="33"/>
      <c r="G871" s="52"/>
    </row>
    <row r="872">
      <c r="A872" s="31"/>
      <c r="B872" s="31"/>
      <c r="C872" s="31"/>
      <c r="D872" s="132"/>
      <c r="E872" s="109"/>
      <c r="F872" s="33"/>
      <c r="G872" s="52"/>
    </row>
    <row r="873">
      <c r="A873" s="31"/>
      <c r="B873" s="31"/>
      <c r="C873" s="31"/>
      <c r="D873" s="132"/>
      <c r="E873" s="109"/>
      <c r="F873" s="33"/>
      <c r="G873" s="52"/>
    </row>
    <row r="874">
      <c r="A874" s="31"/>
      <c r="B874" s="31"/>
      <c r="C874" s="31"/>
      <c r="D874" s="132"/>
      <c r="E874" s="109"/>
      <c r="F874" s="33"/>
      <c r="G874" s="52"/>
    </row>
    <row r="875">
      <c r="A875" s="31"/>
      <c r="B875" s="31"/>
      <c r="C875" s="31"/>
      <c r="D875" s="132"/>
      <c r="E875" s="109"/>
      <c r="F875" s="33"/>
      <c r="G875" s="52"/>
    </row>
    <row r="876">
      <c r="A876" s="31"/>
      <c r="B876" s="31"/>
      <c r="C876" s="31"/>
      <c r="D876" s="132"/>
      <c r="E876" s="109"/>
      <c r="F876" s="33"/>
      <c r="G876" s="52"/>
    </row>
    <row r="877">
      <c r="A877" s="31"/>
      <c r="B877" s="31"/>
      <c r="C877" s="31"/>
      <c r="D877" s="132"/>
      <c r="E877" s="109"/>
      <c r="F877" s="33"/>
      <c r="G877" s="52"/>
    </row>
    <row r="878">
      <c r="A878" s="31"/>
      <c r="B878" s="31"/>
      <c r="C878" s="31"/>
      <c r="D878" s="132"/>
      <c r="E878" s="109"/>
      <c r="F878" s="33"/>
      <c r="G878" s="52"/>
    </row>
    <row r="879">
      <c r="A879" s="31"/>
      <c r="B879" s="31"/>
      <c r="C879" s="31"/>
      <c r="D879" s="132"/>
      <c r="E879" s="109"/>
      <c r="F879" s="33"/>
      <c r="G879" s="52"/>
    </row>
    <row r="880">
      <c r="A880" s="31"/>
      <c r="B880" s="31"/>
      <c r="C880" s="31"/>
      <c r="D880" s="132"/>
      <c r="E880" s="109"/>
      <c r="F880" s="33"/>
      <c r="G880" s="52"/>
    </row>
    <row r="881">
      <c r="A881" s="31"/>
      <c r="B881" s="31"/>
      <c r="C881" s="31"/>
      <c r="D881" s="132"/>
      <c r="E881" s="109"/>
      <c r="F881" s="33"/>
      <c r="G881" s="52"/>
    </row>
    <row r="882">
      <c r="A882" s="31"/>
      <c r="B882" s="31"/>
      <c r="C882" s="31"/>
      <c r="D882" s="132"/>
      <c r="E882" s="109"/>
      <c r="F882" s="33"/>
      <c r="G882" s="52"/>
    </row>
    <row r="883">
      <c r="A883" s="31"/>
      <c r="B883" s="31"/>
      <c r="C883" s="31"/>
      <c r="D883" s="132"/>
      <c r="E883" s="109"/>
      <c r="F883" s="33"/>
      <c r="G883" s="52"/>
    </row>
    <row r="884">
      <c r="A884" s="31"/>
      <c r="B884" s="31"/>
      <c r="C884" s="31"/>
      <c r="D884" s="132"/>
      <c r="E884" s="109"/>
      <c r="F884" s="33"/>
      <c r="G884" s="52"/>
    </row>
    <row r="885">
      <c r="A885" s="31"/>
      <c r="B885" s="31"/>
      <c r="C885" s="31"/>
      <c r="D885" s="132"/>
      <c r="E885" s="109"/>
      <c r="F885" s="33"/>
      <c r="G885" s="52"/>
    </row>
    <row r="886">
      <c r="A886" s="31"/>
      <c r="B886" s="31"/>
      <c r="C886" s="31"/>
      <c r="D886" s="132"/>
      <c r="E886" s="109"/>
      <c r="F886" s="33"/>
      <c r="G886" s="52"/>
    </row>
    <row r="887">
      <c r="A887" s="31"/>
      <c r="B887" s="31"/>
      <c r="C887" s="31"/>
      <c r="D887" s="132"/>
      <c r="E887" s="109"/>
      <c r="F887" s="33"/>
      <c r="G887" s="52"/>
    </row>
    <row r="888">
      <c r="A888" s="31"/>
      <c r="B888" s="31"/>
      <c r="C888" s="31"/>
      <c r="D888" s="132"/>
      <c r="E888" s="109"/>
      <c r="F888" s="33"/>
      <c r="G888" s="52"/>
    </row>
    <row r="889">
      <c r="A889" s="31"/>
      <c r="B889" s="31"/>
      <c r="C889" s="31"/>
      <c r="D889" s="132"/>
      <c r="E889" s="109"/>
      <c r="F889" s="33"/>
      <c r="G889" s="52"/>
    </row>
    <row r="890">
      <c r="A890" s="31"/>
      <c r="B890" s="31"/>
      <c r="C890" s="31"/>
      <c r="D890" s="132"/>
      <c r="E890" s="109"/>
      <c r="F890" s="33"/>
      <c r="G890" s="52"/>
    </row>
    <row r="891">
      <c r="A891" s="31"/>
      <c r="B891" s="31"/>
      <c r="C891" s="31"/>
      <c r="D891" s="132"/>
      <c r="E891" s="109"/>
      <c r="F891" s="33"/>
      <c r="G891" s="52"/>
    </row>
    <row r="892">
      <c r="A892" s="31"/>
      <c r="B892" s="31"/>
      <c r="C892" s="31"/>
      <c r="D892" s="132"/>
      <c r="E892" s="109"/>
      <c r="F892" s="33"/>
      <c r="G892" s="52"/>
    </row>
    <row r="893">
      <c r="A893" s="31"/>
      <c r="B893" s="31"/>
      <c r="C893" s="31"/>
      <c r="D893" s="132"/>
      <c r="E893" s="109"/>
      <c r="F893" s="33"/>
      <c r="G893" s="52"/>
    </row>
    <row r="894">
      <c r="A894" s="31"/>
      <c r="B894" s="31"/>
      <c r="C894" s="31"/>
      <c r="D894" s="132"/>
      <c r="E894" s="109"/>
      <c r="F894" s="33"/>
      <c r="G894" s="52"/>
    </row>
    <row r="895">
      <c r="A895" s="31"/>
      <c r="B895" s="31"/>
      <c r="C895" s="31"/>
      <c r="D895" s="132"/>
      <c r="E895" s="109"/>
      <c r="F895" s="33"/>
      <c r="G895" s="52"/>
    </row>
    <row r="896">
      <c r="A896" s="31"/>
      <c r="B896" s="31"/>
      <c r="C896" s="31"/>
      <c r="D896" s="132"/>
      <c r="E896" s="109"/>
      <c r="F896" s="33"/>
      <c r="G896" s="52"/>
    </row>
    <row r="897">
      <c r="A897" s="31"/>
      <c r="B897" s="31"/>
      <c r="C897" s="31"/>
      <c r="D897" s="132"/>
      <c r="E897" s="109"/>
      <c r="F897" s="33"/>
      <c r="G897" s="52"/>
    </row>
    <row r="898">
      <c r="A898" s="31"/>
      <c r="B898" s="31"/>
      <c r="C898" s="31"/>
      <c r="D898" s="132"/>
      <c r="E898" s="109"/>
      <c r="F898" s="33"/>
      <c r="G898" s="52"/>
    </row>
    <row r="899">
      <c r="A899" s="31"/>
      <c r="B899" s="31"/>
      <c r="C899" s="31"/>
      <c r="D899" s="132"/>
      <c r="E899" s="109"/>
      <c r="F899" s="33"/>
      <c r="G899" s="52"/>
    </row>
    <row r="900">
      <c r="A900" s="31"/>
      <c r="B900" s="31"/>
      <c r="C900" s="31"/>
      <c r="D900" s="132"/>
      <c r="E900" s="109"/>
      <c r="F900" s="33"/>
      <c r="G900" s="52"/>
    </row>
    <row r="901">
      <c r="A901" s="31"/>
      <c r="B901" s="31"/>
      <c r="C901" s="31"/>
      <c r="D901" s="132"/>
      <c r="E901" s="109"/>
      <c r="F901" s="33"/>
      <c r="G901" s="52"/>
    </row>
    <row r="902">
      <c r="A902" s="31"/>
      <c r="B902" s="31"/>
      <c r="C902" s="31"/>
      <c r="D902" s="132"/>
      <c r="E902" s="109"/>
      <c r="F902" s="33"/>
      <c r="G902" s="52"/>
    </row>
    <row r="903">
      <c r="A903" s="31"/>
      <c r="B903" s="31"/>
      <c r="C903" s="31"/>
      <c r="D903" s="132"/>
      <c r="E903" s="109"/>
      <c r="F903" s="33"/>
      <c r="G903" s="52"/>
    </row>
    <row r="904">
      <c r="A904" s="31"/>
      <c r="B904" s="31"/>
      <c r="C904" s="31"/>
      <c r="D904" s="132"/>
      <c r="E904" s="109"/>
      <c r="F904" s="33"/>
      <c r="G904" s="52"/>
    </row>
    <row r="905">
      <c r="A905" s="31"/>
      <c r="B905" s="31"/>
      <c r="C905" s="31"/>
      <c r="D905" s="132"/>
      <c r="E905" s="109"/>
      <c r="F905" s="33"/>
      <c r="G905" s="52"/>
    </row>
    <row r="906">
      <c r="A906" s="31"/>
      <c r="B906" s="31"/>
      <c r="C906" s="31"/>
      <c r="D906" s="132"/>
      <c r="E906" s="109"/>
      <c r="F906" s="33"/>
      <c r="G906" s="52"/>
    </row>
    <row r="907">
      <c r="A907" s="31"/>
      <c r="B907" s="31"/>
      <c r="C907" s="31"/>
      <c r="D907" s="132"/>
      <c r="E907" s="109"/>
      <c r="F907" s="33"/>
      <c r="G907" s="52"/>
    </row>
    <row r="908">
      <c r="A908" s="31"/>
      <c r="B908" s="31"/>
      <c r="C908" s="31"/>
      <c r="D908" s="132"/>
      <c r="E908" s="109"/>
      <c r="F908" s="33"/>
      <c r="G908" s="52"/>
    </row>
    <row r="909">
      <c r="A909" s="31"/>
      <c r="B909" s="31"/>
      <c r="C909" s="31"/>
      <c r="D909" s="132"/>
      <c r="E909" s="109"/>
      <c r="F909" s="33"/>
      <c r="G909" s="52"/>
    </row>
    <row r="910">
      <c r="A910" s="31"/>
      <c r="B910" s="31"/>
      <c r="C910" s="31"/>
      <c r="D910" s="132"/>
      <c r="E910" s="109"/>
      <c r="F910" s="33"/>
      <c r="G910" s="52"/>
    </row>
    <row r="911">
      <c r="A911" s="31"/>
      <c r="B911" s="31"/>
      <c r="C911" s="31"/>
      <c r="D911" s="132"/>
      <c r="E911" s="109"/>
      <c r="F911" s="33"/>
      <c r="G911" s="52"/>
    </row>
    <row r="912">
      <c r="A912" s="31"/>
      <c r="B912" s="31"/>
      <c r="C912" s="31"/>
      <c r="D912" s="132"/>
      <c r="E912" s="109"/>
      <c r="F912" s="33"/>
      <c r="G912" s="52"/>
    </row>
    <row r="913">
      <c r="A913" s="31"/>
      <c r="B913" s="31"/>
      <c r="C913" s="31"/>
      <c r="D913" s="132"/>
      <c r="E913" s="109"/>
      <c r="F913" s="33"/>
      <c r="G913" s="52"/>
    </row>
    <row r="914">
      <c r="A914" s="31"/>
      <c r="B914" s="31"/>
      <c r="C914" s="31"/>
      <c r="D914" s="132"/>
      <c r="E914" s="109"/>
      <c r="F914" s="33"/>
      <c r="G914" s="52"/>
    </row>
    <row r="915">
      <c r="A915" s="31"/>
      <c r="B915" s="31"/>
      <c r="C915" s="31"/>
      <c r="D915" s="132"/>
      <c r="E915" s="109"/>
      <c r="F915" s="33"/>
      <c r="G915" s="52"/>
    </row>
    <row r="916">
      <c r="A916" s="31"/>
      <c r="B916" s="31"/>
      <c r="C916" s="31"/>
      <c r="D916" s="132"/>
      <c r="E916" s="109"/>
      <c r="F916" s="33"/>
      <c r="G916" s="52"/>
    </row>
    <row r="917">
      <c r="A917" s="31"/>
      <c r="B917" s="31"/>
      <c r="C917" s="31"/>
      <c r="D917" s="132"/>
      <c r="E917" s="109"/>
      <c r="F917" s="33"/>
      <c r="G917" s="52"/>
    </row>
    <row r="918">
      <c r="A918" s="31"/>
      <c r="B918" s="31"/>
      <c r="C918" s="31"/>
      <c r="D918" s="132"/>
      <c r="E918" s="109"/>
      <c r="F918" s="33"/>
      <c r="G918" s="52"/>
    </row>
    <row r="919">
      <c r="A919" s="31"/>
      <c r="B919" s="31"/>
      <c r="C919" s="31"/>
      <c r="D919" s="132"/>
      <c r="E919" s="109"/>
      <c r="F919" s="33"/>
      <c r="G919" s="52"/>
    </row>
    <row r="920">
      <c r="A920" s="31"/>
      <c r="B920" s="31"/>
      <c r="C920" s="31"/>
      <c r="D920" s="132"/>
      <c r="E920" s="109"/>
      <c r="F920" s="33"/>
      <c r="G920" s="52"/>
    </row>
    <row r="921">
      <c r="A921" s="31"/>
      <c r="B921" s="31"/>
      <c r="C921" s="31"/>
      <c r="D921" s="132"/>
      <c r="E921" s="109"/>
      <c r="F921" s="33"/>
      <c r="G921" s="52"/>
    </row>
    <row r="922">
      <c r="A922" s="31"/>
      <c r="B922" s="31"/>
      <c r="C922" s="31"/>
      <c r="D922" s="132"/>
      <c r="E922" s="109"/>
      <c r="F922" s="33"/>
      <c r="G922" s="52"/>
    </row>
    <row r="923">
      <c r="A923" s="31"/>
      <c r="B923" s="31"/>
      <c r="C923" s="31"/>
      <c r="D923" s="132"/>
      <c r="E923" s="109"/>
      <c r="F923" s="33"/>
      <c r="G923" s="52"/>
    </row>
    <row r="924">
      <c r="A924" s="31"/>
      <c r="B924" s="31"/>
      <c r="C924" s="31"/>
      <c r="D924" s="132"/>
      <c r="E924" s="109"/>
      <c r="F924" s="33"/>
      <c r="G924" s="52"/>
    </row>
    <row r="925">
      <c r="A925" s="31"/>
      <c r="B925" s="31"/>
      <c r="C925" s="31"/>
      <c r="D925" s="132"/>
      <c r="E925" s="109"/>
      <c r="F925" s="33"/>
      <c r="G925" s="52"/>
    </row>
    <row r="926">
      <c r="A926" s="31"/>
      <c r="B926" s="31"/>
      <c r="C926" s="31"/>
      <c r="D926" s="132"/>
      <c r="E926" s="109"/>
      <c r="F926" s="33"/>
      <c r="G926" s="52"/>
    </row>
    <row r="927">
      <c r="A927" s="31"/>
      <c r="B927" s="31"/>
      <c r="C927" s="31"/>
      <c r="D927" s="132"/>
      <c r="E927" s="109"/>
      <c r="F927" s="33"/>
      <c r="G927" s="52"/>
    </row>
    <row r="928">
      <c r="A928" s="31"/>
      <c r="B928" s="31"/>
      <c r="C928" s="31"/>
      <c r="D928" s="132"/>
      <c r="E928" s="109"/>
      <c r="F928" s="33"/>
      <c r="G928" s="52"/>
    </row>
    <row r="929">
      <c r="A929" s="31"/>
      <c r="B929" s="31"/>
      <c r="C929" s="31"/>
      <c r="D929" s="132"/>
      <c r="E929" s="109"/>
      <c r="F929" s="33"/>
      <c r="G929" s="52"/>
    </row>
    <row r="930">
      <c r="A930" s="31"/>
      <c r="B930" s="31"/>
      <c r="C930" s="31"/>
      <c r="D930" s="132"/>
      <c r="E930" s="109"/>
      <c r="F930" s="33"/>
      <c r="G930" s="52"/>
    </row>
    <row r="931">
      <c r="A931" s="31"/>
      <c r="B931" s="31"/>
      <c r="C931" s="31"/>
      <c r="D931" s="132"/>
      <c r="E931" s="109"/>
      <c r="F931" s="33"/>
      <c r="G931" s="52"/>
    </row>
    <row r="932">
      <c r="A932" s="31"/>
      <c r="B932" s="31"/>
      <c r="C932" s="31"/>
      <c r="D932" s="132"/>
      <c r="E932" s="109"/>
      <c r="F932" s="33"/>
      <c r="G932" s="52"/>
    </row>
    <row r="933">
      <c r="A933" s="31"/>
      <c r="B933" s="31"/>
      <c r="C933" s="31"/>
      <c r="D933" s="132"/>
      <c r="E933" s="109"/>
      <c r="F933" s="33"/>
      <c r="G933" s="52"/>
    </row>
    <row r="934">
      <c r="A934" s="31"/>
      <c r="B934" s="31"/>
      <c r="C934" s="31"/>
      <c r="D934" s="132"/>
      <c r="E934" s="109"/>
      <c r="F934" s="33"/>
      <c r="G934" s="52"/>
    </row>
    <row r="935">
      <c r="A935" s="31"/>
      <c r="B935" s="31"/>
      <c r="C935" s="31"/>
      <c r="D935" s="132"/>
      <c r="E935" s="109"/>
      <c r="F935" s="33"/>
      <c r="G935" s="52"/>
    </row>
    <row r="936">
      <c r="A936" s="31"/>
      <c r="B936" s="31"/>
      <c r="C936" s="31"/>
      <c r="D936" s="132"/>
      <c r="E936" s="109"/>
      <c r="F936" s="33"/>
      <c r="G936" s="52"/>
    </row>
    <row r="937">
      <c r="A937" s="31"/>
      <c r="B937" s="31"/>
      <c r="C937" s="31"/>
      <c r="D937" s="132"/>
      <c r="E937" s="109"/>
      <c r="F937" s="33"/>
      <c r="G937" s="52"/>
    </row>
    <row r="938">
      <c r="A938" s="31"/>
      <c r="B938" s="31"/>
      <c r="C938" s="31"/>
      <c r="D938" s="132"/>
      <c r="E938" s="109"/>
      <c r="F938" s="33"/>
      <c r="G938" s="52"/>
    </row>
    <row r="939">
      <c r="A939" s="31"/>
      <c r="B939" s="31"/>
      <c r="C939" s="31"/>
      <c r="D939" s="132"/>
      <c r="E939" s="109"/>
      <c r="F939" s="33"/>
      <c r="G939" s="52"/>
    </row>
    <row r="940">
      <c r="A940" s="31"/>
      <c r="B940" s="31"/>
      <c r="C940" s="31"/>
      <c r="D940" s="132"/>
      <c r="E940" s="109"/>
      <c r="F940" s="33"/>
      <c r="G940" s="52"/>
    </row>
    <row r="941">
      <c r="A941" s="31"/>
      <c r="B941" s="31"/>
      <c r="C941" s="31"/>
      <c r="D941" s="132"/>
      <c r="E941" s="109"/>
      <c r="F941" s="33"/>
      <c r="G941" s="52"/>
    </row>
    <row r="942">
      <c r="A942" s="31"/>
      <c r="B942" s="31"/>
      <c r="C942" s="31"/>
      <c r="D942" s="132"/>
      <c r="E942" s="109"/>
      <c r="F942" s="33"/>
      <c r="G942" s="52"/>
    </row>
    <row r="943">
      <c r="A943" s="31"/>
      <c r="B943" s="31"/>
      <c r="C943" s="31"/>
      <c r="D943" s="132"/>
      <c r="E943" s="109"/>
      <c r="F943" s="33"/>
      <c r="G943" s="52"/>
    </row>
    <row r="944">
      <c r="A944" s="31"/>
      <c r="B944" s="31"/>
      <c r="C944" s="31"/>
      <c r="D944" s="132"/>
      <c r="E944" s="109"/>
      <c r="F944" s="33"/>
      <c r="G944" s="52"/>
    </row>
    <row r="945">
      <c r="A945" s="31"/>
      <c r="B945" s="31"/>
      <c r="C945" s="31"/>
      <c r="D945" s="132"/>
      <c r="E945" s="109"/>
      <c r="F945" s="33"/>
      <c r="G945" s="52"/>
    </row>
    <row r="946">
      <c r="A946" s="31"/>
      <c r="B946" s="31"/>
      <c r="C946" s="31"/>
      <c r="D946" s="132"/>
      <c r="E946" s="109"/>
      <c r="F946" s="33"/>
      <c r="G946" s="52"/>
    </row>
    <row r="947">
      <c r="A947" s="31"/>
      <c r="B947" s="31"/>
      <c r="C947" s="31"/>
      <c r="D947" s="132"/>
      <c r="E947" s="109"/>
      <c r="F947" s="33"/>
      <c r="G947" s="52"/>
    </row>
    <row r="948">
      <c r="A948" s="31"/>
      <c r="B948" s="31"/>
      <c r="C948" s="31"/>
      <c r="D948" s="132"/>
      <c r="E948" s="109"/>
      <c r="F948" s="33"/>
      <c r="G948" s="52"/>
    </row>
    <row r="949">
      <c r="A949" s="31"/>
      <c r="B949" s="31"/>
      <c r="C949" s="31"/>
      <c r="D949" s="132"/>
      <c r="E949" s="109"/>
      <c r="F949" s="33"/>
      <c r="G949" s="52"/>
    </row>
    <row r="950">
      <c r="A950" s="31"/>
      <c r="B950" s="31"/>
      <c r="C950" s="31"/>
      <c r="D950" s="132"/>
      <c r="E950" s="109"/>
      <c r="F950" s="33"/>
      <c r="G950" s="52"/>
    </row>
    <row r="951">
      <c r="A951" s="31"/>
      <c r="B951" s="31"/>
      <c r="C951" s="31"/>
      <c r="D951" s="132"/>
      <c r="E951" s="109"/>
      <c r="F951" s="33"/>
      <c r="G951" s="52"/>
    </row>
    <row r="952">
      <c r="A952" s="31"/>
      <c r="B952" s="31"/>
      <c r="C952" s="31"/>
      <c r="D952" s="132"/>
      <c r="E952" s="109"/>
      <c r="F952" s="33"/>
      <c r="G952" s="52"/>
    </row>
    <row r="953">
      <c r="A953" s="31"/>
      <c r="B953" s="31"/>
      <c r="C953" s="31"/>
      <c r="D953" s="132"/>
      <c r="E953" s="109"/>
      <c r="F953" s="33"/>
      <c r="G953" s="52"/>
    </row>
    <row r="954">
      <c r="A954" s="31"/>
      <c r="B954" s="31"/>
      <c r="C954" s="31"/>
      <c r="D954" s="132"/>
      <c r="E954" s="109"/>
      <c r="F954" s="33"/>
      <c r="G954" s="52"/>
    </row>
    <row r="955">
      <c r="A955" s="31"/>
      <c r="B955" s="31"/>
      <c r="C955" s="31"/>
      <c r="D955" s="132"/>
      <c r="E955" s="109"/>
      <c r="F955" s="33"/>
      <c r="G955" s="52"/>
    </row>
    <row r="956">
      <c r="A956" s="31"/>
      <c r="B956" s="31"/>
      <c r="C956" s="31"/>
      <c r="D956" s="132"/>
      <c r="E956" s="109"/>
      <c r="F956" s="33"/>
      <c r="G956" s="52"/>
    </row>
    <row r="957">
      <c r="A957" s="31"/>
      <c r="B957" s="31"/>
      <c r="C957" s="31"/>
      <c r="D957" s="132"/>
      <c r="E957" s="109"/>
      <c r="F957" s="33"/>
      <c r="G957" s="52"/>
    </row>
    <row r="958">
      <c r="A958" s="31"/>
      <c r="B958" s="31"/>
      <c r="C958" s="31"/>
      <c r="D958" s="132"/>
      <c r="E958" s="109"/>
      <c r="F958" s="33"/>
      <c r="G958" s="52"/>
    </row>
    <row r="959">
      <c r="A959" s="31"/>
      <c r="B959" s="31"/>
      <c r="C959" s="31"/>
      <c r="D959" s="132"/>
      <c r="E959" s="109"/>
      <c r="F959" s="33"/>
      <c r="G959" s="52"/>
    </row>
    <row r="960">
      <c r="A960" s="31"/>
      <c r="B960" s="31"/>
      <c r="C960" s="31"/>
      <c r="D960" s="132"/>
      <c r="E960" s="109"/>
      <c r="F960" s="33"/>
      <c r="G960" s="52"/>
    </row>
    <row r="961">
      <c r="A961" s="31"/>
      <c r="B961" s="31"/>
      <c r="C961" s="31"/>
      <c r="D961" s="132"/>
      <c r="E961" s="109"/>
      <c r="F961" s="33"/>
      <c r="G961" s="52"/>
    </row>
    <row r="962">
      <c r="A962" s="31"/>
      <c r="B962" s="31"/>
      <c r="C962" s="31"/>
      <c r="D962" s="132"/>
      <c r="E962" s="109"/>
      <c r="F962" s="33"/>
      <c r="G962" s="52"/>
    </row>
    <row r="963">
      <c r="A963" s="31"/>
      <c r="B963" s="31"/>
      <c r="C963" s="31"/>
      <c r="D963" s="132"/>
      <c r="E963" s="109"/>
      <c r="F963" s="33"/>
      <c r="G963" s="52"/>
    </row>
    <row r="964">
      <c r="A964" s="31"/>
      <c r="B964" s="31"/>
      <c r="C964" s="31"/>
      <c r="D964" s="132"/>
      <c r="E964" s="109"/>
      <c r="F964" s="33"/>
      <c r="G964" s="52"/>
    </row>
    <row r="965">
      <c r="A965" s="31"/>
      <c r="B965" s="31"/>
      <c r="C965" s="31"/>
      <c r="D965" s="132"/>
      <c r="E965" s="109"/>
      <c r="F965" s="33"/>
      <c r="G965" s="52"/>
    </row>
    <row r="966">
      <c r="A966" s="31"/>
      <c r="B966" s="31"/>
      <c r="C966" s="31"/>
      <c r="D966" s="132"/>
      <c r="E966" s="109"/>
      <c r="F966" s="33"/>
      <c r="G966" s="52"/>
    </row>
    <row r="967">
      <c r="A967" s="31"/>
      <c r="B967" s="31"/>
      <c r="C967" s="31"/>
      <c r="D967" s="132"/>
      <c r="E967" s="109"/>
      <c r="F967" s="33"/>
      <c r="G967" s="52"/>
    </row>
    <row r="968">
      <c r="A968" s="31"/>
      <c r="B968" s="31"/>
      <c r="C968" s="31"/>
      <c r="D968" s="132"/>
      <c r="E968" s="109"/>
      <c r="F968" s="33"/>
      <c r="G968" s="52"/>
    </row>
    <row r="969">
      <c r="A969" s="31"/>
      <c r="B969" s="31"/>
      <c r="C969" s="31"/>
      <c r="D969" s="132"/>
      <c r="E969" s="109"/>
      <c r="F969" s="33"/>
      <c r="G969" s="52"/>
    </row>
    <row r="970">
      <c r="A970" s="31"/>
      <c r="B970" s="31"/>
      <c r="C970" s="31"/>
      <c r="D970" s="132"/>
      <c r="E970" s="109"/>
      <c r="F970" s="33"/>
      <c r="G970" s="52"/>
    </row>
    <row r="971">
      <c r="A971" s="31"/>
      <c r="B971" s="31"/>
      <c r="C971" s="31"/>
      <c r="D971" s="132"/>
      <c r="E971" s="109"/>
      <c r="F971" s="33"/>
      <c r="G971" s="52"/>
    </row>
    <row r="972">
      <c r="A972" s="31"/>
      <c r="B972" s="31"/>
      <c r="C972" s="31"/>
      <c r="D972" s="132"/>
      <c r="E972" s="109"/>
      <c r="F972" s="33"/>
      <c r="G972" s="52"/>
    </row>
    <row r="973">
      <c r="A973" s="31"/>
      <c r="B973" s="31"/>
      <c r="C973" s="31"/>
      <c r="D973" s="132"/>
      <c r="E973" s="109"/>
      <c r="F973" s="33"/>
      <c r="G973" s="52"/>
    </row>
    <row r="974">
      <c r="A974" s="31"/>
      <c r="B974" s="31"/>
      <c r="C974" s="31"/>
      <c r="D974" s="132"/>
      <c r="E974" s="109"/>
      <c r="F974" s="33"/>
      <c r="G974" s="52"/>
    </row>
    <row r="975">
      <c r="A975" s="31"/>
      <c r="B975" s="31"/>
      <c r="C975" s="31"/>
      <c r="D975" s="132"/>
      <c r="E975" s="109"/>
      <c r="F975" s="33"/>
      <c r="G975" s="52"/>
    </row>
    <row r="976">
      <c r="A976" s="31"/>
      <c r="B976" s="31"/>
      <c r="C976" s="31"/>
      <c r="D976" s="132"/>
      <c r="E976" s="109"/>
      <c r="F976" s="33"/>
      <c r="G976" s="52"/>
    </row>
    <row r="977">
      <c r="A977" s="31"/>
      <c r="B977" s="31"/>
      <c r="C977" s="31"/>
      <c r="D977" s="132"/>
      <c r="E977" s="109"/>
      <c r="F977" s="33"/>
      <c r="G977" s="52"/>
    </row>
    <row r="978">
      <c r="A978" s="31"/>
      <c r="B978" s="31"/>
      <c r="C978" s="31"/>
      <c r="D978" s="132"/>
      <c r="E978" s="109"/>
      <c r="F978" s="33"/>
      <c r="G978" s="52"/>
    </row>
    <row r="979">
      <c r="A979" s="31"/>
      <c r="B979" s="31"/>
      <c r="C979" s="31"/>
      <c r="D979" s="132"/>
      <c r="E979" s="109"/>
      <c r="F979" s="33"/>
      <c r="G979" s="52"/>
    </row>
    <row r="980">
      <c r="A980" s="31"/>
      <c r="B980" s="31"/>
      <c r="C980" s="31"/>
      <c r="D980" s="132"/>
      <c r="E980" s="109"/>
      <c r="F980" s="33"/>
      <c r="G980" s="52"/>
    </row>
    <row r="981">
      <c r="A981" s="31"/>
      <c r="B981" s="31"/>
      <c r="C981" s="31"/>
      <c r="D981" s="132"/>
      <c r="E981" s="109"/>
      <c r="F981" s="33"/>
      <c r="G981" s="52"/>
    </row>
    <row r="982">
      <c r="A982" s="31"/>
      <c r="B982" s="31"/>
      <c r="C982" s="31"/>
      <c r="D982" s="132"/>
      <c r="E982" s="109"/>
      <c r="F982" s="33"/>
      <c r="G982" s="52"/>
    </row>
    <row r="983">
      <c r="A983" s="31"/>
      <c r="B983" s="31"/>
      <c r="C983" s="31"/>
      <c r="D983" s="132"/>
      <c r="E983" s="109"/>
      <c r="F983" s="33"/>
      <c r="G983" s="52"/>
    </row>
    <row r="984">
      <c r="A984" s="31"/>
      <c r="B984" s="31"/>
      <c r="C984" s="31"/>
      <c r="D984" s="132"/>
      <c r="E984" s="109"/>
      <c r="F984" s="33"/>
      <c r="G984" s="52"/>
    </row>
    <row r="985">
      <c r="A985" s="31"/>
      <c r="B985" s="31"/>
      <c r="C985" s="31"/>
      <c r="D985" s="132"/>
      <c r="E985" s="109"/>
      <c r="F985" s="33"/>
      <c r="G985" s="52"/>
    </row>
    <row r="986">
      <c r="A986" s="31"/>
      <c r="B986" s="31"/>
      <c r="C986" s="31"/>
      <c r="D986" s="132"/>
      <c r="E986" s="109"/>
      <c r="F986" s="33"/>
      <c r="G986" s="52"/>
    </row>
    <row r="987">
      <c r="A987" s="31"/>
      <c r="B987" s="31"/>
      <c r="C987" s="31"/>
      <c r="D987" s="132"/>
      <c r="E987" s="109"/>
      <c r="F987" s="33"/>
      <c r="G987" s="52"/>
    </row>
    <row r="988">
      <c r="A988" s="31"/>
      <c r="B988" s="31"/>
      <c r="C988" s="31"/>
      <c r="D988" s="132"/>
      <c r="E988" s="109"/>
      <c r="F988" s="33"/>
      <c r="G988" s="52"/>
    </row>
    <row r="989">
      <c r="A989" s="31"/>
      <c r="B989" s="31"/>
      <c r="C989" s="31"/>
      <c r="D989" s="132"/>
      <c r="E989" s="109"/>
      <c r="F989" s="33"/>
      <c r="G989" s="52"/>
    </row>
    <row r="990">
      <c r="A990" s="31"/>
      <c r="B990" s="31"/>
      <c r="C990" s="31"/>
      <c r="D990" s="132"/>
      <c r="E990" s="109"/>
      <c r="F990" s="33"/>
      <c r="G990" s="52"/>
    </row>
    <row r="991">
      <c r="A991" s="31"/>
      <c r="B991" s="31"/>
      <c r="C991" s="31"/>
      <c r="D991" s="132"/>
      <c r="E991" s="109"/>
      <c r="F991" s="33"/>
      <c r="G991" s="52"/>
    </row>
    <row r="992">
      <c r="A992" s="31"/>
      <c r="B992" s="31"/>
      <c r="C992" s="31"/>
      <c r="D992" s="132"/>
      <c r="E992" s="109"/>
      <c r="F992" s="33"/>
      <c r="G992" s="52"/>
    </row>
    <row r="993">
      <c r="A993" s="31"/>
      <c r="B993" s="31"/>
      <c r="C993" s="31"/>
      <c r="D993" s="132"/>
      <c r="E993" s="109"/>
      <c r="F993" s="33"/>
      <c r="G993" s="52"/>
    </row>
    <row r="994">
      <c r="A994" s="31"/>
      <c r="B994" s="31"/>
      <c r="C994" s="31"/>
      <c r="D994" s="132"/>
      <c r="E994" s="109"/>
      <c r="F994" s="33"/>
      <c r="G994" s="52"/>
    </row>
    <row r="995">
      <c r="A995" s="31"/>
      <c r="B995" s="31"/>
      <c r="C995" s="31"/>
      <c r="D995" s="132"/>
      <c r="E995" s="109"/>
      <c r="F995" s="33"/>
      <c r="G995" s="52"/>
    </row>
    <row r="996">
      <c r="A996" s="31"/>
      <c r="B996" s="31"/>
      <c r="C996" s="31"/>
      <c r="D996" s="132"/>
      <c r="E996" s="109"/>
      <c r="F996" s="33"/>
      <c r="G996" s="52"/>
    </row>
    <row r="997">
      <c r="A997" s="31"/>
      <c r="B997" s="31"/>
      <c r="C997" s="31"/>
      <c r="D997" s="132"/>
      <c r="E997" s="109"/>
      <c r="F997" s="33"/>
      <c r="G997" s="52"/>
    </row>
    <row r="998">
      <c r="A998" s="31"/>
      <c r="B998" s="31"/>
      <c r="C998" s="31"/>
      <c r="D998" s="132"/>
      <c r="E998" s="109"/>
      <c r="F998" s="33"/>
      <c r="G998" s="52"/>
    </row>
    <row r="999">
      <c r="A999" s="31"/>
      <c r="B999" s="31"/>
      <c r="C999" s="31"/>
      <c r="D999" s="132"/>
      <c r="E999" s="109"/>
      <c r="F999" s="33"/>
      <c r="G999" s="52"/>
    </row>
    <row r="1000">
      <c r="A1000" s="31"/>
      <c r="B1000" s="31"/>
      <c r="C1000" s="31"/>
      <c r="D1000" s="132"/>
      <c r="E1000" s="109"/>
      <c r="F1000" s="33"/>
      <c r="G1000" s="52"/>
    </row>
    <row r="1001">
      <c r="A1001" s="31"/>
      <c r="B1001" s="31"/>
      <c r="C1001" s="31"/>
      <c r="D1001" s="132"/>
      <c r="E1001" s="109"/>
      <c r="F1001" s="33"/>
      <c r="G1001" s="52"/>
    </row>
    <row r="1002">
      <c r="A1002" s="31"/>
      <c r="B1002" s="31"/>
      <c r="C1002" s="31"/>
      <c r="D1002" s="132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53.57"/>
    <col customWidth="1" min="9" max="9" width="34.86"/>
  </cols>
  <sheetData>
    <row r="1">
      <c r="A1" s="68" t="s">
        <v>1337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115"/>
      <c r="E2" s="71"/>
      <c r="F2" s="72"/>
      <c r="G2" s="31">
        <f>countif(G12:G2020,"Open")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115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231</v>
      </c>
      <c r="B4" s="47" t="s">
        <v>7</v>
      </c>
      <c r="C4" s="47">
        <v>1.0</v>
      </c>
      <c r="D4" s="115" t="s">
        <v>1233</v>
      </c>
      <c r="E4" s="107">
        <v>159693.96</v>
      </c>
      <c r="F4" s="72" t="s">
        <v>86</v>
      </c>
      <c r="G4" s="46" t="s">
        <v>16</v>
      </c>
    </row>
    <row r="5">
      <c r="A5" s="47" t="s">
        <v>231</v>
      </c>
      <c r="B5" s="47" t="s">
        <v>7</v>
      </c>
      <c r="C5" s="47">
        <v>2.0</v>
      </c>
      <c r="D5" s="115" t="s">
        <v>658</v>
      </c>
      <c r="E5" s="107">
        <v>142870.65</v>
      </c>
      <c r="F5" s="72" t="s">
        <v>45</v>
      </c>
      <c r="G5" s="46" t="s">
        <v>16</v>
      </c>
    </row>
    <row r="6">
      <c r="A6" s="47" t="s">
        <v>231</v>
      </c>
      <c r="B6" s="47" t="s">
        <v>7</v>
      </c>
      <c r="C6" s="47">
        <v>3.0</v>
      </c>
      <c r="D6" s="115" t="s">
        <v>1214</v>
      </c>
      <c r="E6" s="107">
        <v>163066.55</v>
      </c>
      <c r="F6" s="72" t="s">
        <v>8</v>
      </c>
      <c r="G6" s="46" t="s">
        <v>16</v>
      </c>
    </row>
    <row r="7">
      <c r="A7" s="47" t="s">
        <v>231</v>
      </c>
      <c r="B7" s="47" t="s">
        <v>7</v>
      </c>
      <c r="C7" s="47">
        <v>4.0</v>
      </c>
      <c r="D7" s="115" t="s">
        <v>1233</v>
      </c>
      <c r="E7" s="107">
        <v>183382.0</v>
      </c>
      <c r="F7" s="72" t="s">
        <v>86</v>
      </c>
      <c r="G7" s="46" t="s">
        <v>16</v>
      </c>
    </row>
    <row r="8">
      <c r="A8" s="47" t="s">
        <v>232</v>
      </c>
      <c r="B8" s="47" t="s">
        <v>7</v>
      </c>
      <c r="C8" s="47">
        <v>1.0</v>
      </c>
      <c r="D8" s="115" t="s">
        <v>1234</v>
      </c>
      <c r="E8" s="107">
        <v>145741.58</v>
      </c>
      <c r="F8" s="72" t="s">
        <v>51</v>
      </c>
      <c r="G8" s="46" t="s">
        <v>16</v>
      </c>
    </row>
    <row r="9">
      <c r="A9" s="47" t="s">
        <v>232</v>
      </c>
      <c r="B9" s="47" t="s">
        <v>7</v>
      </c>
      <c r="C9" s="47">
        <v>2.0</v>
      </c>
      <c r="D9" s="115" t="s">
        <v>1234</v>
      </c>
      <c r="E9" s="107">
        <v>184309.5</v>
      </c>
      <c r="F9" s="72" t="s">
        <v>51</v>
      </c>
      <c r="G9" s="46" t="s">
        <v>16</v>
      </c>
    </row>
    <row r="10">
      <c r="A10" s="47" t="s">
        <v>232</v>
      </c>
      <c r="B10" s="47" t="s">
        <v>7</v>
      </c>
      <c r="C10" s="47">
        <v>3.0</v>
      </c>
      <c r="D10" s="115" t="s">
        <v>1234</v>
      </c>
      <c r="E10" s="107">
        <v>184802.85</v>
      </c>
      <c r="F10" s="72" t="s">
        <v>51</v>
      </c>
      <c r="G10" s="46" t="s">
        <v>16</v>
      </c>
    </row>
    <row r="11">
      <c r="A11" s="47" t="s">
        <v>232</v>
      </c>
      <c r="B11" s="47" t="s">
        <v>7</v>
      </c>
      <c r="C11" s="47">
        <v>4.0</v>
      </c>
      <c r="D11" s="115" t="s">
        <v>1234</v>
      </c>
      <c r="E11" s="107">
        <v>185457.91</v>
      </c>
      <c r="F11" s="72" t="s">
        <v>51</v>
      </c>
      <c r="G11" s="46" t="s">
        <v>16</v>
      </c>
    </row>
    <row r="12">
      <c r="A12" s="47" t="s">
        <v>232</v>
      </c>
      <c r="B12" s="47" t="s">
        <v>7</v>
      </c>
      <c r="C12" s="47">
        <v>5.0</v>
      </c>
      <c r="D12" s="115" t="s">
        <v>1234</v>
      </c>
      <c r="E12" s="107">
        <v>185033.67</v>
      </c>
      <c r="F12" s="72" t="s">
        <v>51</v>
      </c>
      <c r="G12" s="46" t="s">
        <v>16</v>
      </c>
    </row>
    <row r="13">
      <c r="A13" s="47" t="s">
        <v>232</v>
      </c>
      <c r="B13" s="47" t="s">
        <v>7</v>
      </c>
      <c r="C13" s="47">
        <v>6.0</v>
      </c>
      <c r="D13" s="115" t="s">
        <v>1234</v>
      </c>
      <c r="E13" s="107">
        <v>185591.8</v>
      </c>
      <c r="F13" s="72" t="s">
        <v>51</v>
      </c>
      <c r="G13" s="46" t="s">
        <v>16</v>
      </c>
    </row>
    <row r="14">
      <c r="A14" s="47" t="s">
        <v>232</v>
      </c>
      <c r="B14" s="47" t="s">
        <v>7</v>
      </c>
      <c r="C14" s="47">
        <v>7.0</v>
      </c>
      <c r="D14" s="115" t="s">
        <v>1319</v>
      </c>
      <c r="E14" s="107">
        <v>142828.0</v>
      </c>
      <c r="F14" s="72" t="s">
        <v>8</v>
      </c>
      <c r="G14" s="46" t="s">
        <v>16</v>
      </c>
    </row>
    <row r="15">
      <c r="A15" s="47" t="s">
        <v>233</v>
      </c>
      <c r="B15" s="47" t="s">
        <v>7</v>
      </c>
      <c r="C15" s="47">
        <v>1.0</v>
      </c>
      <c r="D15" s="115" t="s">
        <v>658</v>
      </c>
      <c r="E15" s="107">
        <v>185444.72</v>
      </c>
      <c r="F15" s="72" t="s">
        <v>45</v>
      </c>
      <c r="G15" s="46" t="s">
        <v>16</v>
      </c>
    </row>
    <row r="16">
      <c r="A16" s="47" t="s">
        <v>233</v>
      </c>
      <c r="B16" s="47" t="s">
        <v>7</v>
      </c>
      <c r="C16" s="47">
        <v>2.0</v>
      </c>
      <c r="D16" s="115" t="s">
        <v>1319</v>
      </c>
      <c r="E16" s="107">
        <v>143778.56</v>
      </c>
      <c r="F16" s="72" t="s">
        <v>8</v>
      </c>
      <c r="G16" s="46" t="s">
        <v>16</v>
      </c>
    </row>
    <row r="17">
      <c r="A17" s="47" t="s">
        <v>233</v>
      </c>
      <c r="B17" s="47" t="s">
        <v>7</v>
      </c>
      <c r="C17" s="47">
        <v>3.0</v>
      </c>
      <c r="D17" s="115" t="s">
        <v>1338</v>
      </c>
      <c r="E17" s="107">
        <v>129787.26</v>
      </c>
      <c r="F17" s="72" t="s">
        <v>27</v>
      </c>
      <c r="G17" s="46" t="s">
        <v>16</v>
      </c>
    </row>
    <row r="18">
      <c r="A18" s="47" t="s">
        <v>233</v>
      </c>
      <c r="B18" s="47" t="s">
        <v>7</v>
      </c>
      <c r="C18" s="47">
        <v>4.0</v>
      </c>
      <c r="D18" s="115" t="s">
        <v>1319</v>
      </c>
      <c r="E18" s="107">
        <v>137448.64</v>
      </c>
      <c r="F18" s="72" t="s">
        <v>8</v>
      </c>
      <c r="G18" s="46" t="s">
        <v>16</v>
      </c>
    </row>
    <row r="19">
      <c r="A19" s="47" t="s">
        <v>233</v>
      </c>
      <c r="B19" s="47" t="s">
        <v>7</v>
      </c>
      <c r="C19" s="47">
        <v>5.0</v>
      </c>
      <c r="D19" s="115" t="s">
        <v>1234</v>
      </c>
      <c r="E19" s="107">
        <v>184537.41</v>
      </c>
      <c r="F19" s="72" t="s">
        <v>51</v>
      </c>
      <c r="G19" s="46" t="s">
        <v>16</v>
      </c>
    </row>
    <row r="20">
      <c r="A20" s="47" t="s">
        <v>233</v>
      </c>
      <c r="B20" s="47" t="s">
        <v>7</v>
      </c>
      <c r="C20" s="47">
        <v>6.0</v>
      </c>
      <c r="D20" s="115" t="s">
        <v>1234</v>
      </c>
      <c r="E20" s="107">
        <v>167171.2</v>
      </c>
      <c r="F20" s="72" t="s">
        <v>51</v>
      </c>
      <c r="G20" s="46" t="s">
        <v>16</v>
      </c>
    </row>
    <row r="21">
      <c r="A21" s="47" t="s">
        <v>234</v>
      </c>
      <c r="B21" s="47" t="s">
        <v>7</v>
      </c>
      <c r="C21" s="47">
        <v>1.0</v>
      </c>
      <c r="D21" s="115" t="s">
        <v>1233</v>
      </c>
      <c r="E21" s="107">
        <v>163799.05</v>
      </c>
      <c r="F21" s="72" t="s">
        <v>86</v>
      </c>
      <c r="G21" s="46" t="s">
        <v>16</v>
      </c>
    </row>
    <row r="22">
      <c r="A22" s="47" t="s">
        <v>234</v>
      </c>
      <c r="B22" s="47" t="s">
        <v>7</v>
      </c>
      <c r="C22" s="47">
        <v>2.0</v>
      </c>
      <c r="D22" s="115" t="s">
        <v>1319</v>
      </c>
      <c r="E22" s="107">
        <v>179524.37</v>
      </c>
      <c r="F22" s="72" t="s">
        <v>8</v>
      </c>
      <c r="G22" s="46" t="s">
        <v>16</v>
      </c>
    </row>
    <row r="23">
      <c r="A23" s="47" t="s">
        <v>234</v>
      </c>
      <c r="B23" s="47" t="s">
        <v>7</v>
      </c>
      <c r="C23" s="47">
        <v>3.0</v>
      </c>
      <c r="D23" s="115" t="s">
        <v>725</v>
      </c>
      <c r="E23" s="107">
        <v>128804.96</v>
      </c>
      <c r="F23" s="72" t="s">
        <v>27</v>
      </c>
      <c r="G23" s="46" t="s">
        <v>16</v>
      </c>
    </row>
    <row r="24">
      <c r="A24" s="47" t="s">
        <v>234</v>
      </c>
      <c r="B24" s="47" t="s">
        <v>7</v>
      </c>
      <c r="C24" s="47">
        <v>4.0</v>
      </c>
      <c r="D24" s="115" t="s">
        <v>1319</v>
      </c>
      <c r="E24" s="107">
        <v>136208.53</v>
      </c>
      <c r="F24" s="72" t="s">
        <v>8</v>
      </c>
      <c r="G24" s="46" t="s">
        <v>16</v>
      </c>
    </row>
    <row r="25">
      <c r="A25" s="47" t="s">
        <v>234</v>
      </c>
      <c r="B25" s="47" t="s">
        <v>7</v>
      </c>
      <c r="C25" s="47">
        <v>5.0</v>
      </c>
      <c r="D25" s="115" t="s">
        <v>1234</v>
      </c>
      <c r="E25" s="107">
        <v>183735.11</v>
      </c>
      <c r="F25" s="72" t="s">
        <v>51</v>
      </c>
      <c r="G25" s="46" t="s">
        <v>16</v>
      </c>
    </row>
    <row r="26">
      <c r="A26" s="47" t="s">
        <v>234</v>
      </c>
      <c r="B26" s="47" t="s">
        <v>7</v>
      </c>
      <c r="C26" s="47">
        <v>6.0</v>
      </c>
      <c r="D26" s="115" t="s">
        <v>1234</v>
      </c>
      <c r="E26" s="46">
        <v>189018.81</v>
      </c>
      <c r="F26" s="72" t="s">
        <v>51</v>
      </c>
      <c r="G26" s="46" t="s">
        <v>16</v>
      </c>
    </row>
    <row r="27">
      <c r="A27" s="47" t="s">
        <v>234</v>
      </c>
      <c r="B27" s="47" t="s">
        <v>7</v>
      </c>
      <c r="C27" s="47">
        <v>7.0</v>
      </c>
      <c r="D27" s="115" t="s">
        <v>1234</v>
      </c>
      <c r="E27" s="107">
        <v>183953.75</v>
      </c>
      <c r="F27" s="72" t="s">
        <v>51</v>
      </c>
      <c r="G27" s="46" t="s">
        <v>16</v>
      </c>
    </row>
    <row r="28">
      <c r="A28" s="47" t="s">
        <v>234</v>
      </c>
      <c r="B28" s="47" t="s">
        <v>7</v>
      </c>
      <c r="C28" s="47">
        <v>8.0</v>
      </c>
      <c r="D28" s="115" t="s">
        <v>1234</v>
      </c>
      <c r="E28" s="107">
        <v>184838.31</v>
      </c>
      <c r="F28" s="72" t="s">
        <v>51</v>
      </c>
      <c r="G28" s="46" t="s">
        <v>16</v>
      </c>
    </row>
    <row r="29">
      <c r="A29" s="47" t="s">
        <v>248</v>
      </c>
      <c r="B29" s="47" t="s">
        <v>7</v>
      </c>
      <c r="C29" s="47">
        <v>1.0</v>
      </c>
      <c r="D29" s="133" t="s">
        <v>1339</v>
      </c>
      <c r="E29" s="134">
        <v>169180.36</v>
      </c>
      <c r="F29" s="83" t="s">
        <v>89</v>
      </c>
      <c r="G29" s="46" t="s">
        <v>16</v>
      </c>
    </row>
    <row r="30">
      <c r="A30" s="47" t="s">
        <v>249</v>
      </c>
      <c r="B30" s="47" t="s">
        <v>7</v>
      </c>
      <c r="C30" s="47">
        <v>1.0</v>
      </c>
      <c r="D30" s="115" t="s">
        <v>1331</v>
      </c>
      <c r="E30" s="107">
        <v>99968.94</v>
      </c>
      <c r="F30" s="72" t="s">
        <v>86</v>
      </c>
      <c r="G30" s="46" t="s">
        <v>16</v>
      </c>
    </row>
    <row r="31">
      <c r="A31" s="47" t="s">
        <v>249</v>
      </c>
      <c r="B31" s="47" t="s">
        <v>7</v>
      </c>
      <c r="C31" s="47">
        <v>2.0</v>
      </c>
      <c r="D31" s="115" t="s">
        <v>1331</v>
      </c>
      <c r="E31" s="107">
        <v>99968.64</v>
      </c>
      <c r="F31" s="72" t="s">
        <v>86</v>
      </c>
      <c r="G31" s="46" t="s">
        <v>16</v>
      </c>
    </row>
    <row r="32">
      <c r="A32" s="47" t="s">
        <v>249</v>
      </c>
      <c r="B32" s="47" t="s">
        <v>7</v>
      </c>
      <c r="C32" s="47">
        <v>3.0</v>
      </c>
      <c r="D32" s="115" t="s">
        <v>1331</v>
      </c>
      <c r="E32" s="107">
        <v>99968.94</v>
      </c>
      <c r="F32" s="72" t="s">
        <v>86</v>
      </c>
      <c r="G32" s="46" t="s">
        <v>16</v>
      </c>
    </row>
    <row r="33">
      <c r="A33" s="47" t="s">
        <v>249</v>
      </c>
      <c r="B33" s="47" t="s">
        <v>7</v>
      </c>
      <c r="C33" s="47">
        <v>4.0</v>
      </c>
      <c r="D33" s="115" t="s">
        <v>725</v>
      </c>
      <c r="E33" s="107">
        <v>127075.2</v>
      </c>
      <c r="F33" s="72" t="s">
        <v>27</v>
      </c>
      <c r="G33" s="46" t="s">
        <v>16</v>
      </c>
    </row>
    <row r="34">
      <c r="A34" s="47" t="s">
        <v>251</v>
      </c>
      <c r="B34" s="47" t="s">
        <v>7</v>
      </c>
      <c r="C34" s="47">
        <v>1.0</v>
      </c>
      <c r="D34" s="115" t="s">
        <v>1331</v>
      </c>
      <c r="E34" s="107">
        <v>169333.15</v>
      </c>
      <c r="F34" s="72" t="s">
        <v>86</v>
      </c>
      <c r="G34" s="46" t="s">
        <v>16</v>
      </c>
    </row>
    <row r="35">
      <c r="A35" s="47" t="s">
        <v>251</v>
      </c>
      <c r="B35" s="47" t="s">
        <v>7</v>
      </c>
      <c r="C35" s="47">
        <v>2.0</v>
      </c>
      <c r="D35" s="115" t="s">
        <v>1319</v>
      </c>
      <c r="E35" s="107">
        <v>175619.25</v>
      </c>
      <c r="F35" s="72" t="s">
        <v>8</v>
      </c>
      <c r="G35" s="46" t="s">
        <v>16</v>
      </c>
    </row>
    <row r="36">
      <c r="A36" s="47" t="s">
        <v>251</v>
      </c>
      <c r="B36" s="47" t="s">
        <v>7</v>
      </c>
      <c r="C36" s="47">
        <v>3.0</v>
      </c>
      <c r="D36" s="115" t="s">
        <v>1319</v>
      </c>
      <c r="E36" s="107">
        <v>175619.25</v>
      </c>
      <c r="F36" s="72" t="s">
        <v>8</v>
      </c>
      <c r="G36" s="46" t="s">
        <v>16</v>
      </c>
    </row>
    <row r="37">
      <c r="A37" s="47" t="s">
        <v>251</v>
      </c>
      <c r="B37" s="47" t="s">
        <v>7</v>
      </c>
      <c r="C37" s="47">
        <v>4.0</v>
      </c>
      <c r="D37" s="135" t="s">
        <v>1340</v>
      </c>
      <c r="E37" s="136">
        <v>155658.46</v>
      </c>
      <c r="F37" s="83" t="s">
        <v>60</v>
      </c>
      <c r="G37" s="46" t="s">
        <v>16</v>
      </c>
    </row>
    <row r="38">
      <c r="A38" s="47" t="s">
        <v>251</v>
      </c>
      <c r="B38" s="47" t="s">
        <v>7</v>
      </c>
      <c r="C38" s="47">
        <v>5.0</v>
      </c>
      <c r="D38" s="115" t="s">
        <v>1331</v>
      </c>
      <c r="E38" s="107">
        <v>157634.15</v>
      </c>
      <c r="F38" s="72" t="s">
        <v>86</v>
      </c>
      <c r="G38" s="46" t="s">
        <v>16</v>
      </c>
    </row>
    <row r="39">
      <c r="A39" s="47" t="s">
        <v>251</v>
      </c>
      <c r="B39" s="47" t="s">
        <v>7</v>
      </c>
      <c r="C39" s="47">
        <v>6.0</v>
      </c>
      <c r="D39" s="133" t="s">
        <v>1341</v>
      </c>
      <c r="E39" s="107">
        <v>160090.11</v>
      </c>
      <c r="F39" s="72" t="s">
        <v>119</v>
      </c>
      <c r="G39" s="46" t="s">
        <v>16</v>
      </c>
    </row>
    <row r="40">
      <c r="A40" s="47" t="s">
        <v>251</v>
      </c>
      <c r="B40" s="47" t="s">
        <v>7</v>
      </c>
      <c r="C40" s="47">
        <v>7.0</v>
      </c>
      <c r="D40" s="115" t="s">
        <v>1342</v>
      </c>
      <c r="E40" s="46">
        <v>179946.08</v>
      </c>
      <c r="F40" s="72" t="s">
        <v>27</v>
      </c>
      <c r="G40" s="46" t="s">
        <v>16</v>
      </c>
    </row>
    <row r="41">
      <c r="A41" s="47" t="s">
        <v>252</v>
      </c>
      <c r="B41" s="47" t="s">
        <v>7</v>
      </c>
      <c r="C41" s="127">
        <v>1.0</v>
      </c>
      <c r="D41" s="133" t="s">
        <v>1341</v>
      </c>
      <c r="E41" s="134">
        <v>135823.2</v>
      </c>
      <c r="F41" s="83" t="s">
        <v>119</v>
      </c>
      <c r="G41" s="46" t="s">
        <v>16</v>
      </c>
    </row>
    <row r="42">
      <c r="A42" s="47" t="s">
        <v>252</v>
      </c>
      <c r="B42" s="47" t="s">
        <v>7</v>
      </c>
      <c r="C42" s="94">
        <v>2.0</v>
      </c>
      <c r="D42" s="135" t="s">
        <v>658</v>
      </c>
      <c r="E42" s="136">
        <v>127124.83</v>
      </c>
      <c r="F42" s="83" t="s">
        <v>45</v>
      </c>
      <c r="G42" s="46" t="s">
        <v>16</v>
      </c>
    </row>
    <row r="43">
      <c r="A43" s="47" t="s">
        <v>252</v>
      </c>
      <c r="B43" s="47" t="s">
        <v>7</v>
      </c>
      <c r="C43" s="47">
        <v>3.0</v>
      </c>
      <c r="D43" s="115" t="s">
        <v>1331</v>
      </c>
      <c r="E43" s="107">
        <v>144888.86</v>
      </c>
      <c r="F43" s="72" t="s">
        <v>86</v>
      </c>
      <c r="G43" s="46" t="s">
        <v>16</v>
      </c>
    </row>
    <row r="44">
      <c r="A44" s="47" t="s">
        <v>252</v>
      </c>
      <c r="B44" s="47" t="s">
        <v>7</v>
      </c>
      <c r="C44" s="47">
        <v>4.0</v>
      </c>
      <c r="D44" s="115" t="s">
        <v>1214</v>
      </c>
      <c r="E44" s="107">
        <v>167973.32</v>
      </c>
      <c r="F44" s="72" t="s">
        <v>8</v>
      </c>
      <c r="G44" s="46" t="s">
        <v>16</v>
      </c>
    </row>
    <row r="45">
      <c r="A45" s="47" t="s">
        <v>252</v>
      </c>
      <c r="B45" s="47" t="s">
        <v>7</v>
      </c>
      <c r="C45" s="47">
        <v>5.0</v>
      </c>
      <c r="D45" s="115" t="s">
        <v>1214</v>
      </c>
      <c r="E45" s="107">
        <v>150933.67</v>
      </c>
      <c r="F45" s="72" t="s">
        <v>8</v>
      </c>
      <c r="G45" s="46" t="s">
        <v>16</v>
      </c>
    </row>
    <row r="46">
      <c r="A46" s="47" t="s">
        <v>253</v>
      </c>
      <c r="B46" s="47" t="s">
        <v>7</v>
      </c>
      <c r="C46" s="47">
        <v>1.0</v>
      </c>
      <c r="D46" s="115" t="s">
        <v>1331</v>
      </c>
      <c r="E46" s="107">
        <v>131848.18</v>
      </c>
      <c r="F46" s="72" t="s">
        <v>86</v>
      </c>
      <c r="G46" s="46" t="s">
        <v>16</v>
      </c>
    </row>
    <row r="47">
      <c r="A47" s="47" t="s">
        <v>253</v>
      </c>
      <c r="B47" s="47" t="s">
        <v>7</v>
      </c>
      <c r="C47" s="47">
        <v>2.0</v>
      </c>
      <c r="D47" s="115" t="s">
        <v>658</v>
      </c>
      <c r="E47" s="107">
        <v>169660.0</v>
      </c>
      <c r="F47" s="72" t="s">
        <v>45</v>
      </c>
      <c r="G47" s="46" t="s">
        <v>16</v>
      </c>
    </row>
    <row r="48">
      <c r="A48" s="47" t="s">
        <v>253</v>
      </c>
      <c r="B48" s="47" t="s">
        <v>7</v>
      </c>
      <c r="C48" s="47">
        <v>3.0</v>
      </c>
      <c r="D48" s="115" t="s">
        <v>1234</v>
      </c>
      <c r="E48" s="107">
        <v>142230.02</v>
      </c>
      <c r="F48" s="72" t="s">
        <v>51</v>
      </c>
      <c r="G48" s="46" t="s">
        <v>16</v>
      </c>
    </row>
    <row r="49">
      <c r="A49" s="47" t="s">
        <v>253</v>
      </c>
      <c r="B49" s="47" t="s">
        <v>7</v>
      </c>
      <c r="C49" s="47">
        <v>4.0</v>
      </c>
      <c r="D49" s="115" t="s">
        <v>1343</v>
      </c>
      <c r="E49" s="107">
        <v>123709.51</v>
      </c>
      <c r="F49" s="72" t="s">
        <v>92</v>
      </c>
      <c r="G49" s="46" t="s">
        <v>16</v>
      </c>
    </row>
    <row r="50">
      <c r="A50" s="47" t="s">
        <v>253</v>
      </c>
      <c r="B50" s="47" t="s">
        <v>7</v>
      </c>
      <c r="C50" s="47">
        <v>5.0</v>
      </c>
      <c r="D50" s="115" t="s">
        <v>1344</v>
      </c>
      <c r="E50" s="107">
        <v>61106.93</v>
      </c>
      <c r="F50" s="72" t="s">
        <v>8</v>
      </c>
      <c r="G50" s="46" t="s">
        <v>16</v>
      </c>
    </row>
    <row r="51">
      <c r="A51" s="47" t="s">
        <v>253</v>
      </c>
      <c r="B51" s="47" t="s">
        <v>7</v>
      </c>
      <c r="C51" s="47">
        <v>6.0</v>
      </c>
      <c r="D51" s="115" t="s">
        <v>1344</v>
      </c>
      <c r="E51" s="107">
        <v>155562.32</v>
      </c>
      <c r="F51" s="72" t="s">
        <v>8</v>
      </c>
      <c r="G51" s="46" t="s">
        <v>16</v>
      </c>
    </row>
    <row r="52">
      <c r="A52" s="47" t="s">
        <v>254</v>
      </c>
      <c r="B52" s="47" t="s">
        <v>7</v>
      </c>
      <c r="C52" s="47">
        <v>1.0</v>
      </c>
      <c r="D52" s="115" t="s">
        <v>658</v>
      </c>
      <c r="E52" s="107">
        <v>194224.28</v>
      </c>
      <c r="F52" s="72" t="s">
        <v>45</v>
      </c>
      <c r="G52" s="46" t="s">
        <v>16</v>
      </c>
    </row>
    <row r="53">
      <c r="A53" s="47" t="s">
        <v>254</v>
      </c>
      <c r="B53" s="47" t="s">
        <v>7</v>
      </c>
      <c r="C53" s="47">
        <v>2.0</v>
      </c>
      <c r="D53" s="115" t="s">
        <v>1345</v>
      </c>
      <c r="E53" s="107">
        <v>196904.94</v>
      </c>
      <c r="F53" s="72" t="s">
        <v>45</v>
      </c>
      <c r="G53" s="46" t="s">
        <v>16</v>
      </c>
    </row>
    <row r="54">
      <c r="A54" s="47" t="s">
        <v>254</v>
      </c>
      <c r="B54" s="47" t="s">
        <v>7</v>
      </c>
      <c r="C54" s="47">
        <v>3.0</v>
      </c>
      <c r="D54" s="115" t="s">
        <v>1346</v>
      </c>
      <c r="E54" s="107">
        <v>180221.97</v>
      </c>
      <c r="F54" s="72" t="s">
        <v>36</v>
      </c>
      <c r="G54" s="46" t="s">
        <v>16</v>
      </c>
    </row>
    <row r="55">
      <c r="A55" s="47" t="s">
        <v>254</v>
      </c>
      <c r="B55" s="47" t="s">
        <v>7</v>
      </c>
      <c r="C55" s="47">
        <v>4.0</v>
      </c>
      <c r="D55" s="115" t="s">
        <v>1214</v>
      </c>
      <c r="E55" s="107">
        <v>194597.07</v>
      </c>
      <c r="F55" s="72" t="s">
        <v>8</v>
      </c>
      <c r="G55" s="46" t="s">
        <v>16</v>
      </c>
    </row>
    <row r="56">
      <c r="A56" s="47" t="s">
        <v>254</v>
      </c>
      <c r="B56" s="47" t="s">
        <v>7</v>
      </c>
      <c r="C56" s="47">
        <v>5.0</v>
      </c>
      <c r="D56" s="115" t="s">
        <v>1347</v>
      </c>
      <c r="E56" s="107">
        <v>153787.53</v>
      </c>
      <c r="F56" s="72" t="s">
        <v>51</v>
      </c>
      <c r="G56" s="46" t="s">
        <v>16</v>
      </c>
    </row>
    <row r="57">
      <c r="A57" s="47" t="s">
        <v>254</v>
      </c>
      <c r="B57" s="47" t="s">
        <v>7</v>
      </c>
      <c r="C57" s="47">
        <v>6.0</v>
      </c>
      <c r="D57" s="115" t="s">
        <v>1214</v>
      </c>
      <c r="E57" s="107">
        <v>174214.15</v>
      </c>
      <c r="F57" s="72" t="s">
        <v>8</v>
      </c>
      <c r="G57" s="46" t="s">
        <v>16</v>
      </c>
    </row>
    <row r="58">
      <c r="A58" s="47" t="s">
        <v>254</v>
      </c>
      <c r="B58" s="47" t="s">
        <v>7</v>
      </c>
      <c r="C58" s="47">
        <v>7.0</v>
      </c>
      <c r="D58" s="133" t="s">
        <v>1341</v>
      </c>
      <c r="E58" s="107">
        <v>137307.65</v>
      </c>
      <c r="F58" s="72" t="s">
        <v>119</v>
      </c>
      <c r="G58" s="46" t="s">
        <v>16</v>
      </c>
    </row>
    <row r="59">
      <c r="A59" s="96" t="s">
        <v>254</v>
      </c>
      <c r="B59" s="96" t="s">
        <v>7</v>
      </c>
      <c r="C59" s="96">
        <v>8.0</v>
      </c>
      <c r="D59" s="130" t="s">
        <v>1348</v>
      </c>
      <c r="E59" s="108">
        <v>171040.37</v>
      </c>
      <c r="F59" s="98" t="s">
        <v>60</v>
      </c>
      <c r="G59" s="46" t="s">
        <v>16</v>
      </c>
    </row>
    <row r="60">
      <c r="A60" s="47" t="s">
        <v>249</v>
      </c>
      <c r="B60" s="47" t="s">
        <v>12</v>
      </c>
      <c r="C60" s="47">
        <v>6.0</v>
      </c>
      <c r="D60" s="115" t="s">
        <v>658</v>
      </c>
      <c r="E60" s="107">
        <v>157838.14</v>
      </c>
      <c r="F60" s="72" t="s">
        <v>45</v>
      </c>
      <c r="G60" s="46" t="s">
        <v>16</v>
      </c>
    </row>
    <row r="61">
      <c r="A61" s="47" t="s">
        <v>249</v>
      </c>
      <c r="B61" s="47" t="s">
        <v>12</v>
      </c>
      <c r="C61" s="47">
        <v>7.0</v>
      </c>
      <c r="D61" s="115" t="s">
        <v>1349</v>
      </c>
      <c r="E61" s="107">
        <v>111478.61</v>
      </c>
      <c r="F61" s="72" t="s">
        <v>45</v>
      </c>
      <c r="G61" s="46" t="s">
        <v>16</v>
      </c>
    </row>
    <row r="62">
      <c r="A62" s="47" t="s">
        <v>250</v>
      </c>
      <c r="B62" s="47" t="s">
        <v>12</v>
      </c>
      <c r="C62" s="47">
        <v>1.0</v>
      </c>
      <c r="D62" s="115" t="s">
        <v>1350</v>
      </c>
      <c r="E62" s="107">
        <v>200000.0</v>
      </c>
      <c r="F62" s="72" t="s">
        <v>30</v>
      </c>
      <c r="G62" s="46" t="s">
        <v>16</v>
      </c>
    </row>
    <row r="63">
      <c r="A63" s="47" t="s">
        <v>250</v>
      </c>
      <c r="B63" s="47" t="s">
        <v>12</v>
      </c>
      <c r="C63" s="47">
        <v>2.0</v>
      </c>
      <c r="D63" s="115" t="s">
        <v>1351</v>
      </c>
      <c r="E63" s="107">
        <v>146491.33</v>
      </c>
      <c r="F63" s="72" t="s">
        <v>86</v>
      </c>
      <c r="G63" s="46" t="s">
        <v>16</v>
      </c>
    </row>
    <row r="64">
      <c r="A64" s="47" t="s">
        <v>250</v>
      </c>
      <c r="B64" s="47" t="s">
        <v>12</v>
      </c>
      <c r="C64" s="47">
        <v>3.0</v>
      </c>
      <c r="D64" s="115" t="s">
        <v>1352</v>
      </c>
      <c r="E64" s="107">
        <v>184293.7</v>
      </c>
      <c r="F64" s="72" t="s">
        <v>72</v>
      </c>
      <c r="G64" s="46" t="s">
        <v>16</v>
      </c>
    </row>
    <row r="65">
      <c r="A65" s="47" t="s">
        <v>250</v>
      </c>
      <c r="B65" s="47" t="s">
        <v>12</v>
      </c>
      <c r="C65" s="47">
        <v>4.0</v>
      </c>
      <c r="D65" s="115" t="s">
        <v>1351</v>
      </c>
      <c r="E65" s="107">
        <v>196999.35</v>
      </c>
      <c r="F65" s="72" t="s">
        <v>86</v>
      </c>
      <c r="G65" s="46" t="s">
        <v>16</v>
      </c>
    </row>
    <row r="66">
      <c r="A66" s="47" t="s">
        <v>250</v>
      </c>
      <c r="B66" s="47" t="s">
        <v>12</v>
      </c>
      <c r="C66" s="47">
        <v>5.0</v>
      </c>
      <c r="D66" s="115" t="s">
        <v>1353</v>
      </c>
      <c r="E66" s="107">
        <v>196999.35</v>
      </c>
      <c r="F66" s="72" t="s">
        <v>42</v>
      </c>
      <c r="G66" s="46" t="s">
        <v>16</v>
      </c>
    </row>
    <row r="67">
      <c r="A67" s="47" t="s">
        <v>251</v>
      </c>
      <c r="B67" s="47" t="s">
        <v>12</v>
      </c>
      <c r="C67" s="47">
        <v>1.0</v>
      </c>
      <c r="D67" s="115" t="s">
        <v>1354</v>
      </c>
      <c r="E67" s="107">
        <v>197791.06</v>
      </c>
      <c r="F67" s="72" t="s">
        <v>42</v>
      </c>
      <c r="G67" s="46" t="s">
        <v>16</v>
      </c>
    </row>
    <row r="68">
      <c r="A68" s="47" t="s">
        <v>251</v>
      </c>
      <c r="B68" s="47" t="s">
        <v>12</v>
      </c>
      <c r="C68" s="47">
        <v>2.0</v>
      </c>
      <c r="D68" s="115" t="s">
        <v>1355</v>
      </c>
      <c r="E68" s="107">
        <v>184348.29</v>
      </c>
      <c r="F68" s="72" t="s">
        <v>8</v>
      </c>
      <c r="G68" s="46" t="s">
        <v>16</v>
      </c>
    </row>
    <row r="69">
      <c r="A69" s="47" t="s">
        <v>251</v>
      </c>
      <c r="B69" s="47" t="s">
        <v>12</v>
      </c>
      <c r="C69" s="47">
        <v>3.0</v>
      </c>
      <c r="D69" s="115" t="s">
        <v>1350</v>
      </c>
      <c r="E69" s="107">
        <v>200000.0</v>
      </c>
      <c r="F69" s="72" t="s">
        <v>30</v>
      </c>
      <c r="G69" s="46" t="s">
        <v>16</v>
      </c>
    </row>
    <row r="70">
      <c r="A70" s="47" t="s">
        <v>251</v>
      </c>
      <c r="B70" s="47" t="s">
        <v>12</v>
      </c>
      <c r="C70" s="47">
        <v>4.0</v>
      </c>
      <c r="D70" s="115" t="s">
        <v>1356</v>
      </c>
      <c r="E70" s="107">
        <v>196180.55</v>
      </c>
      <c r="F70" s="72" t="s">
        <v>86</v>
      </c>
      <c r="G70" s="46" t="s">
        <v>16</v>
      </c>
    </row>
    <row r="71">
      <c r="A71" s="47" t="s">
        <v>251</v>
      </c>
      <c r="B71" s="47" t="s">
        <v>12</v>
      </c>
      <c r="C71" s="47">
        <v>5.0</v>
      </c>
      <c r="D71" s="115" t="s">
        <v>1356</v>
      </c>
      <c r="E71" s="107">
        <v>196180.55</v>
      </c>
      <c r="F71" s="72" t="s">
        <v>86</v>
      </c>
      <c r="G71" s="46" t="s">
        <v>16</v>
      </c>
    </row>
    <row r="72">
      <c r="A72" s="47" t="s">
        <v>251</v>
      </c>
      <c r="B72" s="47" t="s">
        <v>12</v>
      </c>
      <c r="C72" s="47">
        <v>6.0</v>
      </c>
      <c r="D72" s="115" t="s">
        <v>1350</v>
      </c>
      <c r="E72" s="107">
        <v>200000.0</v>
      </c>
      <c r="F72" s="72" t="s">
        <v>30</v>
      </c>
      <c r="G72" s="46" t="s">
        <v>16</v>
      </c>
    </row>
    <row r="73">
      <c r="A73" s="47" t="s">
        <v>252</v>
      </c>
      <c r="B73" s="47" t="s">
        <v>12</v>
      </c>
      <c r="C73" s="47">
        <v>1.0</v>
      </c>
      <c r="D73" s="115" t="s">
        <v>658</v>
      </c>
      <c r="E73" s="107">
        <v>176243.43</v>
      </c>
      <c r="F73" s="72" t="s">
        <v>45</v>
      </c>
      <c r="G73" s="46" t="s">
        <v>16</v>
      </c>
    </row>
    <row r="74">
      <c r="A74" s="47" t="s">
        <v>252</v>
      </c>
      <c r="B74" s="47" t="s">
        <v>12</v>
      </c>
      <c r="C74" s="47">
        <v>2.0</v>
      </c>
      <c r="D74" s="115" t="s">
        <v>725</v>
      </c>
      <c r="E74" s="107">
        <v>194514.99</v>
      </c>
      <c r="F74" s="72" t="s">
        <v>27</v>
      </c>
      <c r="G74" s="46" t="s">
        <v>16</v>
      </c>
    </row>
    <row r="75">
      <c r="A75" s="47" t="s">
        <v>252</v>
      </c>
      <c r="B75" s="47" t="s">
        <v>12</v>
      </c>
      <c r="C75" s="47">
        <v>3.0</v>
      </c>
      <c r="D75" s="115" t="s">
        <v>1357</v>
      </c>
      <c r="E75" s="107">
        <v>170847.53</v>
      </c>
      <c r="F75" s="72" t="s">
        <v>86</v>
      </c>
      <c r="G75" s="46" t="s">
        <v>16</v>
      </c>
    </row>
    <row r="76">
      <c r="A76" s="47" t="s">
        <v>252</v>
      </c>
      <c r="B76" s="47" t="s">
        <v>12</v>
      </c>
      <c r="C76" s="47">
        <v>4.0</v>
      </c>
      <c r="D76" s="115" t="s">
        <v>725</v>
      </c>
      <c r="E76" s="107">
        <v>195517.57</v>
      </c>
      <c r="F76" s="72" t="s">
        <v>27</v>
      </c>
      <c r="G76" s="46" t="s">
        <v>16</v>
      </c>
    </row>
    <row r="77">
      <c r="A77" s="47" t="s">
        <v>252</v>
      </c>
      <c r="B77" s="47" t="s">
        <v>12</v>
      </c>
      <c r="C77" s="47">
        <v>5.0</v>
      </c>
      <c r="D77" s="115" t="s">
        <v>1358</v>
      </c>
      <c r="E77" s="107">
        <v>193196.07</v>
      </c>
      <c r="F77" s="72" t="s">
        <v>45</v>
      </c>
      <c r="G77" s="46" t="s">
        <v>16</v>
      </c>
    </row>
    <row r="78">
      <c r="A78" s="47" t="s">
        <v>252</v>
      </c>
      <c r="B78" s="47" t="s">
        <v>12</v>
      </c>
      <c r="C78" s="47">
        <v>6.0</v>
      </c>
      <c r="D78" s="115" t="s">
        <v>1359</v>
      </c>
      <c r="E78" s="107">
        <v>176136.24</v>
      </c>
      <c r="F78" s="72" t="s">
        <v>45</v>
      </c>
      <c r="G78" s="46" t="s">
        <v>16</v>
      </c>
    </row>
    <row r="79">
      <c r="A79" s="47" t="s">
        <v>252</v>
      </c>
      <c r="B79" s="47" t="s">
        <v>12</v>
      </c>
      <c r="C79" s="47">
        <v>7.0</v>
      </c>
      <c r="D79" s="115" t="s">
        <v>1357</v>
      </c>
      <c r="E79" s="107">
        <v>170829.59</v>
      </c>
      <c r="F79" s="72" t="s">
        <v>86</v>
      </c>
      <c r="G79" s="46" t="s">
        <v>16</v>
      </c>
    </row>
    <row r="80">
      <c r="A80" s="47" t="s">
        <v>252</v>
      </c>
      <c r="B80" s="47" t="s">
        <v>12</v>
      </c>
      <c r="C80" s="47">
        <v>8.0</v>
      </c>
      <c r="D80" s="115" t="s">
        <v>1357</v>
      </c>
      <c r="E80" s="107">
        <v>95941.44</v>
      </c>
      <c r="F80" s="72" t="s">
        <v>86</v>
      </c>
      <c r="G80" s="46" t="s">
        <v>10</v>
      </c>
      <c r="H80" s="46" t="s">
        <v>1360</v>
      </c>
      <c r="I80" s="46" t="s">
        <v>1361</v>
      </c>
    </row>
    <row r="81">
      <c r="A81" s="47" t="s">
        <v>253</v>
      </c>
      <c r="B81" s="47" t="s">
        <v>12</v>
      </c>
      <c r="C81" s="47">
        <v>1.0</v>
      </c>
      <c r="D81" s="115" t="s">
        <v>725</v>
      </c>
      <c r="E81" s="107">
        <v>89184.82</v>
      </c>
      <c r="F81" s="72" t="s">
        <v>27</v>
      </c>
      <c r="G81" s="46" t="s">
        <v>16</v>
      </c>
    </row>
    <row r="82">
      <c r="A82" s="47" t="s">
        <v>253</v>
      </c>
      <c r="B82" s="47" t="s">
        <v>12</v>
      </c>
      <c r="C82" s="47">
        <v>2.0</v>
      </c>
      <c r="D82" s="115" t="s">
        <v>1359</v>
      </c>
      <c r="E82" s="107">
        <v>197930.06</v>
      </c>
      <c r="F82" s="72" t="s">
        <v>45</v>
      </c>
      <c r="G82" s="46" t="s">
        <v>16</v>
      </c>
    </row>
    <row r="83">
      <c r="A83" s="47" t="s">
        <v>253</v>
      </c>
      <c r="B83" s="47" t="s">
        <v>12</v>
      </c>
      <c r="C83" s="47">
        <v>3.0</v>
      </c>
      <c r="D83" s="115" t="s">
        <v>725</v>
      </c>
      <c r="E83" s="107">
        <v>194595.2</v>
      </c>
      <c r="F83" s="72" t="s">
        <v>27</v>
      </c>
      <c r="G83" s="46" t="s">
        <v>16</v>
      </c>
    </row>
    <row r="84">
      <c r="A84" s="47" t="s">
        <v>254</v>
      </c>
      <c r="B84" s="47" t="s">
        <v>12</v>
      </c>
      <c r="C84" s="47">
        <v>1.0</v>
      </c>
      <c r="D84" s="115" t="s">
        <v>1362</v>
      </c>
      <c r="E84" s="107">
        <v>197697.84</v>
      </c>
      <c r="F84" s="72" t="s">
        <v>45</v>
      </c>
      <c r="G84" s="46" t="s">
        <v>16</v>
      </c>
    </row>
    <row r="85">
      <c r="A85" s="47" t="s">
        <v>254</v>
      </c>
      <c r="B85" s="47" t="s">
        <v>12</v>
      </c>
      <c r="C85" s="47">
        <v>2.0</v>
      </c>
      <c r="D85" s="115" t="s">
        <v>1363</v>
      </c>
      <c r="E85" s="107">
        <v>188239.97</v>
      </c>
      <c r="F85" s="72" t="s">
        <v>60</v>
      </c>
      <c r="G85" s="46" t="s">
        <v>16</v>
      </c>
    </row>
    <row r="86">
      <c r="A86" s="47" t="s">
        <v>254</v>
      </c>
      <c r="B86" s="47" t="s">
        <v>12</v>
      </c>
      <c r="C86" s="47">
        <v>3.0</v>
      </c>
      <c r="D86" s="115" t="s">
        <v>1364</v>
      </c>
      <c r="E86" s="107">
        <v>192772.67</v>
      </c>
      <c r="F86" s="72" t="s">
        <v>95</v>
      </c>
      <c r="G86" s="46" t="s">
        <v>16</v>
      </c>
    </row>
    <row r="87">
      <c r="A87" s="47" t="s">
        <v>254</v>
      </c>
      <c r="B87" s="47" t="s">
        <v>12</v>
      </c>
      <c r="C87" s="47">
        <v>4.0</v>
      </c>
      <c r="D87" s="115" t="s">
        <v>1350</v>
      </c>
      <c r="E87" s="107">
        <v>200000.0</v>
      </c>
      <c r="F87" s="72" t="s">
        <v>30</v>
      </c>
      <c r="G87" s="46" t="s">
        <v>16</v>
      </c>
    </row>
    <row r="88">
      <c r="A88" s="47" t="s">
        <v>254</v>
      </c>
      <c r="B88" s="47" t="s">
        <v>12</v>
      </c>
      <c r="C88" s="47">
        <v>5.0</v>
      </c>
      <c r="D88" s="115" t="s">
        <v>1350</v>
      </c>
      <c r="E88" s="107">
        <v>200000.0</v>
      </c>
      <c r="F88" s="72" t="s">
        <v>30</v>
      </c>
      <c r="G88" s="46" t="s">
        <v>16</v>
      </c>
    </row>
    <row r="89">
      <c r="A89" s="47" t="s">
        <v>254</v>
      </c>
      <c r="B89" s="47" t="s">
        <v>12</v>
      </c>
      <c r="C89" s="47">
        <v>6.0</v>
      </c>
      <c r="D89" s="115" t="s">
        <v>1364</v>
      </c>
      <c r="E89" s="107">
        <v>192772.67</v>
      </c>
      <c r="F89" s="72" t="s">
        <v>95</v>
      </c>
      <c r="G89" s="46" t="s">
        <v>16</v>
      </c>
    </row>
    <row r="90">
      <c r="A90" s="47" t="s">
        <v>254</v>
      </c>
      <c r="B90" s="47" t="s">
        <v>12</v>
      </c>
      <c r="C90" s="47">
        <v>7.0</v>
      </c>
      <c r="D90" s="115" t="s">
        <v>1365</v>
      </c>
      <c r="E90" s="107">
        <v>98789.65</v>
      </c>
      <c r="F90" s="72" t="s">
        <v>66</v>
      </c>
      <c r="G90" s="46" t="s">
        <v>16</v>
      </c>
    </row>
    <row r="91">
      <c r="A91" s="96" t="s">
        <v>254</v>
      </c>
      <c r="B91" s="96" t="s">
        <v>12</v>
      </c>
      <c r="C91" s="96">
        <v>8.0</v>
      </c>
      <c r="D91" s="130" t="s">
        <v>1366</v>
      </c>
      <c r="E91" s="108">
        <v>196310.84</v>
      </c>
      <c r="F91" s="98" t="s">
        <v>51</v>
      </c>
      <c r="G91" s="46" t="s">
        <v>16</v>
      </c>
    </row>
    <row r="92">
      <c r="A92" s="47" t="s">
        <v>231</v>
      </c>
      <c r="B92" s="47" t="s">
        <v>18</v>
      </c>
      <c r="C92" s="47">
        <v>1.0</v>
      </c>
      <c r="D92" s="115" t="s">
        <v>1367</v>
      </c>
      <c r="E92" s="107">
        <v>199962.45</v>
      </c>
      <c r="F92" s="72" t="s">
        <v>45</v>
      </c>
      <c r="G92" s="46" t="s">
        <v>16</v>
      </c>
    </row>
    <row r="93">
      <c r="A93" s="47" t="s">
        <v>231</v>
      </c>
      <c r="B93" s="47" t="s">
        <v>18</v>
      </c>
      <c r="C93" s="47">
        <v>2.0</v>
      </c>
      <c r="D93" s="115" t="s">
        <v>1367</v>
      </c>
      <c r="E93" s="107">
        <v>197257.96</v>
      </c>
      <c r="F93" s="72" t="s">
        <v>45</v>
      </c>
      <c r="G93" s="46" t="s">
        <v>16</v>
      </c>
    </row>
    <row r="94">
      <c r="A94" s="47" t="s">
        <v>231</v>
      </c>
      <c r="B94" s="47" t="s">
        <v>18</v>
      </c>
      <c r="C94" s="47">
        <v>3.0</v>
      </c>
      <c r="D94" s="115" t="s">
        <v>1343</v>
      </c>
      <c r="E94" s="107">
        <v>197515.98</v>
      </c>
      <c r="F94" s="72" t="s">
        <v>92</v>
      </c>
      <c r="G94" s="46" t="s">
        <v>16</v>
      </c>
    </row>
    <row r="95">
      <c r="A95" s="47" t="s">
        <v>231</v>
      </c>
      <c r="B95" s="47" t="s">
        <v>18</v>
      </c>
      <c r="C95" s="47">
        <v>4.0</v>
      </c>
      <c r="D95" s="115" t="s">
        <v>1368</v>
      </c>
      <c r="E95" s="107">
        <v>194516.54</v>
      </c>
      <c r="F95" s="72" t="s">
        <v>95</v>
      </c>
      <c r="G95" s="46" t="s">
        <v>16</v>
      </c>
    </row>
    <row r="96">
      <c r="A96" s="47" t="s">
        <v>231</v>
      </c>
      <c r="B96" s="47" t="s">
        <v>18</v>
      </c>
      <c r="C96" s="47">
        <v>5.0</v>
      </c>
      <c r="D96" s="115" t="s">
        <v>1369</v>
      </c>
      <c r="E96" s="107">
        <v>99875.87</v>
      </c>
      <c r="F96" s="72" t="s">
        <v>92</v>
      </c>
      <c r="G96" s="46" t="s">
        <v>10</v>
      </c>
      <c r="H96" s="46" t="s">
        <v>1370</v>
      </c>
      <c r="I96" s="46" t="s">
        <v>874</v>
      </c>
    </row>
    <row r="97">
      <c r="A97" s="47" t="s">
        <v>231</v>
      </c>
      <c r="B97" s="47" t="s">
        <v>18</v>
      </c>
      <c r="C97" s="47">
        <v>6.0</v>
      </c>
      <c r="D97" s="115" t="s">
        <v>1234</v>
      </c>
      <c r="E97" s="107">
        <v>196279.64</v>
      </c>
      <c r="F97" s="72" t="s">
        <v>51</v>
      </c>
      <c r="G97" s="46" t="s">
        <v>16</v>
      </c>
    </row>
    <row r="98">
      <c r="A98" s="47" t="s">
        <v>231</v>
      </c>
      <c r="B98" s="47" t="s">
        <v>18</v>
      </c>
      <c r="C98" s="47">
        <v>7.0</v>
      </c>
      <c r="D98" s="115" t="s">
        <v>1371</v>
      </c>
      <c r="E98" s="107">
        <v>196819.8</v>
      </c>
      <c r="F98" s="72" t="s">
        <v>110</v>
      </c>
      <c r="G98" s="46" t="s">
        <v>16</v>
      </c>
    </row>
    <row r="99">
      <c r="A99" s="47" t="s">
        <v>232</v>
      </c>
      <c r="B99" s="47" t="s">
        <v>18</v>
      </c>
      <c r="C99" s="47">
        <v>1.0</v>
      </c>
      <c r="D99" s="115" t="s">
        <v>1372</v>
      </c>
      <c r="E99" s="107">
        <v>199942.44</v>
      </c>
      <c r="F99" s="72" t="s">
        <v>27</v>
      </c>
      <c r="G99" s="46" t="s">
        <v>16</v>
      </c>
    </row>
    <row r="100">
      <c r="A100" s="47" t="s">
        <v>232</v>
      </c>
      <c r="B100" s="47" t="s">
        <v>18</v>
      </c>
      <c r="C100" s="47">
        <v>2.0</v>
      </c>
      <c r="D100" s="115" t="s">
        <v>1373</v>
      </c>
      <c r="E100" s="107">
        <v>193151.41</v>
      </c>
      <c r="F100" s="72" t="s">
        <v>51</v>
      </c>
      <c r="G100" s="46" t="s">
        <v>16</v>
      </c>
    </row>
    <row r="101">
      <c r="A101" s="47" t="s">
        <v>232</v>
      </c>
      <c r="B101" s="47" t="s">
        <v>18</v>
      </c>
      <c r="C101" s="47">
        <v>3.0</v>
      </c>
      <c r="D101" s="115" t="s">
        <v>1374</v>
      </c>
      <c r="E101" s="107">
        <v>199823.89</v>
      </c>
      <c r="F101" s="72" t="s">
        <v>45</v>
      </c>
      <c r="G101" s="46" t="s">
        <v>16</v>
      </c>
    </row>
    <row r="102">
      <c r="A102" s="47" t="s">
        <v>232</v>
      </c>
      <c r="B102" s="47" t="s">
        <v>18</v>
      </c>
      <c r="C102" s="47">
        <v>4.0</v>
      </c>
      <c r="D102" s="115" t="s">
        <v>1374</v>
      </c>
      <c r="E102" s="107">
        <v>199615.29</v>
      </c>
      <c r="F102" s="72" t="s">
        <v>45</v>
      </c>
      <c r="G102" s="46" t="s">
        <v>16</v>
      </c>
    </row>
    <row r="103">
      <c r="A103" s="47" t="s">
        <v>232</v>
      </c>
      <c r="B103" s="47" t="s">
        <v>18</v>
      </c>
      <c r="C103" s="47">
        <v>5.0</v>
      </c>
      <c r="D103" s="115" t="s">
        <v>1375</v>
      </c>
      <c r="E103" s="107">
        <v>199549.4</v>
      </c>
      <c r="F103" s="72" t="s">
        <v>110</v>
      </c>
      <c r="G103" s="46" t="s">
        <v>16</v>
      </c>
    </row>
    <row r="104">
      <c r="A104" s="47" t="s">
        <v>232</v>
      </c>
      <c r="B104" s="47" t="s">
        <v>18</v>
      </c>
      <c r="C104" s="47">
        <v>6.0</v>
      </c>
      <c r="D104" s="115" t="s">
        <v>1234</v>
      </c>
      <c r="E104" s="107">
        <v>196219.76</v>
      </c>
      <c r="F104" s="72" t="s">
        <v>51</v>
      </c>
      <c r="G104" s="46" t="s">
        <v>16</v>
      </c>
    </row>
    <row r="105">
      <c r="A105" s="47" t="s">
        <v>232</v>
      </c>
      <c r="B105" s="47" t="s">
        <v>18</v>
      </c>
      <c r="C105" s="47">
        <v>7.0</v>
      </c>
      <c r="D105" s="115" t="s">
        <v>1376</v>
      </c>
      <c r="E105" s="107">
        <v>196896.2</v>
      </c>
      <c r="F105" s="72" t="s">
        <v>51</v>
      </c>
      <c r="G105" s="46" t="s">
        <v>16</v>
      </c>
    </row>
    <row r="106">
      <c r="A106" s="47" t="s">
        <v>232</v>
      </c>
      <c r="B106" s="47" t="s">
        <v>18</v>
      </c>
      <c r="C106" s="47">
        <v>8.0</v>
      </c>
      <c r="D106" s="115" t="s">
        <v>1377</v>
      </c>
      <c r="E106" s="107">
        <v>195466.81</v>
      </c>
      <c r="F106" s="72" t="s">
        <v>24</v>
      </c>
      <c r="G106" s="46" t="s">
        <v>16</v>
      </c>
    </row>
    <row r="107">
      <c r="A107" s="47" t="s">
        <v>232</v>
      </c>
      <c r="B107" s="47" t="s">
        <v>18</v>
      </c>
      <c r="C107" s="47">
        <v>9.0</v>
      </c>
      <c r="D107" s="115" t="s">
        <v>1375</v>
      </c>
      <c r="E107" s="107">
        <v>199666.94</v>
      </c>
      <c r="F107" s="72" t="s">
        <v>110</v>
      </c>
      <c r="G107" s="46" t="s">
        <v>16</v>
      </c>
    </row>
    <row r="108">
      <c r="A108" s="47" t="s">
        <v>232</v>
      </c>
      <c r="B108" s="47" t="s">
        <v>18</v>
      </c>
      <c r="C108" s="47">
        <v>10.0</v>
      </c>
      <c r="D108" s="115" t="s">
        <v>1375</v>
      </c>
      <c r="E108" s="107">
        <v>190045.94</v>
      </c>
      <c r="F108" s="72" t="s">
        <v>110</v>
      </c>
      <c r="G108" s="46" t="s">
        <v>16</v>
      </c>
    </row>
    <row r="109">
      <c r="A109" s="47" t="s">
        <v>233</v>
      </c>
      <c r="B109" s="47" t="s">
        <v>18</v>
      </c>
      <c r="C109" s="47">
        <v>1.0</v>
      </c>
      <c r="D109" s="115" t="s">
        <v>1378</v>
      </c>
      <c r="E109" s="107">
        <v>181585.21</v>
      </c>
      <c r="F109" s="72" t="s">
        <v>86</v>
      </c>
      <c r="G109" s="46" t="s">
        <v>16</v>
      </c>
    </row>
    <row r="110">
      <c r="A110" s="47" t="s">
        <v>233</v>
      </c>
      <c r="B110" s="47" t="s">
        <v>18</v>
      </c>
      <c r="C110" s="47">
        <v>2.0</v>
      </c>
      <c r="D110" s="115" t="s">
        <v>1379</v>
      </c>
      <c r="E110" s="107">
        <v>197544.45</v>
      </c>
      <c r="F110" s="72" t="s">
        <v>95</v>
      </c>
      <c r="G110" s="46" t="s">
        <v>16</v>
      </c>
    </row>
    <row r="111">
      <c r="A111" s="47" t="s">
        <v>233</v>
      </c>
      <c r="B111" s="47" t="s">
        <v>18</v>
      </c>
      <c r="C111" s="47">
        <v>3.0</v>
      </c>
      <c r="D111" s="115" t="s">
        <v>1380</v>
      </c>
      <c r="E111" s="107">
        <v>196640.71</v>
      </c>
      <c r="F111" s="72" t="s">
        <v>60</v>
      </c>
      <c r="G111" s="46" t="s">
        <v>16</v>
      </c>
    </row>
    <row r="112">
      <c r="A112" s="47" t="s">
        <v>233</v>
      </c>
      <c r="B112" s="47" t="s">
        <v>18</v>
      </c>
      <c r="C112" s="47">
        <v>4.0</v>
      </c>
      <c r="D112" s="115" t="s">
        <v>1371</v>
      </c>
      <c r="E112" s="107">
        <v>168700.84</v>
      </c>
      <c r="F112" s="72" t="s">
        <v>110</v>
      </c>
      <c r="G112" s="46" t="s">
        <v>16</v>
      </c>
    </row>
    <row r="113">
      <c r="A113" s="47" t="s">
        <v>233</v>
      </c>
      <c r="B113" s="47" t="s">
        <v>18</v>
      </c>
      <c r="C113" s="47">
        <v>5.0</v>
      </c>
      <c r="D113" s="115" t="s">
        <v>1381</v>
      </c>
      <c r="E113" s="107">
        <v>198869.44</v>
      </c>
      <c r="F113" s="72" t="s">
        <v>36</v>
      </c>
      <c r="G113" s="46" t="s">
        <v>16</v>
      </c>
    </row>
    <row r="114">
      <c r="A114" s="47" t="s">
        <v>233</v>
      </c>
      <c r="B114" s="47" t="s">
        <v>18</v>
      </c>
      <c r="C114" s="47">
        <v>6.0</v>
      </c>
      <c r="D114" s="115" t="s">
        <v>1320</v>
      </c>
      <c r="E114" s="107">
        <v>198967.5</v>
      </c>
      <c r="F114" s="72" t="s">
        <v>75</v>
      </c>
      <c r="G114" s="46" t="s">
        <v>16</v>
      </c>
    </row>
    <row r="115">
      <c r="A115" s="47" t="s">
        <v>233</v>
      </c>
      <c r="B115" s="47" t="s">
        <v>18</v>
      </c>
      <c r="C115" s="47">
        <v>7.0</v>
      </c>
      <c r="D115" s="115" t="s">
        <v>1382</v>
      </c>
      <c r="E115" s="107">
        <v>183860.63</v>
      </c>
      <c r="F115" s="72" t="s">
        <v>110</v>
      </c>
      <c r="G115" s="46" t="s">
        <v>10</v>
      </c>
      <c r="H115" s="46" t="s">
        <v>1383</v>
      </c>
      <c r="I115" s="46" t="s">
        <v>1384</v>
      </c>
    </row>
    <row r="116">
      <c r="A116" s="47" t="s">
        <v>234</v>
      </c>
      <c r="B116" s="47" t="s">
        <v>18</v>
      </c>
      <c r="C116" s="47">
        <v>1.0</v>
      </c>
      <c r="D116" s="115" t="s">
        <v>1350</v>
      </c>
      <c r="E116" s="107">
        <v>200000.0</v>
      </c>
      <c r="F116" s="72" t="s">
        <v>30</v>
      </c>
      <c r="G116" s="46" t="s">
        <v>16</v>
      </c>
    </row>
    <row r="117">
      <c r="A117" s="47" t="s">
        <v>234</v>
      </c>
      <c r="B117" s="47" t="s">
        <v>18</v>
      </c>
      <c r="C117" s="47">
        <v>2.0</v>
      </c>
      <c r="D117" s="115" t="s">
        <v>1350</v>
      </c>
      <c r="E117" s="107">
        <v>200000.0</v>
      </c>
      <c r="F117" s="72" t="s">
        <v>30</v>
      </c>
      <c r="G117" s="46" t="s">
        <v>16</v>
      </c>
    </row>
    <row r="118">
      <c r="A118" s="47" t="s">
        <v>234</v>
      </c>
      <c r="B118" s="47" t="s">
        <v>18</v>
      </c>
      <c r="C118" s="47">
        <v>3.0</v>
      </c>
      <c r="D118" s="115" t="s">
        <v>1350</v>
      </c>
      <c r="E118" s="107">
        <v>100000.0</v>
      </c>
      <c r="F118" s="72" t="s">
        <v>30</v>
      </c>
      <c r="G118" s="46" t="s">
        <v>16</v>
      </c>
    </row>
    <row r="119">
      <c r="A119" s="47" t="s">
        <v>234</v>
      </c>
      <c r="B119" s="47" t="s">
        <v>18</v>
      </c>
      <c r="C119" s="47">
        <v>4.0</v>
      </c>
      <c r="D119" s="115" t="s">
        <v>1375</v>
      </c>
      <c r="E119" s="107">
        <v>199657.98</v>
      </c>
      <c r="F119" s="72" t="s">
        <v>110</v>
      </c>
      <c r="G119" s="46" t="s">
        <v>16</v>
      </c>
    </row>
    <row r="120">
      <c r="A120" s="47" t="s">
        <v>234</v>
      </c>
      <c r="B120" s="47" t="s">
        <v>18</v>
      </c>
      <c r="C120" s="47">
        <v>5.0</v>
      </c>
      <c r="D120" s="115" t="s">
        <v>1385</v>
      </c>
      <c r="E120" s="107">
        <v>197382.44</v>
      </c>
      <c r="F120" s="72" t="s">
        <v>69</v>
      </c>
      <c r="G120" s="46" t="s">
        <v>16</v>
      </c>
    </row>
    <row r="121">
      <c r="A121" s="47" t="s">
        <v>234</v>
      </c>
      <c r="B121" s="47" t="s">
        <v>18</v>
      </c>
      <c r="C121" s="47">
        <v>6.0</v>
      </c>
      <c r="D121" s="115" t="s">
        <v>1343</v>
      </c>
      <c r="E121" s="107">
        <v>198432.3</v>
      </c>
      <c r="F121" s="72" t="s">
        <v>92</v>
      </c>
      <c r="G121" s="46" t="s">
        <v>16</v>
      </c>
    </row>
    <row r="122">
      <c r="A122" s="47" t="s">
        <v>234</v>
      </c>
      <c r="B122" s="47" t="s">
        <v>18</v>
      </c>
      <c r="C122" s="47">
        <v>7.0</v>
      </c>
      <c r="D122" s="115" t="s">
        <v>658</v>
      </c>
      <c r="E122" s="107">
        <v>199846.08</v>
      </c>
      <c r="F122" s="72" t="s">
        <v>45</v>
      </c>
      <c r="G122" s="46" t="s">
        <v>16</v>
      </c>
    </row>
    <row r="123">
      <c r="A123" s="47" t="s">
        <v>234</v>
      </c>
      <c r="B123" s="47" t="s">
        <v>18</v>
      </c>
      <c r="C123" s="47">
        <v>8.0</v>
      </c>
      <c r="D123" s="115" t="s">
        <v>110</v>
      </c>
      <c r="E123" s="107">
        <v>186081.09</v>
      </c>
      <c r="F123" s="72" t="s">
        <v>110</v>
      </c>
      <c r="G123" s="46" t="s">
        <v>10</v>
      </c>
      <c r="H123" s="46" t="s">
        <v>1386</v>
      </c>
      <c r="I123" s="46" t="s">
        <v>1387</v>
      </c>
    </row>
    <row r="124">
      <c r="A124" s="47" t="s">
        <v>247</v>
      </c>
      <c r="B124" s="47" t="s">
        <v>18</v>
      </c>
      <c r="C124" s="47">
        <v>1.0</v>
      </c>
      <c r="D124" s="115" t="s">
        <v>1234</v>
      </c>
      <c r="E124" s="107">
        <v>196996.06</v>
      </c>
      <c r="F124" s="72" t="s">
        <v>51</v>
      </c>
      <c r="G124" s="46" t="s">
        <v>16</v>
      </c>
    </row>
    <row r="125">
      <c r="A125" s="47" t="s">
        <v>247</v>
      </c>
      <c r="B125" s="47" t="s">
        <v>18</v>
      </c>
      <c r="C125" s="47">
        <v>2.0</v>
      </c>
      <c r="D125" s="115" t="s">
        <v>1350</v>
      </c>
      <c r="E125" s="107">
        <v>200000.0</v>
      </c>
      <c r="F125" s="72" t="s">
        <v>30</v>
      </c>
      <c r="G125" s="46" t="s">
        <v>16</v>
      </c>
    </row>
    <row r="126">
      <c r="A126" s="47" t="s">
        <v>247</v>
      </c>
      <c r="B126" s="47" t="s">
        <v>18</v>
      </c>
      <c r="C126" s="47">
        <v>3.0</v>
      </c>
      <c r="D126" s="115" t="s">
        <v>1350</v>
      </c>
      <c r="E126" s="107">
        <v>200000.0</v>
      </c>
      <c r="F126" s="72" t="s">
        <v>30</v>
      </c>
      <c r="G126" s="46" t="s">
        <v>16</v>
      </c>
    </row>
    <row r="127">
      <c r="A127" s="47" t="s">
        <v>247</v>
      </c>
      <c r="B127" s="47" t="s">
        <v>18</v>
      </c>
      <c r="C127" s="47">
        <v>4.0</v>
      </c>
      <c r="D127" s="115" t="s">
        <v>1225</v>
      </c>
      <c r="E127" s="107">
        <v>99027.59</v>
      </c>
      <c r="F127" s="72" t="s">
        <v>119</v>
      </c>
      <c r="G127" s="46" t="s">
        <v>16</v>
      </c>
    </row>
    <row r="128">
      <c r="A128" s="47" t="s">
        <v>247</v>
      </c>
      <c r="B128" s="47" t="s">
        <v>18</v>
      </c>
      <c r="C128" s="47">
        <v>5.0</v>
      </c>
      <c r="D128" s="115" t="s">
        <v>1388</v>
      </c>
      <c r="E128" s="107">
        <v>199811.21</v>
      </c>
      <c r="F128" s="72" t="s">
        <v>60</v>
      </c>
      <c r="G128" s="46" t="s">
        <v>16</v>
      </c>
    </row>
    <row r="129">
      <c r="A129" s="47" t="s">
        <v>247</v>
      </c>
      <c r="B129" s="47" t="s">
        <v>18</v>
      </c>
      <c r="C129" s="47">
        <v>6.0</v>
      </c>
      <c r="D129" s="115" t="s">
        <v>658</v>
      </c>
      <c r="E129" s="107">
        <v>199530.08</v>
      </c>
      <c r="F129" s="72" t="s">
        <v>45</v>
      </c>
      <c r="G129" s="46" t="s">
        <v>16</v>
      </c>
    </row>
    <row r="130">
      <c r="A130" s="47" t="s">
        <v>247</v>
      </c>
      <c r="B130" s="47" t="s">
        <v>18</v>
      </c>
      <c r="C130" s="47">
        <v>7.0</v>
      </c>
      <c r="D130" s="115" t="s">
        <v>1389</v>
      </c>
      <c r="E130" s="107">
        <v>199638.33</v>
      </c>
      <c r="F130" s="72" t="s">
        <v>45</v>
      </c>
      <c r="G130" s="46" t="s">
        <v>16</v>
      </c>
    </row>
    <row r="131">
      <c r="A131" s="47" t="s">
        <v>247</v>
      </c>
      <c r="B131" s="47" t="s">
        <v>18</v>
      </c>
      <c r="C131" s="47">
        <v>8.0</v>
      </c>
      <c r="D131" s="115" t="s">
        <v>1350</v>
      </c>
      <c r="E131" s="107">
        <v>100000.0</v>
      </c>
      <c r="F131" s="72" t="s">
        <v>30</v>
      </c>
      <c r="G131" s="46" t="s">
        <v>16</v>
      </c>
    </row>
    <row r="132">
      <c r="A132" s="47" t="s">
        <v>248</v>
      </c>
      <c r="B132" s="47" t="s">
        <v>18</v>
      </c>
      <c r="C132" s="47">
        <v>1.0</v>
      </c>
      <c r="D132" s="115" t="s">
        <v>1390</v>
      </c>
      <c r="E132" s="107">
        <v>197003.87</v>
      </c>
      <c r="F132" s="72" t="s">
        <v>89</v>
      </c>
      <c r="G132" s="46" t="s">
        <v>16</v>
      </c>
    </row>
    <row r="133">
      <c r="A133" s="47" t="s">
        <v>248</v>
      </c>
      <c r="B133" s="47" t="s">
        <v>18</v>
      </c>
      <c r="C133" s="47">
        <v>2.0</v>
      </c>
      <c r="D133" s="115" t="s">
        <v>1391</v>
      </c>
      <c r="E133" s="107">
        <v>199008.59</v>
      </c>
      <c r="F133" s="72" t="s">
        <v>45</v>
      </c>
      <c r="G133" s="46" t="s">
        <v>16</v>
      </c>
    </row>
    <row r="134">
      <c r="A134" s="47" t="s">
        <v>248</v>
      </c>
      <c r="B134" s="47" t="s">
        <v>18</v>
      </c>
      <c r="C134" s="47">
        <v>3.0</v>
      </c>
      <c r="D134" s="115" t="s">
        <v>1390</v>
      </c>
      <c r="E134" s="107">
        <v>174042.39</v>
      </c>
      <c r="F134" s="72" t="s">
        <v>54</v>
      </c>
      <c r="G134" s="46" t="s">
        <v>16</v>
      </c>
    </row>
    <row r="135">
      <c r="A135" s="47" t="s">
        <v>248</v>
      </c>
      <c r="B135" s="47" t="s">
        <v>18</v>
      </c>
      <c r="C135" s="47">
        <v>4.0</v>
      </c>
      <c r="D135" s="115" t="s">
        <v>1392</v>
      </c>
      <c r="E135" s="107">
        <v>199843.09</v>
      </c>
      <c r="F135" s="72" t="s">
        <v>45</v>
      </c>
      <c r="G135" s="46" t="s">
        <v>16</v>
      </c>
    </row>
    <row r="136">
      <c r="A136" s="47" t="s">
        <v>248</v>
      </c>
      <c r="B136" s="47" t="s">
        <v>18</v>
      </c>
      <c r="C136" s="47">
        <v>5.0</v>
      </c>
      <c r="D136" s="115" t="s">
        <v>1393</v>
      </c>
      <c r="E136" s="107">
        <v>199867.86</v>
      </c>
      <c r="F136" s="72" t="s">
        <v>45</v>
      </c>
      <c r="G136" s="46" t="s">
        <v>16</v>
      </c>
    </row>
    <row r="137">
      <c r="A137" s="47" t="s">
        <v>248</v>
      </c>
      <c r="B137" s="47" t="s">
        <v>18</v>
      </c>
      <c r="C137" s="47">
        <v>6.0</v>
      </c>
      <c r="D137" s="115" t="s">
        <v>1394</v>
      </c>
      <c r="E137" s="107">
        <v>174298.41</v>
      </c>
      <c r="F137" s="72" t="s">
        <v>101</v>
      </c>
      <c r="G137" s="46" t="s">
        <v>16</v>
      </c>
    </row>
    <row r="138">
      <c r="A138" s="47" t="s">
        <v>248</v>
      </c>
      <c r="B138" s="47" t="s">
        <v>18</v>
      </c>
      <c r="C138" s="47">
        <v>7.0</v>
      </c>
      <c r="D138" s="115" t="s">
        <v>1395</v>
      </c>
      <c r="E138" s="107">
        <v>173939.98</v>
      </c>
      <c r="F138" s="72" t="s">
        <v>89</v>
      </c>
      <c r="G138" s="46" t="s">
        <v>16</v>
      </c>
    </row>
    <row r="139">
      <c r="A139" s="47" t="s">
        <v>248</v>
      </c>
      <c r="B139" s="47" t="s">
        <v>18</v>
      </c>
      <c r="C139" s="47">
        <v>8.0</v>
      </c>
      <c r="D139" s="115" t="s">
        <v>1350</v>
      </c>
      <c r="E139" s="107">
        <v>200000.0</v>
      </c>
      <c r="F139" s="72" t="s">
        <v>30</v>
      </c>
      <c r="G139" s="46" t="s">
        <v>16</v>
      </c>
    </row>
    <row r="140">
      <c r="A140" s="47" t="s">
        <v>248</v>
      </c>
      <c r="B140" s="47" t="s">
        <v>18</v>
      </c>
      <c r="C140" s="47">
        <v>9.0</v>
      </c>
      <c r="D140" s="115" t="s">
        <v>1350</v>
      </c>
      <c r="E140" s="107">
        <v>100000.0</v>
      </c>
      <c r="F140" s="72" t="s">
        <v>30</v>
      </c>
      <c r="G140" s="46" t="s">
        <v>16</v>
      </c>
    </row>
    <row r="141">
      <c r="A141" s="47" t="s">
        <v>249</v>
      </c>
      <c r="B141" s="47" t="s">
        <v>18</v>
      </c>
      <c r="C141" s="47">
        <v>1.0</v>
      </c>
      <c r="D141" s="115" t="s">
        <v>1263</v>
      </c>
      <c r="E141" s="107">
        <v>191647.02</v>
      </c>
      <c r="F141" s="72" t="s">
        <v>24</v>
      </c>
      <c r="G141" s="46" t="s">
        <v>16</v>
      </c>
    </row>
    <row r="142">
      <c r="A142" s="47" t="s">
        <v>249</v>
      </c>
      <c r="B142" s="47" t="s">
        <v>18</v>
      </c>
      <c r="C142" s="47">
        <v>2.0</v>
      </c>
      <c r="D142" s="115" t="s">
        <v>1251</v>
      </c>
      <c r="E142" s="107">
        <v>99698.09</v>
      </c>
      <c r="F142" s="72" t="s">
        <v>101</v>
      </c>
      <c r="G142" s="46" t="s">
        <v>16</v>
      </c>
    </row>
    <row r="143">
      <c r="A143" s="47" t="s">
        <v>249</v>
      </c>
      <c r="B143" s="47" t="s">
        <v>18</v>
      </c>
      <c r="C143" s="47">
        <v>3.0</v>
      </c>
      <c r="D143" s="115" t="s">
        <v>1396</v>
      </c>
      <c r="E143" s="107">
        <v>196756.85</v>
      </c>
      <c r="F143" s="72" t="s">
        <v>45</v>
      </c>
      <c r="G143" s="46" t="s">
        <v>16</v>
      </c>
    </row>
    <row r="144">
      <c r="A144" s="47" t="s">
        <v>249</v>
      </c>
      <c r="B144" s="47" t="s">
        <v>18</v>
      </c>
      <c r="C144" s="47">
        <v>4.0</v>
      </c>
      <c r="D144" s="115" t="s">
        <v>1397</v>
      </c>
      <c r="E144" s="107">
        <v>197150.46</v>
      </c>
      <c r="F144" s="72" t="s">
        <v>92</v>
      </c>
      <c r="G144" s="46" t="s">
        <v>16</v>
      </c>
    </row>
    <row r="145">
      <c r="A145" s="47" t="s">
        <v>249</v>
      </c>
      <c r="B145" s="47" t="s">
        <v>18</v>
      </c>
      <c r="C145" s="47">
        <v>5.0</v>
      </c>
      <c r="D145" s="115" t="s">
        <v>1397</v>
      </c>
      <c r="E145" s="107">
        <v>189956.55</v>
      </c>
      <c r="F145" s="72" t="s">
        <v>92</v>
      </c>
      <c r="G145" s="46" t="s">
        <v>16</v>
      </c>
    </row>
    <row r="146">
      <c r="A146" s="47" t="s">
        <v>250</v>
      </c>
      <c r="B146" s="47" t="s">
        <v>18</v>
      </c>
      <c r="C146" s="47">
        <v>1.0</v>
      </c>
      <c r="D146" s="115" t="s">
        <v>1398</v>
      </c>
      <c r="E146" s="107">
        <v>198882.32</v>
      </c>
      <c r="F146" s="72" t="s">
        <v>95</v>
      </c>
      <c r="G146" s="46" t="s">
        <v>16</v>
      </c>
    </row>
    <row r="147">
      <c r="A147" s="47" t="s">
        <v>250</v>
      </c>
      <c r="B147" s="47" t="s">
        <v>18</v>
      </c>
      <c r="C147" s="47">
        <v>2.0</v>
      </c>
      <c r="D147" s="115" t="s">
        <v>1399</v>
      </c>
      <c r="E147" s="107">
        <v>99112.64</v>
      </c>
      <c r="F147" s="72" t="s">
        <v>95</v>
      </c>
      <c r="G147" s="46" t="s">
        <v>16</v>
      </c>
    </row>
    <row r="148">
      <c r="A148" s="47" t="s">
        <v>250</v>
      </c>
      <c r="B148" s="47" t="s">
        <v>18</v>
      </c>
      <c r="C148" s="47">
        <v>3.0</v>
      </c>
      <c r="D148" s="115" t="s">
        <v>1400</v>
      </c>
      <c r="E148" s="107">
        <v>99701.52</v>
      </c>
      <c r="F148" s="72" t="s">
        <v>95</v>
      </c>
      <c r="G148" s="46" t="s">
        <v>16</v>
      </c>
    </row>
    <row r="149">
      <c r="A149" s="47" t="s">
        <v>250</v>
      </c>
      <c r="B149" s="47" t="s">
        <v>18</v>
      </c>
      <c r="C149" s="47">
        <v>4.0</v>
      </c>
      <c r="D149" s="115" t="s">
        <v>1401</v>
      </c>
      <c r="E149" s="107">
        <v>199468.75</v>
      </c>
      <c r="F149" s="72" t="s">
        <v>95</v>
      </c>
      <c r="G149" s="46" t="s">
        <v>16</v>
      </c>
    </row>
    <row r="150">
      <c r="A150" s="47" t="s">
        <v>250</v>
      </c>
      <c r="B150" s="47" t="s">
        <v>18</v>
      </c>
      <c r="C150" s="47">
        <v>5.0</v>
      </c>
      <c r="D150" s="115" t="s">
        <v>1402</v>
      </c>
      <c r="E150" s="107">
        <v>199897.6</v>
      </c>
      <c r="F150" s="72" t="s">
        <v>42</v>
      </c>
      <c r="G150" s="46" t="s">
        <v>16</v>
      </c>
    </row>
    <row r="151">
      <c r="A151" s="47" t="s">
        <v>251</v>
      </c>
      <c r="B151" s="47" t="s">
        <v>18</v>
      </c>
      <c r="C151" s="47">
        <v>1.0</v>
      </c>
      <c r="D151" s="115" t="s">
        <v>1403</v>
      </c>
      <c r="E151" s="107">
        <v>200000.0</v>
      </c>
      <c r="F151" s="72" t="s">
        <v>8</v>
      </c>
      <c r="G151" s="46" t="s">
        <v>16</v>
      </c>
    </row>
    <row r="152">
      <c r="A152" s="47" t="s">
        <v>251</v>
      </c>
      <c r="B152" s="47" t="s">
        <v>18</v>
      </c>
      <c r="C152" s="47">
        <v>2.0</v>
      </c>
      <c r="D152" s="115" t="s">
        <v>1356</v>
      </c>
      <c r="E152" s="107">
        <v>197506.34</v>
      </c>
      <c r="F152" s="72" t="s">
        <v>86</v>
      </c>
      <c r="G152" s="46" t="s">
        <v>16</v>
      </c>
    </row>
    <row r="153">
      <c r="A153" s="47" t="s">
        <v>251</v>
      </c>
      <c r="B153" s="47" t="s">
        <v>18</v>
      </c>
      <c r="C153" s="47">
        <v>3.0</v>
      </c>
      <c r="D153" s="115" t="s">
        <v>1403</v>
      </c>
      <c r="E153" s="107">
        <v>195428.04</v>
      </c>
      <c r="F153" s="72" t="s">
        <v>8</v>
      </c>
      <c r="G153" s="46" t="s">
        <v>16</v>
      </c>
    </row>
    <row r="154">
      <c r="A154" s="47" t="s">
        <v>251</v>
      </c>
      <c r="B154" s="47" t="s">
        <v>18</v>
      </c>
      <c r="C154" s="47">
        <v>4.0</v>
      </c>
      <c r="D154" s="115" t="s">
        <v>1341</v>
      </c>
      <c r="E154" s="107">
        <v>197588.16</v>
      </c>
      <c r="F154" s="72" t="s">
        <v>119</v>
      </c>
      <c r="G154" s="46" t="s">
        <v>16</v>
      </c>
    </row>
    <row r="155">
      <c r="A155" s="47" t="s">
        <v>251</v>
      </c>
      <c r="B155" s="47" t="s">
        <v>18</v>
      </c>
      <c r="C155" s="47">
        <v>5.0</v>
      </c>
      <c r="D155" s="115" t="s">
        <v>1228</v>
      </c>
      <c r="E155" s="107">
        <v>191168.11</v>
      </c>
      <c r="F155" s="72" t="s">
        <v>95</v>
      </c>
      <c r="G155" s="46" t="s">
        <v>16</v>
      </c>
    </row>
    <row r="156">
      <c r="A156" s="47" t="s">
        <v>251</v>
      </c>
      <c r="B156" s="47" t="s">
        <v>18</v>
      </c>
      <c r="C156" s="47">
        <v>6.0</v>
      </c>
      <c r="D156" s="115" t="s">
        <v>1350</v>
      </c>
      <c r="E156" s="107">
        <v>200000.0</v>
      </c>
      <c r="F156" s="72" t="s">
        <v>30</v>
      </c>
      <c r="G156" s="46" t="s">
        <v>16</v>
      </c>
    </row>
    <row r="157">
      <c r="A157" s="47" t="s">
        <v>251</v>
      </c>
      <c r="B157" s="47" t="s">
        <v>18</v>
      </c>
      <c r="C157" s="47">
        <v>7.0</v>
      </c>
      <c r="D157" s="115" t="s">
        <v>1350</v>
      </c>
      <c r="E157" s="107">
        <v>200000.0</v>
      </c>
      <c r="F157" s="72" t="s">
        <v>30</v>
      </c>
      <c r="G157" s="46" t="s">
        <v>16</v>
      </c>
    </row>
    <row r="158">
      <c r="A158" s="47" t="s">
        <v>251</v>
      </c>
      <c r="B158" s="47" t="s">
        <v>18</v>
      </c>
      <c r="C158" s="47">
        <v>8.0</v>
      </c>
      <c r="D158" s="115" t="s">
        <v>1234</v>
      </c>
      <c r="E158" s="107">
        <v>197786.64</v>
      </c>
      <c r="F158" s="72" t="s">
        <v>51</v>
      </c>
      <c r="G158" s="46" t="s">
        <v>16</v>
      </c>
    </row>
    <row r="159">
      <c r="A159" s="47" t="s">
        <v>251</v>
      </c>
      <c r="B159" s="47" t="s">
        <v>18</v>
      </c>
      <c r="C159" s="47">
        <v>9.0</v>
      </c>
      <c r="D159" s="115" t="s">
        <v>1234</v>
      </c>
      <c r="E159" s="107">
        <v>197542.0</v>
      </c>
      <c r="F159" s="72" t="s">
        <v>51</v>
      </c>
      <c r="G159" s="46" t="s">
        <v>16</v>
      </c>
    </row>
    <row r="160">
      <c r="A160" s="47" t="s">
        <v>252</v>
      </c>
      <c r="B160" s="47" t="s">
        <v>18</v>
      </c>
      <c r="C160" s="47">
        <v>1.0</v>
      </c>
      <c r="D160" s="115" t="s">
        <v>1341</v>
      </c>
      <c r="E160" s="107">
        <v>197331.3</v>
      </c>
      <c r="F160" s="72" t="s">
        <v>119</v>
      </c>
      <c r="G160" s="46" t="s">
        <v>16</v>
      </c>
    </row>
    <row r="161">
      <c r="A161" s="47" t="s">
        <v>252</v>
      </c>
      <c r="B161" s="47" t="s">
        <v>18</v>
      </c>
      <c r="C161" s="47">
        <v>2.0</v>
      </c>
      <c r="D161" s="115" t="s">
        <v>1357</v>
      </c>
      <c r="E161" s="107">
        <v>194134.63</v>
      </c>
      <c r="F161" s="72" t="s">
        <v>86</v>
      </c>
      <c r="G161" s="46" t="s">
        <v>16</v>
      </c>
    </row>
    <row r="162">
      <c r="A162" s="47" t="s">
        <v>252</v>
      </c>
      <c r="B162" s="47" t="s">
        <v>18</v>
      </c>
      <c r="C162" s="47">
        <v>3.0</v>
      </c>
      <c r="D162" s="115" t="s">
        <v>1357</v>
      </c>
      <c r="E162" s="107">
        <v>191111.42</v>
      </c>
      <c r="F162" s="72" t="s">
        <v>86</v>
      </c>
      <c r="G162" s="46" t="s">
        <v>16</v>
      </c>
    </row>
    <row r="163">
      <c r="A163" s="47" t="s">
        <v>252</v>
      </c>
      <c r="B163" s="47" t="s">
        <v>18</v>
      </c>
      <c r="C163" s="47">
        <v>4.0</v>
      </c>
      <c r="D163" s="115" t="s">
        <v>658</v>
      </c>
      <c r="E163" s="107">
        <v>199341.9</v>
      </c>
      <c r="F163" s="72" t="s">
        <v>45</v>
      </c>
      <c r="G163" s="46" t="s">
        <v>16</v>
      </c>
    </row>
    <row r="164">
      <c r="A164" s="47" t="s">
        <v>252</v>
      </c>
      <c r="B164" s="47" t="s">
        <v>18</v>
      </c>
      <c r="C164" s="47">
        <v>5.0</v>
      </c>
      <c r="D164" s="115" t="s">
        <v>658</v>
      </c>
      <c r="E164" s="107">
        <v>198821.34</v>
      </c>
      <c r="F164" s="72" t="s">
        <v>45</v>
      </c>
      <c r="G164" s="46" t="s">
        <v>16</v>
      </c>
    </row>
    <row r="165">
      <c r="A165" s="47" t="s">
        <v>252</v>
      </c>
      <c r="B165" s="47" t="s">
        <v>18</v>
      </c>
      <c r="C165" s="47">
        <v>6.0</v>
      </c>
      <c r="D165" s="115" t="s">
        <v>1404</v>
      </c>
      <c r="E165" s="107">
        <v>196667.62</v>
      </c>
      <c r="F165" s="72" t="s">
        <v>51</v>
      </c>
      <c r="G165" s="46" t="s">
        <v>16</v>
      </c>
    </row>
    <row r="166">
      <c r="A166" s="47" t="s">
        <v>252</v>
      </c>
      <c r="B166" s="47" t="s">
        <v>18</v>
      </c>
      <c r="C166" s="47">
        <v>7.0</v>
      </c>
      <c r="D166" s="115" t="s">
        <v>1405</v>
      </c>
      <c r="E166" s="107">
        <v>98943.78</v>
      </c>
      <c r="F166" s="72" t="s">
        <v>36</v>
      </c>
      <c r="G166" s="46" t="s">
        <v>16</v>
      </c>
    </row>
    <row r="167">
      <c r="A167" s="47" t="s">
        <v>253</v>
      </c>
      <c r="B167" s="47" t="s">
        <v>18</v>
      </c>
      <c r="C167" s="47">
        <v>1.0</v>
      </c>
      <c r="D167" s="115" t="s">
        <v>1406</v>
      </c>
      <c r="E167" s="107">
        <v>197881.13</v>
      </c>
      <c r="F167" s="72" t="s">
        <v>107</v>
      </c>
      <c r="G167" s="46" t="s">
        <v>16</v>
      </c>
    </row>
    <row r="168">
      <c r="A168" s="47" t="s">
        <v>253</v>
      </c>
      <c r="B168" s="47" t="s">
        <v>18</v>
      </c>
      <c r="C168" s="47">
        <v>2.0</v>
      </c>
      <c r="D168" s="115" t="s">
        <v>658</v>
      </c>
      <c r="E168" s="107">
        <v>197829.94</v>
      </c>
      <c r="F168" s="72" t="s">
        <v>45</v>
      </c>
      <c r="G168" s="46" t="s">
        <v>16</v>
      </c>
    </row>
    <row r="169">
      <c r="A169" s="47" t="s">
        <v>253</v>
      </c>
      <c r="B169" s="47" t="s">
        <v>18</v>
      </c>
      <c r="C169" s="47">
        <v>3.0</v>
      </c>
      <c r="D169" s="115" t="s">
        <v>725</v>
      </c>
      <c r="E169" s="107">
        <v>198105.84</v>
      </c>
      <c r="F169" s="72" t="s">
        <v>27</v>
      </c>
      <c r="G169" s="46" t="s">
        <v>16</v>
      </c>
    </row>
    <row r="170">
      <c r="A170" s="47" t="s">
        <v>253</v>
      </c>
      <c r="B170" s="47" t="s">
        <v>18</v>
      </c>
      <c r="C170" s="47">
        <v>4.0</v>
      </c>
      <c r="D170" s="115" t="s">
        <v>1407</v>
      </c>
      <c r="E170" s="107">
        <v>197090.06</v>
      </c>
      <c r="F170" s="72" t="s">
        <v>54</v>
      </c>
      <c r="G170" s="46" t="s">
        <v>16</v>
      </c>
    </row>
    <row r="171">
      <c r="A171" s="47" t="s">
        <v>253</v>
      </c>
      <c r="B171" s="47" t="s">
        <v>18</v>
      </c>
      <c r="C171" s="47">
        <v>5.0</v>
      </c>
      <c r="D171" s="115" t="s">
        <v>1408</v>
      </c>
      <c r="E171" s="107">
        <v>200000.0</v>
      </c>
      <c r="F171" s="72" t="s">
        <v>30</v>
      </c>
      <c r="G171" s="46" t="s">
        <v>16</v>
      </c>
    </row>
    <row r="172">
      <c r="A172" s="47" t="s">
        <v>254</v>
      </c>
      <c r="B172" s="47" t="s">
        <v>18</v>
      </c>
      <c r="C172" s="47">
        <v>1.0</v>
      </c>
      <c r="D172" s="115" t="s">
        <v>1409</v>
      </c>
      <c r="E172" s="107">
        <v>199133.76</v>
      </c>
      <c r="F172" s="72" t="s">
        <v>60</v>
      </c>
      <c r="G172" s="46" t="s">
        <v>16</v>
      </c>
    </row>
    <row r="173">
      <c r="A173" s="47" t="s">
        <v>254</v>
      </c>
      <c r="B173" s="47" t="s">
        <v>18</v>
      </c>
      <c r="C173" s="47">
        <v>2.0</v>
      </c>
      <c r="D173" s="115" t="s">
        <v>1410</v>
      </c>
      <c r="E173" s="107">
        <v>190948.87</v>
      </c>
      <c r="F173" s="72" t="s">
        <v>42</v>
      </c>
      <c r="G173" s="46" t="s">
        <v>16</v>
      </c>
    </row>
    <row r="174">
      <c r="A174" s="47" t="s">
        <v>254</v>
      </c>
      <c r="B174" s="47" t="s">
        <v>18</v>
      </c>
      <c r="C174" s="47">
        <v>3.0</v>
      </c>
      <c r="D174" s="115" t="s">
        <v>1411</v>
      </c>
      <c r="E174" s="107">
        <v>200000.0</v>
      </c>
      <c r="F174" s="72" t="s">
        <v>30</v>
      </c>
      <c r="G174" s="46" t="s">
        <v>16</v>
      </c>
    </row>
    <row r="175">
      <c r="A175" s="47" t="s">
        <v>254</v>
      </c>
      <c r="B175" s="47" t="s">
        <v>18</v>
      </c>
      <c r="C175" s="47">
        <v>4.0</v>
      </c>
      <c r="D175" s="115" t="s">
        <v>1411</v>
      </c>
      <c r="E175" s="107">
        <v>200000.0</v>
      </c>
      <c r="F175" s="72" t="s">
        <v>30</v>
      </c>
      <c r="G175" s="46" t="s">
        <v>16</v>
      </c>
    </row>
    <row r="176">
      <c r="A176" s="96" t="s">
        <v>254</v>
      </c>
      <c r="B176" s="96" t="s">
        <v>18</v>
      </c>
      <c r="C176" s="96">
        <v>5.0</v>
      </c>
      <c r="D176" s="130" t="s">
        <v>1412</v>
      </c>
      <c r="E176" s="108">
        <v>95443.38</v>
      </c>
      <c r="F176" s="98" t="s">
        <v>60</v>
      </c>
      <c r="G176" s="46" t="s">
        <v>16</v>
      </c>
    </row>
    <row r="177">
      <c r="A177" s="47" t="s">
        <v>231</v>
      </c>
      <c r="B177" s="47" t="s">
        <v>23</v>
      </c>
      <c r="C177" s="47">
        <v>1.0</v>
      </c>
      <c r="D177" s="115" t="s">
        <v>725</v>
      </c>
      <c r="E177" s="107">
        <v>199421.6</v>
      </c>
      <c r="F177" s="72" t="s">
        <v>27</v>
      </c>
      <c r="G177" s="46" t="s">
        <v>16</v>
      </c>
    </row>
    <row r="178">
      <c r="A178" s="47" t="s">
        <v>231</v>
      </c>
      <c r="B178" s="47" t="s">
        <v>23</v>
      </c>
      <c r="C178" s="47">
        <v>2.0</v>
      </c>
      <c r="D178" s="115" t="s">
        <v>658</v>
      </c>
      <c r="E178" s="107">
        <v>199539.2</v>
      </c>
      <c r="F178" s="72" t="s">
        <v>45</v>
      </c>
      <c r="G178" s="46" t="s">
        <v>16</v>
      </c>
    </row>
    <row r="179">
      <c r="A179" s="47" t="s">
        <v>231</v>
      </c>
      <c r="B179" s="47" t="s">
        <v>23</v>
      </c>
      <c r="C179" s="47">
        <v>3.0</v>
      </c>
      <c r="D179" s="115" t="s">
        <v>658</v>
      </c>
      <c r="E179" s="107">
        <v>199764.32</v>
      </c>
      <c r="F179" s="72" t="s">
        <v>45</v>
      </c>
      <c r="G179" s="46" t="s">
        <v>16</v>
      </c>
    </row>
    <row r="180">
      <c r="A180" s="47" t="s">
        <v>231</v>
      </c>
      <c r="B180" s="47" t="s">
        <v>23</v>
      </c>
      <c r="C180" s="47">
        <v>4.0</v>
      </c>
      <c r="D180" s="115" t="s">
        <v>658</v>
      </c>
      <c r="E180" s="107">
        <v>199584.0</v>
      </c>
      <c r="F180" s="72" t="s">
        <v>45</v>
      </c>
      <c r="G180" s="46" t="s">
        <v>16</v>
      </c>
    </row>
    <row r="181">
      <c r="A181" s="47" t="s">
        <v>231</v>
      </c>
      <c r="B181" s="47" t="s">
        <v>23</v>
      </c>
      <c r="C181" s="47">
        <v>5.0</v>
      </c>
      <c r="D181" s="115" t="s">
        <v>1413</v>
      </c>
      <c r="E181" s="107">
        <v>199727.36</v>
      </c>
      <c r="F181" s="72" t="s">
        <v>48</v>
      </c>
      <c r="G181" s="46" t="s">
        <v>10</v>
      </c>
      <c r="H181" s="46" t="s">
        <v>1414</v>
      </c>
      <c r="I181" s="46" t="s">
        <v>1415</v>
      </c>
    </row>
    <row r="182">
      <c r="A182" s="47" t="s">
        <v>231</v>
      </c>
      <c r="B182" s="47" t="s">
        <v>23</v>
      </c>
      <c r="C182" s="47">
        <v>6.0</v>
      </c>
      <c r="D182" s="115" t="s">
        <v>1416</v>
      </c>
      <c r="E182" s="107">
        <v>199450.72</v>
      </c>
      <c r="F182" s="72" t="s">
        <v>45</v>
      </c>
      <c r="G182" s="46" t="s">
        <v>16</v>
      </c>
    </row>
    <row r="183">
      <c r="A183" s="47" t="s">
        <v>231</v>
      </c>
      <c r="B183" s="47" t="s">
        <v>23</v>
      </c>
      <c r="C183" s="47">
        <v>7.0</v>
      </c>
      <c r="D183" s="115" t="s">
        <v>658</v>
      </c>
      <c r="E183" s="107">
        <v>199675.84</v>
      </c>
      <c r="F183" s="72" t="s">
        <v>45</v>
      </c>
      <c r="G183" s="46" t="s">
        <v>16</v>
      </c>
    </row>
    <row r="184">
      <c r="A184" s="47" t="s">
        <v>231</v>
      </c>
      <c r="B184" s="47" t="s">
        <v>23</v>
      </c>
      <c r="C184" s="47">
        <v>8.0</v>
      </c>
      <c r="D184" s="115" t="s">
        <v>645</v>
      </c>
      <c r="E184" s="107">
        <v>200000.0</v>
      </c>
      <c r="F184" s="72" t="s">
        <v>122</v>
      </c>
      <c r="G184" s="46" t="s">
        <v>16</v>
      </c>
    </row>
    <row r="185">
      <c r="A185" s="47" t="s">
        <v>231</v>
      </c>
      <c r="B185" s="47" t="s">
        <v>23</v>
      </c>
      <c r="C185" s="47">
        <v>9.0</v>
      </c>
      <c r="D185" s="115" t="s">
        <v>1413</v>
      </c>
      <c r="E185" s="107">
        <v>200000.0</v>
      </c>
      <c r="F185" s="72" t="s">
        <v>48</v>
      </c>
      <c r="G185" s="46" t="s">
        <v>10</v>
      </c>
      <c r="H185" s="46" t="s">
        <v>1414</v>
      </c>
      <c r="I185" s="46" t="s">
        <v>1415</v>
      </c>
    </row>
    <row r="186">
      <c r="A186" s="47" t="s">
        <v>231</v>
      </c>
      <c r="B186" s="47" t="s">
        <v>23</v>
      </c>
      <c r="C186" s="47">
        <v>10.0</v>
      </c>
      <c r="D186" s="115" t="s">
        <v>658</v>
      </c>
      <c r="E186" s="107">
        <v>199539.2</v>
      </c>
      <c r="F186" s="72" t="s">
        <v>45</v>
      </c>
      <c r="G186" s="46" t="s">
        <v>16</v>
      </c>
    </row>
    <row r="187">
      <c r="A187" s="47" t="s">
        <v>232</v>
      </c>
      <c r="B187" s="47" t="s">
        <v>23</v>
      </c>
      <c r="C187" s="47">
        <v>1.0</v>
      </c>
      <c r="D187" s="115" t="s">
        <v>1417</v>
      </c>
      <c r="E187" s="107">
        <v>198121.21</v>
      </c>
      <c r="F187" s="72" t="s">
        <v>89</v>
      </c>
      <c r="G187" s="46" t="s">
        <v>16</v>
      </c>
    </row>
    <row r="188">
      <c r="A188" s="47" t="s">
        <v>232</v>
      </c>
      <c r="B188" s="47" t="s">
        <v>23</v>
      </c>
      <c r="C188" s="47">
        <v>2.0</v>
      </c>
      <c r="D188" s="115" t="s">
        <v>1418</v>
      </c>
      <c r="E188" s="107">
        <v>198453.83</v>
      </c>
      <c r="F188" s="72" t="s">
        <v>45</v>
      </c>
      <c r="G188" s="46" t="s">
        <v>16</v>
      </c>
    </row>
    <row r="189">
      <c r="A189" s="47" t="s">
        <v>232</v>
      </c>
      <c r="B189" s="47" t="s">
        <v>23</v>
      </c>
      <c r="C189" s="47">
        <v>3.0</v>
      </c>
      <c r="D189" s="115" t="s">
        <v>857</v>
      </c>
      <c r="E189" s="107">
        <v>196463.19</v>
      </c>
      <c r="F189" s="72" t="s">
        <v>45</v>
      </c>
      <c r="G189" s="46" t="s">
        <v>16</v>
      </c>
    </row>
    <row r="190">
      <c r="A190" s="47" t="s">
        <v>232</v>
      </c>
      <c r="B190" s="47" t="s">
        <v>23</v>
      </c>
      <c r="C190" s="47">
        <v>4.0</v>
      </c>
      <c r="D190" s="115" t="s">
        <v>1419</v>
      </c>
      <c r="E190" s="107">
        <v>194317.29</v>
      </c>
      <c r="F190" s="72" t="s">
        <v>51</v>
      </c>
      <c r="G190" s="46" t="s">
        <v>16</v>
      </c>
    </row>
    <row r="191">
      <c r="A191" s="47" t="s">
        <v>232</v>
      </c>
      <c r="B191" s="47" t="s">
        <v>23</v>
      </c>
      <c r="C191" s="47">
        <v>5.0</v>
      </c>
      <c r="D191" s="115" t="s">
        <v>1420</v>
      </c>
      <c r="E191" s="107">
        <v>193547.91</v>
      </c>
      <c r="F191" s="72" t="s">
        <v>51</v>
      </c>
      <c r="G191" s="46" t="s">
        <v>16</v>
      </c>
    </row>
    <row r="192">
      <c r="A192" s="47" t="s">
        <v>232</v>
      </c>
      <c r="B192" s="47" t="s">
        <v>23</v>
      </c>
      <c r="C192" s="47">
        <v>6.0</v>
      </c>
      <c r="D192" s="115" t="s">
        <v>1234</v>
      </c>
      <c r="E192" s="107">
        <v>193930.42</v>
      </c>
      <c r="F192" s="72" t="s">
        <v>51</v>
      </c>
      <c r="G192" s="46" t="s">
        <v>16</v>
      </c>
    </row>
    <row r="193">
      <c r="A193" s="47" t="s">
        <v>232</v>
      </c>
      <c r="B193" s="47" t="s">
        <v>23</v>
      </c>
      <c r="C193" s="47">
        <v>7.0</v>
      </c>
      <c r="D193" s="115" t="s">
        <v>1234</v>
      </c>
      <c r="E193" s="107">
        <v>192950.73</v>
      </c>
      <c r="F193" s="72" t="s">
        <v>51</v>
      </c>
      <c r="G193" s="46" t="s">
        <v>16</v>
      </c>
    </row>
    <row r="194">
      <c r="A194" s="47" t="s">
        <v>232</v>
      </c>
      <c r="B194" s="47" t="s">
        <v>23</v>
      </c>
      <c r="C194" s="47">
        <v>8.0</v>
      </c>
      <c r="D194" s="115" t="s">
        <v>1421</v>
      </c>
      <c r="E194" s="107">
        <v>194801.01</v>
      </c>
      <c r="F194" s="72" t="s">
        <v>45</v>
      </c>
      <c r="G194" s="46" t="s">
        <v>16</v>
      </c>
    </row>
    <row r="195">
      <c r="A195" s="47" t="s">
        <v>232</v>
      </c>
      <c r="B195" s="47" t="s">
        <v>23</v>
      </c>
      <c r="C195" s="47">
        <v>9.0</v>
      </c>
      <c r="D195" s="115" t="s">
        <v>1421</v>
      </c>
      <c r="E195" s="107">
        <v>199866.24</v>
      </c>
      <c r="F195" s="72" t="s">
        <v>45</v>
      </c>
      <c r="G195" s="46" t="s">
        <v>16</v>
      </c>
    </row>
    <row r="196">
      <c r="A196" s="47" t="s">
        <v>232</v>
      </c>
      <c r="B196" s="47" t="s">
        <v>23</v>
      </c>
      <c r="C196" s="47">
        <v>10.0</v>
      </c>
      <c r="D196" s="115" t="s">
        <v>1422</v>
      </c>
      <c r="E196" s="107">
        <v>148510.24</v>
      </c>
      <c r="F196" s="72" t="s">
        <v>48</v>
      </c>
      <c r="G196" s="46" t="s">
        <v>16</v>
      </c>
    </row>
    <row r="197">
      <c r="A197" s="47" t="s">
        <v>233</v>
      </c>
      <c r="B197" s="47" t="s">
        <v>23</v>
      </c>
      <c r="C197" s="47">
        <v>1.0</v>
      </c>
      <c r="D197" s="115" t="s">
        <v>1221</v>
      </c>
      <c r="E197" s="107">
        <v>199618.98</v>
      </c>
      <c r="F197" s="72" t="s">
        <v>45</v>
      </c>
      <c r="G197" s="46" t="s">
        <v>16</v>
      </c>
    </row>
    <row r="198">
      <c r="A198" s="47" t="s">
        <v>233</v>
      </c>
      <c r="B198" s="47" t="s">
        <v>23</v>
      </c>
      <c r="C198" s="47">
        <v>2.0</v>
      </c>
      <c r="D198" s="115" t="s">
        <v>1423</v>
      </c>
      <c r="E198" s="107">
        <v>199431.89</v>
      </c>
      <c r="F198" s="72" t="s">
        <v>95</v>
      </c>
      <c r="G198" s="46" t="s">
        <v>16</v>
      </c>
    </row>
    <row r="199">
      <c r="A199" s="47" t="s">
        <v>233</v>
      </c>
      <c r="B199" s="47" t="s">
        <v>23</v>
      </c>
      <c r="C199" s="47">
        <v>3.0</v>
      </c>
      <c r="D199" s="115" t="s">
        <v>1424</v>
      </c>
      <c r="E199" s="107">
        <v>199615.04</v>
      </c>
      <c r="F199" s="72" t="s">
        <v>75</v>
      </c>
      <c r="G199" s="46" t="s">
        <v>16</v>
      </c>
    </row>
    <row r="200">
      <c r="A200" s="47" t="s">
        <v>233</v>
      </c>
      <c r="B200" s="47" t="s">
        <v>23</v>
      </c>
      <c r="C200" s="47">
        <v>4.0</v>
      </c>
      <c r="D200" s="115" t="s">
        <v>1368</v>
      </c>
      <c r="E200" s="107">
        <v>178029.75</v>
      </c>
      <c r="F200" s="72" t="s">
        <v>95</v>
      </c>
      <c r="G200" s="46" t="s">
        <v>16</v>
      </c>
    </row>
    <row r="201">
      <c r="A201" s="47" t="s">
        <v>233</v>
      </c>
      <c r="B201" s="47" t="s">
        <v>23</v>
      </c>
      <c r="C201" s="47">
        <v>5.0</v>
      </c>
      <c r="D201" s="115" t="s">
        <v>1302</v>
      </c>
      <c r="E201" s="107">
        <v>198901.52</v>
      </c>
      <c r="F201" s="72" t="s">
        <v>101</v>
      </c>
      <c r="G201" s="46" t="s">
        <v>16</v>
      </c>
    </row>
    <row r="202">
      <c r="A202" s="47" t="s">
        <v>233</v>
      </c>
      <c r="B202" s="47" t="s">
        <v>23</v>
      </c>
      <c r="C202" s="47">
        <v>6.0</v>
      </c>
      <c r="D202" s="115" t="s">
        <v>1424</v>
      </c>
      <c r="E202" s="107">
        <v>196004.0</v>
      </c>
      <c r="F202" s="72" t="s">
        <v>75</v>
      </c>
      <c r="G202" s="46" t="s">
        <v>16</v>
      </c>
    </row>
    <row r="203">
      <c r="A203" s="47" t="s">
        <v>233</v>
      </c>
      <c r="B203" s="47" t="s">
        <v>23</v>
      </c>
      <c r="C203" s="47">
        <v>7.0</v>
      </c>
      <c r="D203" s="115" t="s">
        <v>1424</v>
      </c>
      <c r="E203" s="107">
        <v>192042.12</v>
      </c>
      <c r="F203" s="72" t="s">
        <v>75</v>
      </c>
      <c r="G203" s="46" t="s">
        <v>16</v>
      </c>
    </row>
    <row r="204">
      <c r="A204" s="47" t="s">
        <v>233</v>
      </c>
      <c r="B204" s="47" t="s">
        <v>23</v>
      </c>
      <c r="C204" s="47">
        <v>8.0</v>
      </c>
      <c r="D204" s="115" t="s">
        <v>1425</v>
      </c>
      <c r="E204" s="107">
        <v>199574.76</v>
      </c>
      <c r="F204" s="72" t="s">
        <v>27</v>
      </c>
      <c r="G204" s="46" t="s">
        <v>16</v>
      </c>
    </row>
    <row r="205">
      <c r="A205" s="47" t="s">
        <v>233</v>
      </c>
      <c r="B205" s="47" t="s">
        <v>23</v>
      </c>
      <c r="C205" s="47">
        <v>9.0</v>
      </c>
      <c r="D205" s="115" t="s">
        <v>1426</v>
      </c>
      <c r="E205" s="107">
        <v>199349.88</v>
      </c>
      <c r="F205" s="72" t="s">
        <v>45</v>
      </c>
      <c r="G205" s="46" t="s">
        <v>16</v>
      </c>
    </row>
    <row r="206">
      <c r="A206" s="47" t="s">
        <v>233</v>
      </c>
      <c r="B206" s="47" t="s">
        <v>23</v>
      </c>
      <c r="C206" s="47">
        <v>10.0</v>
      </c>
      <c r="D206" s="115" t="s">
        <v>658</v>
      </c>
      <c r="E206" s="107">
        <v>199384.72</v>
      </c>
      <c r="F206" s="72" t="s">
        <v>45</v>
      </c>
      <c r="G206" s="46" t="s">
        <v>16</v>
      </c>
    </row>
    <row r="207">
      <c r="A207" s="47" t="s">
        <v>234</v>
      </c>
      <c r="B207" s="47" t="s">
        <v>23</v>
      </c>
      <c r="C207" s="47">
        <v>1.0</v>
      </c>
      <c r="D207" s="115" t="s">
        <v>1427</v>
      </c>
      <c r="E207" s="107">
        <v>199209.25</v>
      </c>
      <c r="F207" s="72" t="s">
        <v>48</v>
      </c>
      <c r="G207" s="46" t="s">
        <v>10</v>
      </c>
      <c r="H207" s="46" t="s">
        <v>1428</v>
      </c>
      <c r="I207" s="46" t="s">
        <v>1415</v>
      </c>
    </row>
    <row r="208">
      <c r="A208" s="47" t="s">
        <v>234</v>
      </c>
      <c r="B208" s="47" t="s">
        <v>23</v>
      </c>
      <c r="C208" s="47">
        <v>2.0</v>
      </c>
      <c r="D208" s="115" t="s">
        <v>1306</v>
      </c>
      <c r="E208" s="107">
        <v>198093.09</v>
      </c>
      <c r="F208" s="72" t="s">
        <v>54</v>
      </c>
      <c r="G208" s="46" t="s">
        <v>16</v>
      </c>
    </row>
    <row r="209">
      <c r="A209" s="47" t="s">
        <v>234</v>
      </c>
      <c r="B209" s="47" t="s">
        <v>23</v>
      </c>
      <c r="C209" s="47">
        <v>3.0</v>
      </c>
      <c r="D209" s="115" t="s">
        <v>1422</v>
      </c>
      <c r="E209" s="107">
        <v>198470.01</v>
      </c>
      <c r="F209" s="72" t="s">
        <v>48</v>
      </c>
      <c r="G209" s="46" t="s">
        <v>16</v>
      </c>
    </row>
    <row r="210">
      <c r="A210" s="47" t="s">
        <v>234</v>
      </c>
      <c r="B210" s="47" t="s">
        <v>23</v>
      </c>
      <c r="C210" s="47">
        <v>4.0</v>
      </c>
      <c r="D210" s="115" t="s">
        <v>1407</v>
      </c>
      <c r="E210" s="107">
        <v>198461.39</v>
      </c>
      <c r="F210" s="72" t="s">
        <v>54</v>
      </c>
      <c r="G210" s="46" t="s">
        <v>16</v>
      </c>
    </row>
    <row r="211">
      <c r="A211" s="47" t="s">
        <v>234</v>
      </c>
      <c r="B211" s="47" t="s">
        <v>23</v>
      </c>
      <c r="C211" s="47">
        <v>5.0</v>
      </c>
      <c r="D211" s="115" t="s">
        <v>658</v>
      </c>
      <c r="E211" s="107">
        <v>199511.21</v>
      </c>
      <c r="F211" s="72" t="s">
        <v>45</v>
      </c>
      <c r="G211" s="46" t="s">
        <v>16</v>
      </c>
    </row>
    <row r="212">
      <c r="A212" s="47" t="s">
        <v>234</v>
      </c>
      <c r="B212" s="47" t="s">
        <v>23</v>
      </c>
      <c r="C212" s="47">
        <v>6.0</v>
      </c>
      <c r="D212" s="115" t="s">
        <v>1429</v>
      </c>
      <c r="E212" s="107">
        <v>196865.22</v>
      </c>
      <c r="F212" s="72" t="s">
        <v>119</v>
      </c>
      <c r="G212" s="46" t="s">
        <v>16</v>
      </c>
    </row>
    <row r="213">
      <c r="A213" s="47" t="s">
        <v>234</v>
      </c>
      <c r="B213" s="47" t="s">
        <v>23</v>
      </c>
      <c r="C213" s="47">
        <v>7.0</v>
      </c>
      <c r="D213" s="115" t="s">
        <v>1430</v>
      </c>
      <c r="E213" s="107">
        <v>198454.7</v>
      </c>
      <c r="F213" s="72" t="s">
        <v>107</v>
      </c>
      <c r="G213" s="46" t="s">
        <v>16</v>
      </c>
    </row>
    <row r="214">
      <c r="A214" s="47" t="s">
        <v>234</v>
      </c>
      <c r="B214" s="47" t="s">
        <v>23</v>
      </c>
      <c r="C214" s="47">
        <v>8.0</v>
      </c>
      <c r="D214" s="115" t="s">
        <v>658</v>
      </c>
      <c r="E214" s="107">
        <v>198033.58</v>
      </c>
      <c r="F214" s="72" t="s">
        <v>45</v>
      </c>
      <c r="G214" s="46" t="s">
        <v>16</v>
      </c>
    </row>
    <row r="215">
      <c r="A215" s="47" t="s">
        <v>234</v>
      </c>
      <c r="B215" s="47" t="s">
        <v>23</v>
      </c>
      <c r="C215" s="47">
        <v>9.0</v>
      </c>
      <c r="D215" s="115" t="s">
        <v>725</v>
      </c>
      <c r="E215" s="107">
        <v>199231.55</v>
      </c>
      <c r="F215" s="72" t="s">
        <v>27</v>
      </c>
      <c r="G215" s="46" t="s">
        <v>16</v>
      </c>
    </row>
    <row r="216">
      <c r="A216" s="47" t="s">
        <v>234</v>
      </c>
      <c r="B216" s="47" t="s">
        <v>23</v>
      </c>
      <c r="C216" s="47">
        <v>10.0</v>
      </c>
      <c r="D216" s="115" t="s">
        <v>1422</v>
      </c>
      <c r="E216" s="107">
        <v>199738.45</v>
      </c>
      <c r="F216" s="72" t="s">
        <v>48</v>
      </c>
      <c r="G216" s="46" t="s">
        <v>16</v>
      </c>
    </row>
    <row r="217">
      <c r="A217" s="47" t="s">
        <v>247</v>
      </c>
      <c r="B217" s="47" t="s">
        <v>23</v>
      </c>
      <c r="C217" s="47">
        <v>1.0</v>
      </c>
      <c r="D217" s="115" t="s">
        <v>645</v>
      </c>
      <c r="E217" s="107">
        <v>200000.0</v>
      </c>
      <c r="F217" s="72" t="s">
        <v>122</v>
      </c>
      <c r="G217" s="46" t="s">
        <v>16</v>
      </c>
    </row>
    <row r="218">
      <c r="A218" s="47" t="s">
        <v>247</v>
      </c>
      <c r="B218" s="47" t="s">
        <v>23</v>
      </c>
      <c r="C218" s="47">
        <v>2.0</v>
      </c>
      <c r="D218" s="115" t="s">
        <v>1431</v>
      </c>
      <c r="E218" s="107">
        <v>123172.14</v>
      </c>
      <c r="F218" s="72" t="s">
        <v>51</v>
      </c>
      <c r="G218" s="46" t="s">
        <v>16</v>
      </c>
    </row>
    <row r="219">
      <c r="A219" s="47" t="s">
        <v>247</v>
      </c>
      <c r="B219" s="47" t="s">
        <v>23</v>
      </c>
      <c r="C219" s="47">
        <v>3.0</v>
      </c>
      <c r="D219" s="115" t="s">
        <v>658</v>
      </c>
      <c r="E219" s="107">
        <v>199992.32</v>
      </c>
      <c r="F219" s="72" t="s">
        <v>45</v>
      </c>
      <c r="G219" s="46" t="s">
        <v>16</v>
      </c>
    </row>
    <row r="220">
      <c r="A220" s="47" t="s">
        <v>247</v>
      </c>
      <c r="B220" s="47" t="s">
        <v>23</v>
      </c>
      <c r="C220" s="47">
        <v>4.0</v>
      </c>
      <c r="D220" s="115" t="s">
        <v>1234</v>
      </c>
      <c r="E220" s="107">
        <v>123893.12</v>
      </c>
      <c r="F220" s="72" t="s">
        <v>51</v>
      </c>
      <c r="G220" s="46" t="s">
        <v>16</v>
      </c>
    </row>
    <row r="221">
      <c r="A221" s="47" t="s">
        <v>247</v>
      </c>
      <c r="B221" s="47" t="s">
        <v>23</v>
      </c>
      <c r="C221" s="47">
        <v>5.0</v>
      </c>
      <c r="D221" s="115" t="s">
        <v>1432</v>
      </c>
      <c r="E221" s="107">
        <v>199897.71</v>
      </c>
      <c r="F221" s="72" t="s">
        <v>45</v>
      </c>
      <c r="G221" s="46" t="s">
        <v>16</v>
      </c>
    </row>
    <row r="222">
      <c r="A222" s="47" t="s">
        <v>247</v>
      </c>
      <c r="B222" s="47" t="s">
        <v>23</v>
      </c>
      <c r="C222" s="47">
        <v>6.0</v>
      </c>
      <c r="D222" s="115" t="s">
        <v>1433</v>
      </c>
      <c r="E222" s="107">
        <v>199927.01</v>
      </c>
      <c r="F222" s="72" t="s">
        <v>86</v>
      </c>
      <c r="G222" s="46" t="s">
        <v>16</v>
      </c>
    </row>
    <row r="223">
      <c r="A223" s="47" t="s">
        <v>247</v>
      </c>
      <c r="B223" s="47" t="s">
        <v>23</v>
      </c>
      <c r="C223" s="47">
        <v>7.0</v>
      </c>
      <c r="D223" s="115" t="s">
        <v>1434</v>
      </c>
      <c r="E223" s="107">
        <v>199876.77</v>
      </c>
      <c r="F223" s="72" t="s">
        <v>89</v>
      </c>
      <c r="G223" s="46" t="s">
        <v>16</v>
      </c>
    </row>
    <row r="224">
      <c r="A224" s="47" t="s">
        <v>247</v>
      </c>
      <c r="B224" s="47" t="s">
        <v>23</v>
      </c>
      <c r="C224" s="47">
        <v>8.0</v>
      </c>
      <c r="D224" s="115" t="s">
        <v>1266</v>
      </c>
      <c r="E224" s="107">
        <v>199966.37</v>
      </c>
      <c r="F224" s="72" t="s">
        <v>60</v>
      </c>
      <c r="G224" s="46" t="s">
        <v>16</v>
      </c>
    </row>
    <row r="225">
      <c r="A225" s="47" t="s">
        <v>247</v>
      </c>
      <c r="B225" s="47" t="s">
        <v>23</v>
      </c>
      <c r="C225" s="47">
        <v>9.0</v>
      </c>
      <c r="D225" s="115" t="s">
        <v>1418</v>
      </c>
      <c r="E225" s="107">
        <v>193141.34</v>
      </c>
      <c r="F225" s="72" t="s">
        <v>45</v>
      </c>
      <c r="G225" s="46" t="s">
        <v>16</v>
      </c>
    </row>
    <row r="226">
      <c r="A226" s="47" t="s">
        <v>248</v>
      </c>
      <c r="B226" s="47" t="s">
        <v>23</v>
      </c>
      <c r="C226" s="47">
        <v>1.0</v>
      </c>
      <c r="D226" s="115" t="s">
        <v>658</v>
      </c>
      <c r="E226" s="107">
        <v>199885.87</v>
      </c>
      <c r="F226" s="72" t="s">
        <v>45</v>
      </c>
      <c r="G226" s="46" t="s">
        <v>16</v>
      </c>
    </row>
    <row r="227">
      <c r="A227" s="47" t="s">
        <v>248</v>
      </c>
      <c r="B227" s="47" t="s">
        <v>23</v>
      </c>
      <c r="C227" s="47">
        <v>2.0</v>
      </c>
      <c r="D227" s="115" t="s">
        <v>658</v>
      </c>
      <c r="E227" s="107">
        <v>199913.66</v>
      </c>
      <c r="F227" s="72" t="s">
        <v>45</v>
      </c>
      <c r="G227" s="46" t="s">
        <v>16</v>
      </c>
    </row>
    <row r="228">
      <c r="A228" s="47" t="s">
        <v>248</v>
      </c>
      <c r="B228" s="47" t="s">
        <v>23</v>
      </c>
      <c r="C228" s="47">
        <v>3.0</v>
      </c>
      <c r="D228" s="115" t="s">
        <v>658</v>
      </c>
      <c r="E228" s="107">
        <v>199801.3</v>
      </c>
      <c r="F228" s="72" t="s">
        <v>45</v>
      </c>
      <c r="G228" s="46" t="s">
        <v>16</v>
      </c>
    </row>
    <row r="229">
      <c r="A229" s="47" t="s">
        <v>248</v>
      </c>
      <c r="B229" s="47" t="s">
        <v>23</v>
      </c>
      <c r="C229" s="47">
        <v>4.0</v>
      </c>
      <c r="D229" s="115" t="s">
        <v>658</v>
      </c>
      <c r="E229" s="107">
        <v>99486.34</v>
      </c>
      <c r="F229" s="72" t="s">
        <v>45</v>
      </c>
      <c r="G229" s="46" t="s">
        <v>16</v>
      </c>
    </row>
    <row r="230">
      <c r="A230" s="47" t="s">
        <v>248</v>
      </c>
      <c r="B230" s="47" t="s">
        <v>23</v>
      </c>
      <c r="C230" s="47">
        <v>5.0</v>
      </c>
      <c r="D230" s="115" t="s">
        <v>658</v>
      </c>
      <c r="E230" s="107">
        <v>199986.39</v>
      </c>
      <c r="F230" s="72" t="s">
        <v>45</v>
      </c>
      <c r="G230" s="46" t="s">
        <v>16</v>
      </c>
    </row>
    <row r="231">
      <c r="A231" s="47" t="s">
        <v>248</v>
      </c>
      <c r="B231" s="47" t="s">
        <v>23</v>
      </c>
      <c r="C231" s="47">
        <v>6.0</v>
      </c>
      <c r="D231" s="115" t="s">
        <v>658</v>
      </c>
      <c r="E231" s="107">
        <v>199861.46</v>
      </c>
      <c r="F231" s="72" t="s">
        <v>45</v>
      </c>
      <c r="G231" s="46" t="s">
        <v>16</v>
      </c>
    </row>
    <row r="232">
      <c r="A232" s="47" t="s">
        <v>248</v>
      </c>
      <c r="B232" s="47" t="s">
        <v>23</v>
      </c>
      <c r="C232" s="47">
        <v>7.0</v>
      </c>
      <c r="D232" s="115" t="s">
        <v>658</v>
      </c>
      <c r="E232" s="107">
        <v>99972.18</v>
      </c>
      <c r="F232" s="72" t="s">
        <v>45</v>
      </c>
      <c r="G232" s="46" t="s">
        <v>16</v>
      </c>
    </row>
    <row r="233">
      <c r="A233" s="47" t="s">
        <v>248</v>
      </c>
      <c r="B233" s="47" t="s">
        <v>23</v>
      </c>
      <c r="C233" s="47">
        <v>8.0</v>
      </c>
      <c r="D233" s="115" t="s">
        <v>1422</v>
      </c>
      <c r="E233" s="107">
        <v>199974.44</v>
      </c>
      <c r="F233" s="72" t="s">
        <v>48</v>
      </c>
      <c r="G233" s="46" t="s">
        <v>16</v>
      </c>
    </row>
    <row r="234">
      <c r="A234" s="47" t="s">
        <v>248</v>
      </c>
      <c r="B234" s="47" t="s">
        <v>23</v>
      </c>
      <c r="C234" s="47">
        <v>9.0</v>
      </c>
      <c r="D234" s="115" t="s">
        <v>1266</v>
      </c>
      <c r="E234" s="107">
        <v>199965.92</v>
      </c>
      <c r="F234" s="72" t="s">
        <v>60</v>
      </c>
      <c r="G234" s="46" t="s">
        <v>16</v>
      </c>
    </row>
    <row r="235">
      <c r="A235" s="47" t="s">
        <v>248</v>
      </c>
      <c r="B235" s="47" t="s">
        <v>23</v>
      </c>
      <c r="C235" s="47">
        <v>10.0</v>
      </c>
      <c r="D235" s="115" t="s">
        <v>1435</v>
      </c>
      <c r="E235" s="107">
        <v>197456.0</v>
      </c>
      <c r="F235" s="72" t="s">
        <v>51</v>
      </c>
      <c r="G235" s="46" t="s">
        <v>16</v>
      </c>
    </row>
    <row r="236">
      <c r="A236" s="47" t="s">
        <v>248</v>
      </c>
      <c r="B236" s="47" t="s">
        <v>23</v>
      </c>
      <c r="C236" s="47">
        <v>11.0</v>
      </c>
      <c r="D236" s="115" t="s">
        <v>645</v>
      </c>
      <c r="E236" s="107">
        <v>200000.0</v>
      </c>
      <c r="F236" s="72" t="s">
        <v>122</v>
      </c>
      <c r="G236" s="46" t="s">
        <v>16</v>
      </c>
    </row>
    <row r="237">
      <c r="A237" s="47" t="s">
        <v>249</v>
      </c>
      <c r="B237" s="47" t="s">
        <v>23</v>
      </c>
      <c r="C237" s="47">
        <v>1.0</v>
      </c>
      <c r="D237" s="115" t="s">
        <v>1436</v>
      </c>
      <c r="E237" s="107">
        <v>199282.65</v>
      </c>
      <c r="F237" s="72" t="s">
        <v>92</v>
      </c>
      <c r="G237" s="46" t="s">
        <v>16</v>
      </c>
    </row>
    <row r="238">
      <c r="A238" s="47" t="s">
        <v>249</v>
      </c>
      <c r="B238" s="47" t="s">
        <v>23</v>
      </c>
      <c r="C238" s="47">
        <v>2.0</v>
      </c>
      <c r="D238" s="115" t="s">
        <v>1437</v>
      </c>
      <c r="E238" s="107">
        <v>198562.31</v>
      </c>
      <c r="F238" s="72" t="s">
        <v>101</v>
      </c>
      <c r="G238" s="46" t="s">
        <v>16</v>
      </c>
    </row>
    <row r="239">
      <c r="A239" s="47" t="s">
        <v>249</v>
      </c>
      <c r="B239" s="47" t="s">
        <v>23</v>
      </c>
      <c r="C239" s="47">
        <v>3.0</v>
      </c>
      <c r="D239" s="115" t="s">
        <v>658</v>
      </c>
      <c r="E239" s="107">
        <v>199702.38</v>
      </c>
      <c r="F239" s="72" t="s">
        <v>45</v>
      </c>
      <c r="G239" s="46" t="s">
        <v>16</v>
      </c>
    </row>
    <row r="240">
      <c r="A240" s="47" t="s">
        <v>249</v>
      </c>
      <c r="B240" s="47" t="s">
        <v>23</v>
      </c>
      <c r="C240" s="47">
        <v>4.0</v>
      </c>
      <c r="D240" s="115" t="s">
        <v>1221</v>
      </c>
      <c r="E240" s="107">
        <v>199783.2</v>
      </c>
      <c r="F240" s="72" t="s">
        <v>45</v>
      </c>
      <c r="G240" s="46" t="s">
        <v>16</v>
      </c>
    </row>
    <row r="241">
      <c r="A241" s="47" t="s">
        <v>249</v>
      </c>
      <c r="B241" s="47" t="s">
        <v>23</v>
      </c>
      <c r="C241" s="47">
        <v>5.0</v>
      </c>
      <c r="D241" s="115" t="s">
        <v>1438</v>
      </c>
      <c r="E241" s="107">
        <v>199601.25</v>
      </c>
      <c r="F241" s="72" t="s">
        <v>45</v>
      </c>
      <c r="G241" s="46" t="s">
        <v>16</v>
      </c>
    </row>
    <row r="242">
      <c r="A242" s="47" t="s">
        <v>249</v>
      </c>
      <c r="B242" s="47" t="s">
        <v>23</v>
      </c>
      <c r="C242" s="47">
        <v>6.0</v>
      </c>
      <c r="D242" s="115" t="s">
        <v>1393</v>
      </c>
      <c r="E242" s="107">
        <v>199630.14</v>
      </c>
      <c r="F242" s="72" t="s">
        <v>45</v>
      </c>
      <c r="G242" s="46" t="s">
        <v>16</v>
      </c>
    </row>
    <row r="243">
      <c r="A243" s="47" t="s">
        <v>249</v>
      </c>
      <c r="B243" s="47" t="s">
        <v>23</v>
      </c>
      <c r="C243" s="47">
        <v>7.0</v>
      </c>
      <c r="D243" s="115" t="s">
        <v>1306</v>
      </c>
      <c r="E243" s="107">
        <v>199483.37</v>
      </c>
      <c r="F243" s="72" t="s">
        <v>54</v>
      </c>
      <c r="G243" s="46" t="s">
        <v>16</v>
      </c>
    </row>
    <row r="244">
      <c r="A244" s="47" t="s">
        <v>249</v>
      </c>
      <c r="B244" s="47" t="s">
        <v>23</v>
      </c>
      <c r="C244" s="47">
        <v>8.0</v>
      </c>
      <c r="D244" s="115" t="s">
        <v>1439</v>
      </c>
      <c r="E244" s="107">
        <v>199434.82</v>
      </c>
      <c r="F244" s="72" t="s">
        <v>122</v>
      </c>
      <c r="G244" s="46" t="s">
        <v>16</v>
      </c>
    </row>
    <row r="245">
      <c r="A245" s="47" t="s">
        <v>249</v>
      </c>
      <c r="B245" s="47" t="s">
        <v>23</v>
      </c>
      <c r="C245" s="47">
        <v>9.0</v>
      </c>
      <c r="D245" s="115" t="s">
        <v>645</v>
      </c>
      <c r="E245" s="107">
        <v>200000.0</v>
      </c>
      <c r="F245" s="72" t="s">
        <v>122</v>
      </c>
      <c r="G245" s="46" t="s">
        <v>16</v>
      </c>
    </row>
    <row r="246">
      <c r="A246" s="47" t="s">
        <v>249</v>
      </c>
      <c r="B246" s="47" t="s">
        <v>23</v>
      </c>
      <c r="C246" s="47">
        <v>10.0</v>
      </c>
      <c r="D246" s="115" t="s">
        <v>1392</v>
      </c>
      <c r="E246" s="107">
        <v>199286.59</v>
      </c>
      <c r="F246" s="72" t="s">
        <v>45</v>
      </c>
      <c r="G246" s="46" t="s">
        <v>16</v>
      </c>
    </row>
    <row r="247">
      <c r="A247" s="47" t="s">
        <v>250</v>
      </c>
      <c r="B247" s="47" t="s">
        <v>23</v>
      </c>
      <c r="C247" s="47">
        <v>1.0</v>
      </c>
      <c r="D247" s="115" t="s">
        <v>1440</v>
      </c>
      <c r="E247" s="107">
        <v>199897.6</v>
      </c>
      <c r="F247" s="72" t="s">
        <v>95</v>
      </c>
      <c r="G247" s="46" t="s">
        <v>16</v>
      </c>
    </row>
    <row r="248">
      <c r="A248" s="47" t="s">
        <v>250</v>
      </c>
      <c r="B248" s="47" t="s">
        <v>23</v>
      </c>
      <c r="C248" s="47">
        <v>2.0</v>
      </c>
      <c r="D248" s="115" t="s">
        <v>1441</v>
      </c>
      <c r="E248" s="107">
        <v>199767.23</v>
      </c>
      <c r="F248" s="72" t="s">
        <v>95</v>
      </c>
      <c r="G248" s="46" t="s">
        <v>16</v>
      </c>
    </row>
    <row r="249">
      <c r="A249" s="47" t="s">
        <v>250</v>
      </c>
      <c r="B249" s="47" t="s">
        <v>23</v>
      </c>
      <c r="C249" s="47">
        <v>3.0</v>
      </c>
      <c r="D249" s="115" t="s">
        <v>1441</v>
      </c>
      <c r="E249" s="107">
        <v>199237.21</v>
      </c>
      <c r="F249" s="72" t="s">
        <v>95</v>
      </c>
      <c r="G249" s="46" t="s">
        <v>16</v>
      </c>
    </row>
    <row r="250">
      <c r="A250" s="47" t="s">
        <v>250</v>
      </c>
      <c r="B250" s="47" t="s">
        <v>23</v>
      </c>
      <c r="C250" s="47">
        <v>4.0</v>
      </c>
      <c r="D250" s="115" t="s">
        <v>1389</v>
      </c>
      <c r="E250" s="107">
        <v>199727.36</v>
      </c>
      <c r="F250" s="72" t="s">
        <v>45</v>
      </c>
      <c r="G250" s="46" t="s">
        <v>16</v>
      </c>
    </row>
    <row r="251">
      <c r="A251" s="47" t="s">
        <v>250</v>
      </c>
      <c r="B251" s="47" t="s">
        <v>23</v>
      </c>
      <c r="C251" s="47">
        <v>5.0</v>
      </c>
      <c r="D251" s="115" t="s">
        <v>1440</v>
      </c>
      <c r="E251" s="107">
        <v>199897.6</v>
      </c>
      <c r="F251" s="72" t="s">
        <v>95</v>
      </c>
      <c r="G251" s="46" t="s">
        <v>16</v>
      </c>
    </row>
    <row r="252">
      <c r="A252" s="47" t="s">
        <v>250</v>
      </c>
      <c r="B252" s="47" t="s">
        <v>23</v>
      </c>
      <c r="C252" s="47">
        <v>6.0</v>
      </c>
      <c r="D252" s="115" t="s">
        <v>1266</v>
      </c>
      <c r="E252" s="107">
        <v>199899.39</v>
      </c>
      <c r="F252" s="72" t="s">
        <v>60</v>
      </c>
      <c r="G252" s="46" t="s">
        <v>16</v>
      </c>
    </row>
    <row r="253">
      <c r="A253" s="47" t="s">
        <v>250</v>
      </c>
      <c r="B253" s="47" t="s">
        <v>23</v>
      </c>
      <c r="C253" s="47">
        <v>7.0</v>
      </c>
      <c r="D253" s="115" t="s">
        <v>1441</v>
      </c>
      <c r="E253" s="107">
        <v>199473.9</v>
      </c>
      <c r="F253" s="72" t="s">
        <v>95</v>
      </c>
      <c r="G253" s="46" t="s">
        <v>16</v>
      </c>
    </row>
    <row r="254">
      <c r="A254" s="47" t="s">
        <v>250</v>
      </c>
      <c r="B254" s="47" t="s">
        <v>23</v>
      </c>
      <c r="C254" s="47">
        <v>8.0</v>
      </c>
      <c r="D254" s="115" t="s">
        <v>1225</v>
      </c>
      <c r="E254" s="107">
        <v>199891.97</v>
      </c>
      <c r="F254" s="72" t="s">
        <v>119</v>
      </c>
      <c r="G254" s="46" t="s">
        <v>16</v>
      </c>
    </row>
    <row r="255">
      <c r="A255" s="47" t="s">
        <v>250</v>
      </c>
      <c r="B255" s="47" t="s">
        <v>23</v>
      </c>
      <c r="C255" s="47">
        <v>9.0</v>
      </c>
      <c r="D255" s="115" t="s">
        <v>1441</v>
      </c>
      <c r="E255" s="107">
        <v>199878.57</v>
      </c>
      <c r="F255" s="72" t="s">
        <v>86</v>
      </c>
      <c r="G255" s="46" t="s">
        <v>16</v>
      </c>
    </row>
    <row r="256">
      <c r="A256" s="47" t="s">
        <v>251</v>
      </c>
      <c r="B256" s="47" t="s">
        <v>23</v>
      </c>
      <c r="C256" s="47">
        <v>1.0</v>
      </c>
      <c r="D256" s="115" t="s">
        <v>1344</v>
      </c>
      <c r="E256" s="107">
        <v>199765.61</v>
      </c>
      <c r="F256" s="72" t="s">
        <v>8</v>
      </c>
      <c r="G256" s="46" t="s">
        <v>16</v>
      </c>
    </row>
    <row r="257">
      <c r="A257" s="47" t="s">
        <v>251</v>
      </c>
      <c r="B257" s="47" t="s">
        <v>23</v>
      </c>
      <c r="C257" s="47">
        <v>2.0</v>
      </c>
      <c r="D257" s="115" t="s">
        <v>658</v>
      </c>
      <c r="E257" s="107">
        <v>199676.33</v>
      </c>
      <c r="F257" s="72" t="s">
        <v>45</v>
      </c>
      <c r="G257" s="46" t="s">
        <v>16</v>
      </c>
    </row>
    <row r="258">
      <c r="A258" s="47" t="s">
        <v>251</v>
      </c>
      <c r="B258" s="47" t="s">
        <v>23</v>
      </c>
      <c r="C258" s="47">
        <v>3.0</v>
      </c>
      <c r="D258" s="115" t="s">
        <v>1234</v>
      </c>
      <c r="E258" s="107">
        <v>197836.53</v>
      </c>
      <c r="F258" s="72" t="s">
        <v>51</v>
      </c>
      <c r="G258" s="46" t="s">
        <v>16</v>
      </c>
    </row>
    <row r="259">
      <c r="A259" s="47" t="s">
        <v>251</v>
      </c>
      <c r="B259" s="47" t="s">
        <v>23</v>
      </c>
      <c r="C259" s="47">
        <v>4.0</v>
      </c>
      <c r="D259" s="115" t="s">
        <v>645</v>
      </c>
      <c r="E259" s="107">
        <v>200000.0</v>
      </c>
      <c r="F259" s="72" t="s">
        <v>122</v>
      </c>
      <c r="G259" s="46" t="s">
        <v>16</v>
      </c>
    </row>
    <row r="260">
      <c r="A260" s="47" t="s">
        <v>251</v>
      </c>
      <c r="B260" s="47" t="s">
        <v>23</v>
      </c>
      <c r="C260" s="47">
        <v>5.0</v>
      </c>
      <c r="D260" s="115" t="s">
        <v>1439</v>
      </c>
      <c r="E260" s="107">
        <v>199498.32</v>
      </c>
      <c r="F260" s="72" t="s">
        <v>122</v>
      </c>
      <c r="G260" s="46" t="s">
        <v>16</v>
      </c>
    </row>
    <row r="261">
      <c r="A261" s="47" t="s">
        <v>251</v>
      </c>
      <c r="B261" s="47" t="s">
        <v>23</v>
      </c>
      <c r="C261" s="47">
        <v>6.0</v>
      </c>
      <c r="D261" s="115" t="s">
        <v>1442</v>
      </c>
      <c r="E261" s="107">
        <v>199980.0</v>
      </c>
      <c r="F261" s="72" t="s">
        <v>27</v>
      </c>
      <c r="G261" s="46" t="s">
        <v>16</v>
      </c>
    </row>
    <row r="262">
      <c r="A262" s="47" t="s">
        <v>251</v>
      </c>
      <c r="B262" s="47" t="s">
        <v>23</v>
      </c>
      <c r="C262" s="47">
        <v>7.0</v>
      </c>
      <c r="D262" s="115" t="s">
        <v>1443</v>
      </c>
      <c r="E262" s="107">
        <v>199050.0</v>
      </c>
      <c r="F262" s="72" t="s">
        <v>27</v>
      </c>
      <c r="G262" s="46" t="s">
        <v>16</v>
      </c>
    </row>
    <row r="263">
      <c r="A263" s="47" t="s">
        <v>251</v>
      </c>
      <c r="B263" s="47" t="s">
        <v>23</v>
      </c>
      <c r="C263" s="47">
        <v>8.0</v>
      </c>
      <c r="D263" s="115" t="s">
        <v>1444</v>
      </c>
      <c r="E263" s="107">
        <v>195458.63</v>
      </c>
      <c r="F263" s="72" t="s">
        <v>8</v>
      </c>
      <c r="G263" s="46" t="s">
        <v>16</v>
      </c>
    </row>
    <row r="264">
      <c r="A264" s="47" t="s">
        <v>251</v>
      </c>
      <c r="B264" s="47" t="s">
        <v>23</v>
      </c>
      <c r="C264" s="47">
        <v>9.0</v>
      </c>
      <c r="D264" s="115" t="s">
        <v>1445</v>
      </c>
      <c r="E264" s="107">
        <v>200000.0</v>
      </c>
      <c r="F264" s="72" t="s">
        <v>122</v>
      </c>
      <c r="G264" s="46" t="s">
        <v>16</v>
      </c>
    </row>
    <row r="265">
      <c r="A265" s="47" t="s">
        <v>252</v>
      </c>
      <c r="B265" s="47" t="s">
        <v>23</v>
      </c>
      <c r="C265" s="47">
        <v>1.0</v>
      </c>
      <c r="D265" s="115" t="s">
        <v>1446</v>
      </c>
      <c r="E265" s="107">
        <v>195005.76</v>
      </c>
      <c r="F265" s="72" t="s">
        <v>45</v>
      </c>
      <c r="G265" s="46" t="s">
        <v>16</v>
      </c>
    </row>
    <row r="266">
      <c r="A266" s="47" t="s">
        <v>252</v>
      </c>
      <c r="B266" s="47" t="s">
        <v>23</v>
      </c>
      <c r="C266" s="47">
        <v>2.0</v>
      </c>
      <c r="D266" s="115" t="s">
        <v>1446</v>
      </c>
      <c r="E266" s="107">
        <v>197291.0</v>
      </c>
      <c r="F266" s="72" t="s">
        <v>45</v>
      </c>
      <c r="G266" s="46" t="s">
        <v>16</v>
      </c>
    </row>
    <row r="267">
      <c r="A267" s="47" t="s">
        <v>252</v>
      </c>
      <c r="B267" s="47" t="s">
        <v>23</v>
      </c>
      <c r="C267" s="47">
        <v>3.0</v>
      </c>
      <c r="D267" s="115" t="s">
        <v>1341</v>
      </c>
      <c r="E267" s="107">
        <v>199439.52</v>
      </c>
      <c r="F267" s="72" t="s">
        <v>119</v>
      </c>
      <c r="G267" s="46" t="s">
        <v>16</v>
      </c>
    </row>
    <row r="268">
      <c r="A268" s="47" t="s">
        <v>252</v>
      </c>
      <c r="B268" s="47" t="s">
        <v>23</v>
      </c>
      <c r="C268" s="47">
        <v>4.0</v>
      </c>
      <c r="D268" s="115" t="s">
        <v>658</v>
      </c>
      <c r="E268" s="107">
        <v>199636.94</v>
      </c>
      <c r="F268" s="72" t="s">
        <v>45</v>
      </c>
      <c r="G268" s="46" t="s">
        <v>16</v>
      </c>
    </row>
    <row r="269">
      <c r="A269" s="47" t="s">
        <v>252</v>
      </c>
      <c r="B269" s="47" t="s">
        <v>23</v>
      </c>
      <c r="C269" s="47">
        <v>5.0</v>
      </c>
      <c r="D269" s="115" t="s">
        <v>882</v>
      </c>
      <c r="E269" s="107">
        <v>197040.82</v>
      </c>
      <c r="F269" s="72" t="s">
        <v>86</v>
      </c>
      <c r="G269" s="46" t="s">
        <v>16</v>
      </c>
    </row>
    <row r="270">
      <c r="A270" s="47" t="s">
        <v>252</v>
      </c>
      <c r="B270" s="47" t="s">
        <v>23</v>
      </c>
      <c r="C270" s="47">
        <v>6.0</v>
      </c>
      <c r="D270" s="115" t="s">
        <v>1367</v>
      </c>
      <c r="E270" s="107">
        <v>199650.08</v>
      </c>
      <c r="F270" s="72" t="s">
        <v>45</v>
      </c>
      <c r="G270" s="46" t="s">
        <v>16</v>
      </c>
    </row>
    <row r="271">
      <c r="A271" s="47" t="s">
        <v>252</v>
      </c>
      <c r="B271" s="47" t="s">
        <v>23</v>
      </c>
      <c r="C271" s="47">
        <v>7.0</v>
      </c>
      <c r="D271" s="115" t="s">
        <v>725</v>
      </c>
      <c r="E271" s="107">
        <v>199102.53</v>
      </c>
      <c r="F271" s="72" t="s">
        <v>27</v>
      </c>
      <c r="G271" s="46" t="s">
        <v>16</v>
      </c>
    </row>
    <row r="272">
      <c r="A272" s="47" t="s">
        <v>252</v>
      </c>
      <c r="B272" s="47" t="s">
        <v>23</v>
      </c>
      <c r="C272" s="47">
        <v>8.0</v>
      </c>
      <c r="D272" s="115" t="s">
        <v>1447</v>
      </c>
      <c r="E272" s="107">
        <v>195251.68</v>
      </c>
      <c r="F272" s="72" t="s">
        <v>51</v>
      </c>
      <c r="G272" s="46" t="s">
        <v>16</v>
      </c>
    </row>
    <row r="273">
      <c r="A273" s="47" t="s">
        <v>252</v>
      </c>
      <c r="B273" s="47" t="s">
        <v>23</v>
      </c>
      <c r="C273" s="47">
        <v>9.0</v>
      </c>
      <c r="D273" s="115" t="s">
        <v>1234</v>
      </c>
      <c r="E273" s="107">
        <v>195610.97</v>
      </c>
      <c r="F273" s="72" t="s">
        <v>51</v>
      </c>
      <c r="G273" s="46" t="s">
        <v>16</v>
      </c>
    </row>
    <row r="274">
      <c r="A274" s="47" t="s">
        <v>252</v>
      </c>
      <c r="B274" s="47" t="s">
        <v>23</v>
      </c>
      <c r="C274" s="47">
        <v>10.0</v>
      </c>
      <c r="D274" s="115" t="s">
        <v>1234</v>
      </c>
      <c r="E274" s="107">
        <v>195571.05</v>
      </c>
      <c r="F274" s="72" t="s">
        <v>51</v>
      </c>
      <c r="G274" s="46" t="s">
        <v>16</v>
      </c>
    </row>
    <row r="275">
      <c r="A275" s="47" t="s">
        <v>253</v>
      </c>
      <c r="B275" s="47" t="s">
        <v>23</v>
      </c>
      <c r="C275" s="47">
        <v>1.0</v>
      </c>
      <c r="D275" s="115" t="s">
        <v>1331</v>
      </c>
      <c r="E275" s="107">
        <v>199891.51</v>
      </c>
      <c r="F275" s="72" t="s">
        <v>86</v>
      </c>
      <c r="G275" s="46" t="s">
        <v>16</v>
      </c>
    </row>
    <row r="276">
      <c r="A276" s="47" t="s">
        <v>253</v>
      </c>
      <c r="B276" s="47" t="s">
        <v>23</v>
      </c>
      <c r="C276" s="47">
        <v>2.0</v>
      </c>
      <c r="D276" s="115" t="s">
        <v>1448</v>
      </c>
      <c r="E276" s="107">
        <v>199941.37</v>
      </c>
      <c r="F276" s="72" t="s">
        <v>48</v>
      </c>
      <c r="G276" s="46" t="s">
        <v>16</v>
      </c>
    </row>
    <row r="277">
      <c r="A277" s="47" t="s">
        <v>253</v>
      </c>
      <c r="B277" s="47" t="s">
        <v>23</v>
      </c>
      <c r="C277" s="47">
        <v>3.0</v>
      </c>
      <c r="D277" s="115" t="s">
        <v>1449</v>
      </c>
      <c r="E277" s="107">
        <v>199890.43</v>
      </c>
      <c r="F277" s="72" t="s">
        <v>45</v>
      </c>
      <c r="G277" s="46" t="s">
        <v>16</v>
      </c>
    </row>
    <row r="278">
      <c r="A278" s="47" t="s">
        <v>253</v>
      </c>
      <c r="B278" s="47" t="s">
        <v>23</v>
      </c>
      <c r="C278" s="47">
        <v>4.0</v>
      </c>
      <c r="D278" s="115" t="s">
        <v>725</v>
      </c>
      <c r="E278" s="107">
        <v>199819.2</v>
      </c>
      <c r="F278" s="72" t="s">
        <v>27</v>
      </c>
      <c r="G278" s="46" t="s">
        <v>16</v>
      </c>
    </row>
    <row r="279">
      <c r="A279" s="47" t="s">
        <v>253</v>
      </c>
      <c r="B279" s="47" t="s">
        <v>23</v>
      </c>
      <c r="C279" s="47">
        <v>5.0</v>
      </c>
      <c r="D279" s="115" t="s">
        <v>1449</v>
      </c>
      <c r="E279" s="107">
        <v>199900.96</v>
      </c>
      <c r="F279" s="72" t="s">
        <v>45</v>
      </c>
      <c r="G279" s="46" t="s">
        <v>16</v>
      </c>
    </row>
    <row r="280">
      <c r="A280" s="47" t="s">
        <v>253</v>
      </c>
      <c r="B280" s="47" t="s">
        <v>23</v>
      </c>
      <c r="C280" s="47">
        <v>6.0</v>
      </c>
      <c r="D280" s="115" t="s">
        <v>1450</v>
      </c>
      <c r="E280" s="107">
        <v>199933.37</v>
      </c>
      <c r="F280" s="72" t="s">
        <v>92</v>
      </c>
      <c r="G280" s="46" t="s">
        <v>16</v>
      </c>
    </row>
    <row r="281">
      <c r="A281" s="47" t="s">
        <v>253</v>
      </c>
      <c r="B281" s="47" t="s">
        <v>23</v>
      </c>
      <c r="C281" s="47">
        <v>7.0</v>
      </c>
      <c r="D281" s="115" t="s">
        <v>1451</v>
      </c>
      <c r="E281" s="107">
        <v>199833.56</v>
      </c>
      <c r="F281" s="72" t="s">
        <v>107</v>
      </c>
      <c r="G281" s="46" t="s">
        <v>16</v>
      </c>
    </row>
    <row r="282">
      <c r="A282" s="47" t="s">
        <v>253</v>
      </c>
      <c r="B282" s="47" t="s">
        <v>23</v>
      </c>
      <c r="C282" s="47">
        <v>8.0</v>
      </c>
      <c r="D282" s="115" t="s">
        <v>1449</v>
      </c>
      <c r="E282" s="107">
        <v>199918.84</v>
      </c>
      <c r="F282" s="72" t="s">
        <v>45</v>
      </c>
      <c r="G282" s="46" t="s">
        <v>16</v>
      </c>
    </row>
    <row r="283">
      <c r="A283" s="47" t="s">
        <v>253</v>
      </c>
      <c r="B283" s="47" t="s">
        <v>23</v>
      </c>
      <c r="C283" s="47">
        <v>9.0</v>
      </c>
      <c r="D283" s="115" t="s">
        <v>645</v>
      </c>
      <c r="E283" s="107">
        <v>200000.0</v>
      </c>
      <c r="F283" s="72" t="s">
        <v>122</v>
      </c>
      <c r="G283" s="46" t="s">
        <v>16</v>
      </c>
    </row>
    <row r="284">
      <c r="A284" s="47" t="s">
        <v>253</v>
      </c>
      <c r="B284" s="47" t="s">
        <v>23</v>
      </c>
      <c r="C284" s="47">
        <v>10.0</v>
      </c>
      <c r="D284" s="115" t="s">
        <v>1448</v>
      </c>
      <c r="E284" s="107">
        <v>199833.56</v>
      </c>
      <c r="F284" s="72" t="s">
        <v>48</v>
      </c>
      <c r="G284" s="46" t="s">
        <v>16</v>
      </c>
    </row>
    <row r="285">
      <c r="A285" s="47" t="s">
        <v>254</v>
      </c>
      <c r="B285" s="47" t="s">
        <v>23</v>
      </c>
      <c r="C285" s="47">
        <v>1.0</v>
      </c>
      <c r="D285" s="115" t="s">
        <v>1452</v>
      </c>
      <c r="E285" s="107">
        <v>199679.1</v>
      </c>
      <c r="F285" s="72" t="s">
        <v>119</v>
      </c>
      <c r="G285" s="46" t="s">
        <v>16</v>
      </c>
    </row>
    <row r="286">
      <c r="A286" s="47" t="s">
        <v>254</v>
      </c>
      <c r="B286" s="47" t="s">
        <v>23</v>
      </c>
      <c r="C286" s="47">
        <v>2.0</v>
      </c>
      <c r="D286" s="115" t="s">
        <v>1453</v>
      </c>
      <c r="E286" s="107">
        <v>199629.21</v>
      </c>
      <c r="F286" s="72" t="s">
        <v>92</v>
      </c>
      <c r="G286" s="46" t="s">
        <v>16</v>
      </c>
    </row>
    <row r="287">
      <c r="A287" s="47" t="s">
        <v>254</v>
      </c>
      <c r="B287" s="47" t="s">
        <v>23</v>
      </c>
      <c r="C287" s="47">
        <v>3.0</v>
      </c>
      <c r="D287" s="115" t="s">
        <v>1439</v>
      </c>
      <c r="E287" s="107">
        <v>199367.78</v>
      </c>
      <c r="F287" s="72" t="s">
        <v>122</v>
      </c>
      <c r="G287" s="46" t="s">
        <v>16</v>
      </c>
    </row>
    <row r="288">
      <c r="A288" s="47" t="s">
        <v>254</v>
      </c>
      <c r="B288" s="47" t="s">
        <v>23</v>
      </c>
      <c r="C288" s="47">
        <v>4.0</v>
      </c>
      <c r="D288" s="115" t="s">
        <v>1454</v>
      </c>
      <c r="E288" s="107">
        <v>199372.24</v>
      </c>
      <c r="F288" s="72" t="s">
        <v>36</v>
      </c>
      <c r="G288" s="46" t="s">
        <v>16</v>
      </c>
    </row>
    <row r="289">
      <c r="A289" s="47" t="s">
        <v>254</v>
      </c>
      <c r="B289" s="47" t="s">
        <v>23</v>
      </c>
      <c r="C289" s="47">
        <v>5.0</v>
      </c>
      <c r="D289" s="115" t="s">
        <v>1455</v>
      </c>
      <c r="E289" s="107">
        <v>199256.96</v>
      </c>
      <c r="F289" s="72" t="s">
        <v>8</v>
      </c>
      <c r="G289" s="46" t="s">
        <v>16</v>
      </c>
    </row>
    <row r="290">
      <c r="A290" s="47" t="s">
        <v>254</v>
      </c>
      <c r="B290" s="47" t="s">
        <v>23</v>
      </c>
      <c r="C290" s="47">
        <v>6.0</v>
      </c>
      <c r="D290" s="115" t="s">
        <v>1456</v>
      </c>
      <c r="E290" s="107">
        <v>199264.36</v>
      </c>
      <c r="F290" s="72" t="s">
        <v>36</v>
      </c>
      <c r="G290" s="46" t="s">
        <v>16</v>
      </c>
    </row>
    <row r="291">
      <c r="A291" s="47" t="s">
        <v>254</v>
      </c>
      <c r="B291" s="47" t="s">
        <v>23</v>
      </c>
      <c r="C291" s="47">
        <v>7.0</v>
      </c>
      <c r="D291" s="115" t="s">
        <v>1457</v>
      </c>
      <c r="E291" s="107">
        <v>199387.76</v>
      </c>
      <c r="F291" s="72" t="s">
        <v>66</v>
      </c>
      <c r="G291" s="46" t="s">
        <v>16</v>
      </c>
    </row>
    <row r="292">
      <c r="A292" s="47" t="s">
        <v>254</v>
      </c>
      <c r="B292" s="47" t="s">
        <v>23</v>
      </c>
      <c r="C292" s="47">
        <v>8.0</v>
      </c>
      <c r="D292" s="115" t="s">
        <v>1457</v>
      </c>
      <c r="E292" s="107">
        <v>198587.19</v>
      </c>
      <c r="F292" s="72" t="s">
        <v>66</v>
      </c>
      <c r="G292" s="46" t="s">
        <v>16</v>
      </c>
    </row>
    <row r="293">
      <c r="A293" s="47" t="s">
        <v>254</v>
      </c>
      <c r="B293" s="47" t="s">
        <v>23</v>
      </c>
      <c r="C293" s="47">
        <v>9.0</v>
      </c>
      <c r="D293" s="115" t="s">
        <v>1458</v>
      </c>
      <c r="E293" s="107">
        <v>197855.36</v>
      </c>
      <c r="F293" s="72" t="s">
        <v>42</v>
      </c>
      <c r="G293" s="46" t="s">
        <v>16</v>
      </c>
    </row>
    <row r="294">
      <c r="A294" s="96" t="s">
        <v>254</v>
      </c>
      <c r="B294" s="96" t="s">
        <v>23</v>
      </c>
      <c r="C294" s="96">
        <v>10.0</v>
      </c>
      <c r="D294" s="130" t="s">
        <v>1422</v>
      </c>
      <c r="E294" s="108">
        <v>199692.33</v>
      </c>
      <c r="F294" s="98" t="s">
        <v>48</v>
      </c>
      <c r="G294" s="46" t="s">
        <v>16</v>
      </c>
    </row>
    <row r="295">
      <c r="A295" s="47" t="s">
        <v>231</v>
      </c>
      <c r="B295" s="47" t="s">
        <v>12</v>
      </c>
      <c r="C295" s="47">
        <v>1.0</v>
      </c>
      <c r="D295" s="115" t="s">
        <v>1459</v>
      </c>
      <c r="E295" s="107">
        <v>197174.25</v>
      </c>
      <c r="F295" s="72" t="s">
        <v>92</v>
      </c>
      <c r="G295" s="52"/>
    </row>
    <row r="296">
      <c r="A296" s="47" t="s">
        <v>231</v>
      </c>
      <c r="B296" s="47" t="s">
        <v>12</v>
      </c>
      <c r="C296" s="47">
        <v>2.0</v>
      </c>
      <c r="D296" s="115" t="s">
        <v>1344</v>
      </c>
      <c r="E296" s="107">
        <v>194695.33</v>
      </c>
      <c r="F296" s="72" t="s">
        <v>8</v>
      </c>
      <c r="G296" s="52"/>
    </row>
    <row r="297">
      <c r="A297" s="47" t="s">
        <v>231</v>
      </c>
      <c r="B297" s="47" t="s">
        <v>12</v>
      </c>
      <c r="C297" s="47">
        <v>3.0</v>
      </c>
      <c r="D297" s="115" t="s">
        <v>110</v>
      </c>
      <c r="E297" s="107">
        <v>145421.64</v>
      </c>
      <c r="F297" s="72" t="s">
        <v>110</v>
      </c>
      <c r="G297" s="52"/>
    </row>
    <row r="298">
      <c r="A298" s="47" t="s">
        <v>231</v>
      </c>
      <c r="B298" s="47" t="s">
        <v>12</v>
      </c>
      <c r="C298" s="47">
        <v>4.0</v>
      </c>
      <c r="D298" s="115" t="s">
        <v>675</v>
      </c>
      <c r="E298" s="107">
        <v>74482.64</v>
      </c>
      <c r="F298" s="72" t="s">
        <v>113</v>
      </c>
      <c r="G298" s="52"/>
    </row>
    <row r="299">
      <c r="A299" s="47" t="s">
        <v>231</v>
      </c>
      <c r="B299" s="47" t="s">
        <v>12</v>
      </c>
      <c r="C299" s="47">
        <v>5.0</v>
      </c>
      <c r="D299" s="115" t="s">
        <v>1460</v>
      </c>
      <c r="E299" s="107">
        <v>98441.48</v>
      </c>
      <c r="F299" s="72" t="s">
        <v>45</v>
      </c>
      <c r="G299" s="52"/>
    </row>
    <row r="300">
      <c r="A300" s="47" t="s">
        <v>231</v>
      </c>
      <c r="B300" s="47" t="s">
        <v>12</v>
      </c>
      <c r="C300" s="47">
        <v>6.0</v>
      </c>
      <c r="D300" s="115" t="s">
        <v>1430</v>
      </c>
      <c r="E300" s="107">
        <v>127182.64</v>
      </c>
      <c r="F300" s="72" t="s">
        <v>107</v>
      </c>
      <c r="G300" s="52"/>
    </row>
    <row r="301">
      <c r="A301" s="47" t="s">
        <v>231</v>
      </c>
      <c r="B301" s="47" t="s">
        <v>12</v>
      </c>
      <c r="C301" s="47">
        <v>7.0</v>
      </c>
      <c r="D301" s="115" t="s">
        <v>1461</v>
      </c>
      <c r="E301" s="107">
        <v>195550.19</v>
      </c>
      <c r="F301" s="72" t="s">
        <v>27</v>
      </c>
      <c r="G301" s="52"/>
    </row>
    <row r="302">
      <c r="A302" s="47" t="s">
        <v>231</v>
      </c>
      <c r="B302" s="47" t="s">
        <v>12</v>
      </c>
      <c r="C302" s="47">
        <v>8.0</v>
      </c>
      <c r="D302" s="115" t="s">
        <v>1460</v>
      </c>
      <c r="E302" s="107">
        <v>196757.67</v>
      </c>
      <c r="F302" s="72" t="s">
        <v>45</v>
      </c>
      <c r="G302" s="52"/>
    </row>
    <row r="303">
      <c r="A303" s="47" t="s">
        <v>231</v>
      </c>
      <c r="B303" s="47" t="s">
        <v>12</v>
      </c>
      <c r="C303" s="47">
        <v>9.0</v>
      </c>
      <c r="D303" s="115" t="s">
        <v>1460</v>
      </c>
      <c r="E303" s="107">
        <v>197065.92</v>
      </c>
      <c r="F303" s="72" t="s">
        <v>45</v>
      </c>
      <c r="G303" s="52"/>
    </row>
    <row r="304">
      <c r="A304" s="47" t="s">
        <v>231</v>
      </c>
      <c r="B304" s="47" t="s">
        <v>12</v>
      </c>
      <c r="C304" s="47">
        <v>10.0</v>
      </c>
      <c r="D304" s="115" t="s">
        <v>1430</v>
      </c>
      <c r="E304" s="107">
        <v>194902.33</v>
      </c>
      <c r="F304" s="72" t="s">
        <v>51</v>
      </c>
      <c r="G304" s="52"/>
    </row>
    <row r="305">
      <c r="A305" s="47" t="s">
        <v>232</v>
      </c>
      <c r="B305" s="47" t="s">
        <v>12</v>
      </c>
      <c r="C305" s="47">
        <v>1.0</v>
      </c>
      <c r="D305" s="115" t="s">
        <v>1462</v>
      </c>
      <c r="E305" s="107">
        <v>145237.99</v>
      </c>
      <c r="F305" s="72" t="s">
        <v>95</v>
      </c>
      <c r="G305" s="52"/>
    </row>
    <row r="306">
      <c r="A306" s="47" t="s">
        <v>232</v>
      </c>
      <c r="B306" s="47" t="s">
        <v>12</v>
      </c>
      <c r="C306" s="47">
        <v>2.0</v>
      </c>
      <c r="D306" s="115" t="s">
        <v>1462</v>
      </c>
      <c r="E306" s="107">
        <v>147982.57</v>
      </c>
      <c r="F306" s="72" t="s">
        <v>95</v>
      </c>
      <c r="G306" s="52"/>
    </row>
    <row r="307">
      <c r="A307" s="47" t="s">
        <v>232</v>
      </c>
      <c r="B307" s="47" t="s">
        <v>12</v>
      </c>
      <c r="C307" s="47">
        <v>3.0</v>
      </c>
      <c r="D307" s="115" t="s">
        <v>1430</v>
      </c>
      <c r="E307" s="107">
        <v>167460.54</v>
      </c>
      <c r="F307" s="72" t="s">
        <v>107</v>
      </c>
      <c r="G307" s="52"/>
    </row>
    <row r="308">
      <c r="A308" s="47" t="s">
        <v>232</v>
      </c>
      <c r="B308" s="47" t="s">
        <v>12</v>
      </c>
      <c r="C308" s="47">
        <v>4.0</v>
      </c>
      <c r="D308" s="115" t="s">
        <v>1430</v>
      </c>
      <c r="E308" s="107">
        <v>149792.38</v>
      </c>
      <c r="F308" s="72" t="s">
        <v>107</v>
      </c>
      <c r="G308" s="52"/>
    </row>
    <row r="309">
      <c r="A309" s="47" t="s">
        <v>232</v>
      </c>
      <c r="B309" s="47" t="s">
        <v>12</v>
      </c>
      <c r="C309" s="47">
        <v>5.0</v>
      </c>
      <c r="D309" s="115" t="s">
        <v>705</v>
      </c>
      <c r="E309" s="107">
        <v>200000.0</v>
      </c>
      <c r="F309" s="72" t="s">
        <v>30</v>
      </c>
      <c r="G309" s="52"/>
    </row>
    <row r="310">
      <c r="A310" s="47" t="s">
        <v>232</v>
      </c>
      <c r="B310" s="47" t="s">
        <v>12</v>
      </c>
      <c r="C310" s="47">
        <v>6.0</v>
      </c>
      <c r="D310" s="115" t="s">
        <v>705</v>
      </c>
      <c r="E310" s="107">
        <v>200000.0</v>
      </c>
      <c r="F310" s="72" t="s">
        <v>30</v>
      </c>
      <c r="G310" s="52"/>
    </row>
    <row r="311">
      <c r="A311" s="47" t="s">
        <v>232</v>
      </c>
      <c r="B311" s="47" t="s">
        <v>12</v>
      </c>
      <c r="C311" s="47">
        <v>7.0</v>
      </c>
      <c r="D311" s="115" t="s">
        <v>705</v>
      </c>
      <c r="E311" s="107">
        <v>200000.0</v>
      </c>
      <c r="F311" s="72" t="s">
        <v>30</v>
      </c>
      <c r="G311" s="52"/>
    </row>
    <row r="312">
      <c r="A312" s="47" t="s">
        <v>232</v>
      </c>
      <c r="B312" s="47" t="s">
        <v>12</v>
      </c>
      <c r="C312" s="47">
        <v>8.0</v>
      </c>
      <c r="D312" s="115" t="s">
        <v>705</v>
      </c>
      <c r="E312" s="107">
        <v>200000.0</v>
      </c>
      <c r="F312" s="72" t="s">
        <v>30</v>
      </c>
      <c r="G312" s="52"/>
    </row>
    <row r="313">
      <c r="A313" s="47" t="s">
        <v>232</v>
      </c>
      <c r="B313" s="47" t="s">
        <v>12</v>
      </c>
      <c r="C313" s="47">
        <v>9.0</v>
      </c>
      <c r="D313" s="115" t="s">
        <v>1463</v>
      </c>
      <c r="E313" s="107">
        <v>199584.0</v>
      </c>
      <c r="F313" s="72" t="s">
        <v>116</v>
      </c>
      <c r="G313" s="52"/>
    </row>
    <row r="314">
      <c r="A314" s="47" t="s">
        <v>233</v>
      </c>
      <c r="B314" s="47" t="s">
        <v>12</v>
      </c>
      <c r="C314" s="47">
        <v>1.0</v>
      </c>
      <c r="D314" s="115" t="s">
        <v>705</v>
      </c>
      <c r="E314" s="107">
        <v>200000.0</v>
      </c>
      <c r="F314" s="72" t="s">
        <v>30</v>
      </c>
      <c r="G314" s="52"/>
    </row>
    <row r="315">
      <c r="A315" s="47" t="s">
        <v>233</v>
      </c>
      <c r="B315" s="47" t="s">
        <v>12</v>
      </c>
      <c r="C315" s="47">
        <v>2.0</v>
      </c>
      <c r="D315" s="115" t="s">
        <v>86</v>
      </c>
      <c r="E315" s="107">
        <v>197789.03</v>
      </c>
      <c r="F315" s="72" t="s">
        <v>86</v>
      </c>
      <c r="G315" s="52"/>
    </row>
    <row r="316">
      <c r="A316" s="47" t="s">
        <v>233</v>
      </c>
      <c r="B316" s="47" t="s">
        <v>12</v>
      </c>
      <c r="C316" s="47">
        <v>3.0</v>
      </c>
      <c r="D316" s="115" t="s">
        <v>705</v>
      </c>
      <c r="E316" s="107">
        <v>200000.0</v>
      </c>
      <c r="F316" s="72" t="s">
        <v>30</v>
      </c>
      <c r="G316" s="52"/>
    </row>
    <row r="317">
      <c r="A317" s="47" t="s">
        <v>233</v>
      </c>
      <c r="B317" s="47" t="s">
        <v>12</v>
      </c>
      <c r="C317" s="47">
        <v>4.0</v>
      </c>
      <c r="D317" s="115" t="s">
        <v>1460</v>
      </c>
      <c r="E317" s="46">
        <v>89593.19</v>
      </c>
      <c r="F317" s="72" t="s">
        <v>45</v>
      </c>
      <c r="G317" s="52"/>
    </row>
    <row r="318">
      <c r="A318" s="47" t="s">
        <v>234</v>
      </c>
      <c r="B318" s="47" t="s">
        <v>12</v>
      </c>
      <c r="C318" s="47">
        <v>1.0</v>
      </c>
      <c r="D318" s="115" t="s">
        <v>48</v>
      </c>
      <c r="E318" s="107">
        <v>195085.09</v>
      </c>
      <c r="F318" s="72" t="s">
        <v>48</v>
      </c>
      <c r="G318" s="52"/>
    </row>
    <row r="319">
      <c r="A319" s="47" t="s">
        <v>234</v>
      </c>
      <c r="B319" s="47" t="s">
        <v>12</v>
      </c>
      <c r="C319" s="47">
        <v>2.0</v>
      </c>
      <c r="D319" s="115" t="s">
        <v>48</v>
      </c>
      <c r="E319" s="107">
        <v>95427.68</v>
      </c>
      <c r="F319" s="72" t="s">
        <v>48</v>
      </c>
      <c r="G319" s="52"/>
    </row>
    <row r="320">
      <c r="A320" s="47" t="s">
        <v>234</v>
      </c>
      <c r="B320" s="47" t="s">
        <v>12</v>
      </c>
      <c r="C320" s="47">
        <v>3.0</v>
      </c>
      <c r="D320" s="135" t="s">
        <v>1464</v>
      </c>
      <c r="E320" s="136">
        <v>200000.0</v>
      </c>
      <c r="F320" s="83" t="s">
        <v>30</v>
      </c>
      <c r="G320" s="52"/>
    </row>
    <row r="321">
      <c r="A321" s="47" t="s">
        <v>234</v>
      </c>
      <c r="B321" s="47" t="s">
        <v>12</v>
      </c>
      <c r="C321" s="47">
        <v>4.0</v>
      </c>
      <c r="D321" s="115" t="s">
        <v>1302</v>
      </c>
      <c r="E321" s="107">
        <v>197374.78</v>
      </c>
      <c r="F321" s="72" t="s">
        <v>101</v>
      </c>
      <c r="G321" s="52"/>
    </row>
    <row r="322">
      <c r="A322" s="47" t="s">
        <v>234</v>
      </c>
      <c r="B322" s="47" t="s">
        <v>12</v>
      </c>
      <c r="C322" s="47">
        <v>5.0</v>
      </c>
      <c r="D322" s="115" t="s">
        <v>1460</v>
      </c>
      <c r="E322" s="107">
        <v>199803.41</v>
      </c>
      <c r="F322" s="72" t="s">
        <v>45</v>
      </c>
      <c r="G322" s="52"/>
    </row>
    <row r="323">
      <c r="A323" s="47" t="s">
        <v>234</v>
      </c>
      <c r="B323" s="47" t="s">
        <v>12</v>
      </c>
      <c r="C323" s="47">
        <v>6.0</v>
      </c>
      <c r="D323" s="115" t="s">
        <v>705</v>
      </c>
      <c r="E323" s="107">
        <v>200000.0</v>
      </c>
      <c r="F323" s="72" t="s">
        <v>30</v>
      </c>
      <c r="G323" s="52"/>
    </row>
    <row r="324">
      <c r="A324" s="47" t="s">
        <v>247</v>
      </c>
      <c r="B324" s="47" t="s">
        <v>12</v>
      </c>
      <c r="C324" s="47">
        <v>1.0</v>
      </c>
      <c r="D324" s="115" t="s">
        <v>1302</v>
      </c>
      <c r="E324" s="107">
        <v>200000.0</v>
      </c>
      <c r="F324" s="72" t="s">
        <v>101</v>
      </c>
      <c r="G324" s="52"/>
    </row>
    <row r="325">
      <c r="A325" s="47" t="s">
        <v>247</v>
      </c>
      <c r="B325" s="47" t="s">
        <v>12</v>
      </c>
      <c r="C325" s="47">
        <v>2.0</v>
      </c>
      <c r="D325" s="115" t="s">
        <v>1302</v>
      </c>
      <c r="E325" s="107">
        <v>200000.0</v>
      </c>
      <c r="F325" s="72" t="s">
        <v>101</v>
      </c>
      <c r="G325" s="52"/>
    </row>
    <row r="326">
      <c r="A326" s="47" t="s">
        <v>247</v>
      </c>
      <c r="B326" s="47" t="s">
        <v>12</v>
      </c>
      <c r="C326" s="47">
        <v>3.0</v>
      </c>
      <c r="D326" s="115" t="s">
        <v>705</v>
      </c>
      <c r="E326" s="107">
        <v>200000.0</v>
      </c>
      <c r="F326" s="72" t="s">
        <v>30</v>
      </c>
      <c r="G326" s="52"/>
    </row>
    <row r="327">
      <c r="A327" s="47" t="s">
        <v>247</v>
      </c>
      <c r="B327" s="47" t="s">
        <v>12</v>
      </c>
      <c r="C327" s="47">
        <v>4.0</v>
      </c>
      <c r="D327" s="115" t="s">
        <v>1302</v>
      </c>
      <c r="E327" s="107">
        <v>200000.0</v>
      </c>
      <c r="F327" s="72" t="s">
        <v>101</v>
      </c>
      <c r="G327" s="52"/>
    </row>
    <row r="328">
      <c r="A328" s="47" t="s">
        <v>247</v>
      </c>
      <c r="B328" s="47" t="s">
        <v>12</v>
      </c>
      <c r="C328" s="47">
        <v>5.0</v>
      </c>
      <c r="D328" s="135" t="s">
        <v>86</v>
      </c>
      <c r="E328" s="107">
        <v>200000.0</v>
      </c>
      <c r="F328" s="83" t="s">
        <v>86</v>
      </c>
      <c r="G328" s="52"/>
    </row>
    <row r="329">
      <c r="A329" s="47" t="s">
        <v>247</v>
      </c>
      <c r="B329" s="47" t="s">
        <v>12</v>
      </c>
      <c r="C329" s="47">
        <v>6.0</v>
      </c>
      <c r="D329" s="115" t="s">
        <v>1302</v>
      </c>
      <c r="E329" s="107">
        <v>200000.0</v>
      </c>
      <c r="F329" s="72" t="s">
        <v>101</v>
      </c>
      <c r="G329" s="52"/>
    </row>
    <row r="330">
      <c r="A330" s="47" t="s">
        <v>248</v>
      </c>
      <c r="B330" s="47" t="s">
        <v>12</v>
      </c>
      <c r="C330" s="47">
        <v>1.0</v>
      </c>
      <c r="D330" s="135" t="s">
        <v>705</v>
      </c>
      <c r="E330" s="107">
        <v>200000.0</v>
      </c>
      <c r="F330" s="72" t="s">
        <v>30</v>
      </c>
      <c r="G330" s="52"/>
    </row>
    <row r="331">
      <c r="A331" s="47" t="s">
        <v>248</v>
      </c>
      <c r="B331" s="47" t="s">
        <v>12</v>
      </c>
      <c r="C331" s="47">
        <v>2.0</v>
      </c>
      <c r="D331" s="135" t="s">
        <v>705</v>
      </c>
      <c r="E331" s="107">
        <v>200000.0</v>
      </c>
      <c r="F331" s="72" t="s">
        <v>30</v>
      </c>
      <c r="G331" s="52"/>
    </row>
    <row r="332">
      <c r="A332" s="47" t="s">
        <v>248</v>
      </c>
      <c r="B332" s="47" t="s">
        <v>12</v>
      </c>
      <c r="C332" s="47">
        <v>3.0</v>
      </c>
      <c r="D332" s="135" t="s">
        <v>1460</v>
      </c>
      <c r="E332" s="136">
        <v>196741.73</v>
      </c>
      <c r="F332" s="83" t="s">
        <v>45</v>
      </c>
      <c r="G332" s="52"/>
    </row>
    <row r="333">
      <c r="A333" s="47" t="s">
        <v>248</v>
      </c>
      <c r="B333" s="47" t="s">
        <v>12</v>
      </c>
      <c r="C333" s="47">
        <v>4.0</v>
      </c>
      <c r="D333" s="135" t="s">
        <v>1302</v>
      </c>
      <c r="E333" s="136">
        <v>96067.0</v>
      </c>
      <c r="F333" s="83" t="s">
        <v>101</v>
      </c>
      <c r="G333" s="52"/>
    </row>
    <row r="334">
      <c r="A334" s="47" t="s">
        <v>248</v>
      </c>
      <c r="B334" s="47" t="s">
        <v>12</v>
      </c>
      <c r="C334" s="47">
        <v>5.0</v>
      </c>
      <c r="D334" s="135" t="s">
        <v>1302</v>
      </c>
      <c r="E334" s="107">
        <v>196235.98</v>
      </c>
      <c r="F334" s="83" t="s">
        <v>101</v>
      </c>
      <c r="G334" s="52"/>
    </row>
    <row r="335">
      <c r="A335" s="47" t="s">
        <v>248</v>
      </c>
      <c r="B335" s="47" t="s">
        <v>12</v>
      </c>
      <c r="C335" s="47">
        <v>6.0</v>
      </c>
      <c r="D335" s="115" t="s">
        <v>705</v>
      </c>
      <c r="E335" s="107">
        <v>200000.0</v>
      </c>
      <c r="F335" s="72" t="s">
        <v>30</v>
      </c>
      <c r="G335" s="52"/>
    </row>
    <row r="336">
      <c r="A336" s="47" t="s">
        <v>248</v>
      </c>
      <c r="B336" s="47" t="s">
        <v>12</v>
      </c>
      <c r="C336" s="47">
        <v>7.0</v>
      </c>
      <c r="D336" s="115" t="s">
        <v>705</v>
      </c>
      <c r="E336" s="107">
        <v>200000.0</v>
      </c>
      <c r="F336" s="72" t="s">
        <v>30</v>
      </c>
      <c r="G336" s="52"/>
    </row>
    <row r="337">
      <c r="A337" s="47" t="s">
        <v>248</v>
      </c>
      <c r="B337" s="47" t="s">
        <v>12</v>
      </c>
      <c r="C337" s="47">
        <v>8.0</v>
      </c>
      <c r="D337" s="115" t="s">
        <v>1234</v>
      </c>
      <c r="E337" s="107">
        <v>194916.33</v>
      </c>
      <c r="F337" s="72" t="s">
        <v>51</v>
      </c>
      <c r="G337" s="52"/>
    </row>
    <row r="338">
      <c r="A338" s="47" t="s">
        <v>249</v>
      </c>
      <c r="B338" s="47" t="s">
        <v>12</v>
      </c>
      <c r="C338" s="47">
        <v>1.0</v>
      </c>
      <c r="D338" s="115" t="s">
        <v>1460</v>
      </c>
      <c r="E338" s="107">
        <v>173982.38</v>
      </c>
      <c r="F338" s="72" t="s">
        <v>45</v>
      </c>
      <c r="G338" s="52"/>
    </row>
    <row r="339">
      <c r="A339" s="47" t="s">
        <v>249</v>
      </c>
      <c r="B339" s="47" t="s">
        <v>12</v>
      </c>
      <c r="C339" s="47">
        <v>2.0</v>
      </c>
      <c r="D339" s="135" t="s">
        <v>1302</v>
      </c>
      <c r="E339" s="107">
        <v>197653.3</v>
      </c>
      <c r="F339" s="72" t="s">
        <v>101</v>
      </c>
      <c r="G339" s="52"/>
    </row>
    <row r="340">
      <c r="A340" s="47" t="s">
        <v>249</v>
      </c>
      <c r="B340" s="47" t="s">
        <v>12</v>
      </c>
      <c r="C340" s="47">
        <v>3.0</v>
      </c>
      <c r="D340" s="115" t="s">
        <v>1460</v>
      </c>
      <c r="E340" s="107">
        <v>149388.03</v>
      </c>
      <c r="F340" s="72" t="s">
        <v>45</v>
      </c>
      <c r="G340" s="52"/>
    </row>
    <row r="341">
      <c r="A341" s="47" t="s">
        <v>249</v>
      </c>
      <c r="B341" s="47" t="s">
        <v>12</v>
      </c>
      <c r="C341" s="47">
        <v>4.0</v>
      </c>
      <c r="D341" s="115" t="s">
        <v>863</v>
      </c>
      <c r="E341" s="107">
        <v>143131.97</v>
      </c>
      <c r="F341" s="72" t="s">
        <v>119</v>
      </c>
      <c r="G341" s="52"/>
    </row>
    <row r="342">
      <c r="A342" s="47" t="s">
        <v>249</v>
      </c>
      <c r="B342" s="47" t="s">
        <v>12</v>
      </c>
      <c r="C342" s="47">
        <v>5.0</v>
      </c>
      <c r="D342" s="115" t="s">
        <v>1460</v>
      </c>
      <c r="E342" s="107">
        <v>174962.85</v>
      </c>
      <c r="F342" s="72" t="s">
        <v>45</v>
      </c>
      <c r="G342" s="52"/>
    </row>
    <row r="343">
      <c r="A343" s="47"/>
      <c r="B343" s="47"/>
      <c r="C343" s="47"/>
      <c r="D343" s="115"/>
      <c r="E343" s="107"/>
      <c r="F343" s="72"/>
      <c r="G343" s="52"/>
    </row>
    <row r="344">
      <c r="A344" s="47"/>
      <c r="B344" s="47"/>
      <c r="C344" s="47"/>
      <c r="D344" s="115"/>
      <c r="E344" s="107"/>
      <c r="F344" s="72"/>
      <c r="G344" s="52"/>
    </row>
    <row r="345">
      <c r="A345" s="47"/>
      <c r="B345" s="47"/>
      <c r="C345" s="47"/>
      <c r="D345" s="115"/>
      <c r="E345" s="107"/>
      <c r="F345" s="72"/>
      <c r="G345" s="52"/>
    </row>
    <row r="346">
      <c r="A346" s="47"/>
      <c r="B346" s="47"/>
      <c r="C346" s="47"/>
      <c r="D346" s="115"/>
      <c r="E346" s="107"/>
      <c r="F346" s="72"/>
      <c r="G346" s="52"/>
    </row>
    <row r="347">
      <c r="A347" s="47"/>
      <c r="B347" s="47"/>
      <c r="C347" s="47"/>
      <c r="D347" s="115"/>
      <c r="E347" s="107"/>
      <c r="F347" s="72"/>
      <c r="G347" s="52"/>
    </row>
    <row r="348">
      <c r="A348" s="47"/>
      <c r="B348" s="47"/>
      <c r="C348" s="47"/>
      <c r="D348" s="115"/>
      <c r="E348" s="107"/>
      <c r="F348" s="72"/>
      <c r="G348" s="52"/>
    </row>
    <row r="349">
      <c r="A349" s="47"/>
      <c r="B349" s="47"/>
      <c r="C349" s="47"/>
      <c r="D349" s="133"/>
      <c r="E349" s="107"/>
      <c r="F349" s="72"/>
      <c r="G349" s="52"/>
    </row>
    <row r="350">
      <c r="A350" s="47"/>
      <c r="B350" s="47"/>
      <c r="C350" s="47"/>
      <c r="D350" s="115"/>
      <c r="E350" s="107"/>
      <c r="F350" s="72"/>
      <c r="G350" s="52"/>
    </row>
    <row r="351">
      <c r="A351" s="31"/>
      <c r="B351" s="31"/>
      <c r="C351" s="31"/>
      <c r="D351" s="132"/>
      <c r="E351" s="109"/>
      <c r="F351" s="33"/>
      <c r="G351" s="52"/>
    </row>
    <row r="352">
      <c r="A352" s="31"/>
      <c r="B352" s="31"/>
      <c r="C352" s="31"/>
      <c r="D352" s="132"/>
      <c r="E352" s="109"/>
      <c r="F352" s="33"/>
      <c r="G352" s="52"/>
    </row>
    <row r="353">
      <c r="A353" s="31"/>
      <c r="B353" s="31"/>
      <c r="C353" s="31"/>
      <c r="D353" s="132"/>
      <c r="E353" s="109"/>
      <c r="F353" s="33"/>
      <c r="G353" s="52"/>
    </row>
    <row r="354">
      <c r="A354" s="31"/>
      <c r="B354" s="31"/>
      <c r="C354" s="31"/>
      <c r="D354" s="132"/>
      <c r="E354" s="109"/>
      <c r="F354" s="33"/>
      <c r="G354" s="52"/>
    </row>
    <row r="355">
      <c r="A355" s="31"/>
      <c r="B355" s="31"/>
      <c r="C355" s="31"/>
      <c r="D355" s="132"/>
      <c r="E355" s="109"/>
      <c r="F355" s="33"/>
      <c r="G355" s="52"/>
    </row>
    <row r="356">
      <c r="A356" s="31"/>
      <c r="B356" s="31"/>
      <c r="C356" s="31"/>
      <c r="D356" s="132"/>
      <c r="E356" s="109"/>
      <c r="F356" s="33"/>
      <c r="G356" s="52"/>
    </row>
    <row r="357">
      <c r="A357" s="31"/>
      <c r="B357" s="31"/>
      <c r="C357" s="31"/>
      <c r="D357" s="132"/>
      <c r="E357" s="109"/>
      <c r="F357" s="33"/>
      <c r="G357" s="52"/>
    </row>
    <row r="358">
      <c r="A358" s="31"/>
      <c r="B358" s="31"/>
      <c r="C358" s="31"/>
      <c r="D358" s="132"/>
      <c r="E358" s="109"/>
      <c r="F358" s="33"/>
      <c r="G358" s="52"/>
    </row>
    <row r="359">
      <c r="A359" s="31"/>
      <c r="B359" s="31"/>
      <c r="C359" s="31"/>
      <c r="D359" s="132"/>
      <c r="E359" s="109"/>
      <c r="F359" s="33"/>
      <c r="G359" s="52"/>
    </row>
    <row r="360">
      <c r="A360" s="31"/>
      <c r="B360" s="31"/>
      <c r="C360" s="31"/>
      <c r="D360" s="132"/>
      <c r="E360" s="109"/>
      <c r="F360" s="33"/>
      <c r="G360" s="52"/>
    </row>
    <row r="361">
      <c r="A361" s="31"/>
      <c r="B361" s="31"/>
      <c r="C361" s="31"/>
      <c r="D361" s="132"/>
      <c r="E361" s="109"/>
      <c r="F361" s="33"/>
      <c r="G361" s="52"/>
    </row>
    <row r="362">
      <c r="A362" s="31"/>
      <c r="B362" s="31"/>
      <c r="C362" s="31"/>
      <c r="D362" s="132"/>
      <c r="E362" s="109"/>
      <c r="F362" s="33"/>
      <c r="G362" s="52"/>
    </row>
    <row r="363">
      <c r="A363" s="31"/>
      <c r="B363" s="31"/>
      <c r="C363" s="31"/>
      <c r="D363" s="132"/>
      <c r="E363" s="109"/>
      <c r="F363" s="33"/>
      <c r="G363" s="52"/>
    </row>
    <row r="364">
      <c r="A364" s="31"/>
      <c r="B364" s="31"/>
      <c r="C364" s="31"/>
      <c r="D364" s="132"/>
      <c r="E364" s="109"/>
      <c r="F364" s="33"/>
      <c r="G364" s="52"/>
    </row>
    <row r="365">
      <c r="A365" s="31"/>
      <c r="B365" s="31"/>
      <c r="C365" s="31"/>
      <c r="D365" s="132"/>
      <c r="E365" s="109"/>
      <c r="F365" s="33"/>
      <c r="G365" s="52"/>
    </row>
    <row r="366">
      <c r="A366" s="31"/>
      <c r="B366" s="31"/>
      <c r="C366" s="31"/>
      <c r="D366" s="132"/>
      <c r="E366" s="109"/>
      <c r="F366" s="33"/>
      <c r="G366" s="52"/>
    </row>
    <row r="367">
      <c r="A367" s="31"/>
      <c r="B367" s="31"/>
      <c r="C367" s="31"/>
      <c r="D367" s="132"/>
      <c r="E367" s="109"/>
      <c r="F367" s="33"/>
      <c r="G367" s="52"/>
    </row>
    <row r="368">
      <c r="A368" s="31"/>
      <c r="B368" s="31"/>
      <c r="C368" s="31"/>
      <c r="D368" s="132"/>
      <c r="E368" s="109"/>
      <c r="F368" s="33"/>
      <c r="G368" s="52"/>
    </row>
    <row r="369">
      <c r="A369" s="31"/>
      <c r="B369" s="31"/>
      <c r="C369" s="31"/>
      <c r="D369" s="132"/>
      <c r="E369" s="109"/>
      <c r="F369" s="33"/>
      <c r="G369" s="52"/>
    </row>
    <row r="370">
      <c r="A370" s="31"/>
      <c r="B370" s="31"/>
      <c r="C370" s="31"/>
      <c r="D370" s="132"/>
      <c r="E370" s="109"/>
      <c r="F370" s="33"/>
      <c r="G370" s="52"/>
    </row>
    <row r="371">
      <c r="A371" s="31"/>
      <c r="B371" s="31"/>
      <c r="C371" s="31"/>
      <c r="D371" s="132"/>
      <c r="E371" s="109"/>
      <c r="F371" s="33"/>
      <c r="G371" s="52"/>
    </row>
    <row r="372">
      <c r="A372" s="31"/>
      <c r="B372" s="31"/>
      <c r="C372" s="31"/>
      <c r="D372" s="132"/>
      <c r="E372" s="109"/>
      <c r="F372" s="33"/>
      <c r="G372" s="52"/>
    </row>
    <row r="373">
      <c r="A373" s="31"/>
      <c r="B373" s="31"/>
      <c r="C373" s="31"/>
      <c r="D373" s="132"/>
      <c r="E373" s="109"/>
      <c r="F373" s="33"/>
      <c r="G373" s="52"/>
    </row>
    <row r="374">
      <c r="A374" s="31"/>
      <c r="B374" s="31"/>
      <c r="C374" s="31"/>
      <c r="D374" s="132"/>
      <c r="E374" s="109"/>
      <c r="F374" s="33"/>
      <c r="G374" s="52"/>
    </row>
    <row r="375">
      <c r="A375" s="31"/>
      <c r="B375" s="31"/>
      <c r="C375" s="31"/>
      <c r="D375" s="132"/>
      <c r="E375" s="109"/>
      <c r="F375" s="33"/>
      <c r="G375" s="52"/>
    </row>
    <row r="376">
      <c r="A376" s="31"/>
      <c r="B376" s="31"/>
      <c r="C376" s="31"/>
      <c r="D376" s="132"/>
      <c r="E376" s="109"/>
      <c r="F376" s="33"/>
      <c r="G376" s="52"/>
    </row>
    <row r="377">
      <c r="A377" s="31"/>
      <c r="B377" s="31"/>
      <c r="C377" s="31"/>
      <c r="D377" s="132"/>
      <c r="E377" s="109"/>
      <c r="F377" s="33"/>
      <c r="G377" s="52"/>
    </row>
    <row r="378">
      <c r="A378" s="31"/>
      <c r="B378" s="31"/>
      <c r="C378" s="31"/>
      <c r="D378" s="132"/>
      <c r="E378" s="109"/>
      <c r="F378" s="33"/>
      <c r="G378" s="52"/>
    </row>
    <row r="379">
      <c r="A379" s="31"/>
      <c r="B379" s="31"/>
      <c r="C379" s="31"/>
      <c r="D379" s="132"/>
      <c r="E379" s="109"/>
      <c r="F379" s="33"/>
      <c r="G379" s="52"/>
    </row>
    <row r="380">
      <c r="A380" s="31"/>
      <c r="B380" s="31"/>
      <c r="C380" s="31"/>
      <c r="D380" s="132"/>
      <c r="E380" s="109"/>
      <c r="F380" s="33"/>
      <c r="G380" s="52"/>
    </row>
    <row r="381">
      <c r="A381" s="31"/>
      <c r="B381" s="31"/>
      <c r="C381" s="31"/>
      <c r="D381" s="132"/>
      <c r="E381" s="109"/>
      <c r="F381" s="33"/>
      <c r="G381" s="52"/>
    </row>
    <row r="382">
      <c r="A382" s="31"/>
      <c r="B382" s="31"/>
      <c r="C382" s="31"/>
      <c r="D382" s="132"/>
      <c r="E382" s="109"/>
      <c r="F382" s="33"/>
      <c r="G382" s="52"/>
    </row>
    <row r="383">
      <c r="A383" s="31"/>
      <c r="B383" s="31"/>
      <c r="C383" s="31"/>
      <c r="D383" s="132"/>
      <c r="E383" s="109"/>
      <c r="F383" s="33"/>
      <c r="G383" s="52"/>
    </row>
    <row r="384">
      <c r="A384" s="31"/>
      <c r="B384" s="31"/>
      <c r="C384" s="31"/>
      <c r="D384" s="132"/>
      <c r="E384" s="109"/>
      <c r="F384" s="33"/>
      <c r="G384" s="52"/>
    </row>
    <row r="385">
      <c r="A385" s="31"/>
      <c r="B385" s="31"/>
      <c r="C385" s="31"/>
      <c r="D385" s="132"/>
      <c r="E385" s="109"/>
      <c r="F385" s="33"/>
      <c r="G385" s="52"/>
    </row>
    <row r="386">
      <c r="A386" s="31"/>
      <c r="B386" s="31"/>
      <c r="C386" s="31"/>
      <c r="D386" s="132"/>
      <c r="E386" s="109"/>
      <c r="F386" s="33"/>
      <c r="G386" s="52"/>
    </row>
    <row r="387">
      <c r="A387" s="31"/>
      <c r="B387" s="31"/>
      <c r="C387" s="31"/>
      <c r="D387" s="132"/>
      <c r="E387" s="109"/>
      <c r="F387" s="33"/>
      <c r="G387" s="52"/>
    </row>
    <row r="388">
      <c r="A388" s="31"/>
      <c r="B388" s="31"/>
      <c r="C388" s="31"/>
      <c r="D388" s="132"/>
      <c r="E388" s="109"/>
      <c r="F388" s="33"/>
      <c r="G388" s="52"/>
    </row>
    <row r="389">
      <c r="A389" s="31"/>
      <c r="B389" s="31"/>
      <c r="C389" s="31"/>
      <c r="D389" s="132"/>
      <c r="E389" s="109"/>
      <c r="F389" s="33"/>
      <c r="G389" s="52"/>
    </row>
    <row r="390">
      <c r="A390" s="31"/>
      <c r="B390" s="31"/>
      <c r="C390" s="31"/>
      <c r="D390" s="132"/>
      <c r="E390" s="109"/>
      <c r="F390" s="33"/>
      <c r="G390" s="52"/>
    </row>
    <row r="391">
      <c r="A391" s="31"/>
      <c r="B391" s="31"/>
      <c r="C391" s="31"/>
      <c r="D391" s="132"/>
      <c r="E391" s="109"/>
      <c r="F391" s="33"/>
      <c r="G391" s="52"/>
    </row>
    <row r="392">
      <c r="A392" s="31"/>
      <c r="B392" s="31"/>
      <c r="C392" s="31"/>
      <c r="D392" s="132"/>
      <c r="E392" s="109"/>
      <c r="F392" s="33"/>
      <c r="G392" s="52"/>
    </row>
    <row r="393">
      <c r="A393" s="31"/>
      <c r="B393" s="31"/>
      <c r="C393" s="31"/>
      <c r="D393" s="132"/>
      <c r="E393" s="109"/>
      <c r="F393" s="33"/>
      <c r="G393" s="52"/>
    </row>
    <row r="394">
      <c r="A394" s="31"/>
      <c r="B394" s="31"/>
      <c r="C394" s="31"/>
      <c r="D394" s="132"/>
      <c r="E394" s="109"/>
      <c r="F394" s="33"/>
      <c r="G394" s="52"/>
    </row>
    <row r="395">
      <c r="A395" s="31"/>
      <c r="B395" s="31"/>
      <c r="C395" s="31"/>
      <c r="D395" s="132"/>
      <c r="E395" s="109"/>
      <c r="F395" s="33"/>
      <c r="G395" s="52"/>
    </row>
    <row r="396">
      <c r="A396" s="31"/>
      <c r="B396" s="31"/>
      <c r="C396" s="31"/>
      <c r="D396" s="132"/>
      <c r="E396" s="109"/>
      <c r="F396" s="33"/>
      <c r="G396" s="52"/>
    </row>
    <row r="397">
      <c r="A397" s="31"/>
      <c r="B397" s="31"/>
      <c r="C397" s="31"/>
      <c r="D397" s="132"/>
      <c r="E397" s="109"/>
      <c r="F397" s="33"/>
      <c r="G397" s="52"/>
    </row>
    <row r="398">
      <c r="A398" s="31"/>
      <c r="B398" s="31"/>
      <c r="C398" s="31"/>
      <c r="D398" s="132"/>
      <c r="E398" s="109"/>
      <c r="F398" s="33"/>
      <c r="G398" s="52"/>
    </row>
    <row r="399">
      <c r="A399" s="31"/>
      <c r="B399" s="31"/>
      <c r="C399" s="31"/>
      <c r="D399" s="132"/>
      <c r="E399" s="109"/>
      <c r="F399" s="33"/>
      <c r="G399" s="52"/>
    </row>
    <row r="400">
      <c r="A400" s="31"/>
      <c r="B400" s="31"/>
      <c r="C400" s="31"/>
      <c r="D400" s="132"/>
      <c r="E400" s="109"/>
      <c r="F400" s="33"/>
      <c r="G400" s="52"/>
    </row>
    <row r="401">
      <c r="A401" s="31"/>
      <c r="B401" s="31"/>
      <c r="C401" s="31"/>
      <c r="D401" s="132"/>
      <c r="E401" s="109"/>
      <c r="F401" s="33"/>
      <c r="G401" s="52"/>
    </row>
    <row r="402">
      <c r="A402" s="31"/>
      <c r="B402" s="31"/>
      <c r="C402" s="31"/>
      <c r="D402" s="132"/>
      <c r="E402" s="109"/>
      <c r="F402" s="33"/>
      <c r="G402" s="52"/>
    </row>
    <row r="403">
      <c r="A403" s="31"/>
      <c r="B403" s="31"/>
      <c r="C403" s="31"/>
      <c r="D403" s="132"/>
      <c r="E403" s="109"/>
      <c r="F403" s="33"/>
      <c r="G403" s="52"/>
    </row>
    <row r="404">
      <c r="A404" s="31"/>
      <c r="B404" s="31"/>
      <c r="C404" s="31"/>
      <c r="D404" s="132"/>
      <c r="E404" s="109"/>
      <c r="F404" s="33"/>
      <c r="G404" s="52"/>
    </row>
    <row r="405">
      <c r="A405" s="31"/>
      <c r="B405" s="31"/>
      <c r="C405" s="31"/>
      <c r="D405" s="132"/>
      <c r="E405" s="109"/>
      <c r="F405" s="33"/>
      <c r="G405" s="52"/>
    </row>
    <row r="406">
      <c r="A406" s="31"/>
      <c r="B406" s="31"/>
      <c r="C406" s="31"/>
      <c r="D406" s="132"/>
      <c r="E406" s="109"/>
      <c r="F406" s="33"/>
      <c r="G406" s="52"/>
    </row>
    <row r="407">
      <c r="A407" s="31"/>
      <c r="B407" s="31"/>
      <c r="C407" s="31"/>
      <c r="D407" s="132"/>
      <c r="E407" s="109"/>
      <c r="F407" s="33"/>
      <c r="G407" s="52"/>
    </row>
    <row r="408">
      <c r="A408" s="31"/>
      <c r="B408" s="31"/>
      <c r="C408" s="31"/>
      <c r="D408" s="132"/>
      <c r="E408" s="109"/>
      <c r="F408" s="33"/>
      <c r="G408" s="52"/>
    </row>
    <row r="409">
      <c r="A409" s="31"/>
      <c r="B409" s="31"/>
      <c r="C409" s="31"/>
      <c r="D409" s="132"/>
      <c r="E409" s="109"/>
      <c r="F409" s="33"/>
      <c r="G409" s="52"/>
    </row>
    <row r="410">
      <c r="A410" s="31"/>
      <c r="B410" s="31"/>
      <c r="C410" s="31"/>
      <c r="D410" s="132"/>
      <c r="E410" s="109"/>
      <c r="F410" s="33"/>
      <c r="G410" s="52"/>
    </row>
    <row r="411">
      <c r="A411" s="31"/>
      <c r="B411" s="31"/>
      <c r="C411" s="31"/>
      <c r="D411" s="132"/>
      <c r="E411" s="109"/>
      <c r="F411" s="33"/>
      <c r="G411" s="52"/>
    </row>
    <row r="412">
      <c r="A412" s="31"/>
      <c r="B412" s="31"/>
      <c r="C412" s="31"/>
      <c r="D412" s="132"/>
      <c r="E412" s="109"/>
      <c r="F412" s="33"/>
      <c r="G412" s="52"/>
    </row>
    <row r="413">
      <c r="A413" s="31"/>
      <c r="B413" s="31"/>
      <c r="C413" s="31"/>
      <c r="D413" s="132"/>
      <c r="E413" s="109"/>
      <c r="F413" s="33"/>
      <c r="G413" s="52"/>
    </row>
    <row r="414">
      <c r="A414" s="31"/>
      <c r="B414" s="31"/>
      <c r="C414" s="31"/>
      <c r="D414" s="132"/>
      <c r="E414" s="109"/>
      <c r="F414" s="33"/>
      <c r="G414" s="52"/>
    </row>
    <row r="415">
      <c r="A415" s="31"/>
      <c r="B415" s="31"/>
      <c r="C415" s="31"/>
      <c r="D415" s="132"/>
      <c r="E415" s="109"/>
      <c r="F415" s="33"/>
      <c r="G415" s="52"/>
    </row>
    <row r="416">
      <c r="A416" s="31"/>
      <c r="B416" s="31"/>
      <c r="C416" s="31"/>
      <c r="D416" s="132"/>
      <c r="E416" s="109"/>
      <c r="F416" s="33"/>
      <c r="G416" s="52"/>
    </row>
    <row r="417">
      <c r="A417" s="31"/>
      <c r="B417" s="31"/>
      <c r="C417" s="31"/>
      <c r="D417" s="132"/>
      <c r="E417" s="109"/>
      <c r="F417" s="33"/>
      <c r="G417" s="52"/>
    </row>
    <row r="418">
      <c r="A418" s="31"/>
      <c r="B418" s="31"/>
      <c r="C418" s="31"/>
      <c r="D418" s="132"/>
      <c r="E418" s="109"/>
      <c r="F418" s="33"/>
      <c r="G418" s="52"/>
    </row>
    <row r="419">
      <c r="A419" s="31"/>
      <c r="B419" s="31"/>
      <c r="C419" s="31"/>
      <c r="D419" s="132"/>
      <c r="E419" s="109"/>
      <c r="F419" s="33"/>
      <c r="G419" s="52"/>
    </row>
    <row r="420">
      <c r="A420" s="31"/>
      <c r="B420" s="31"/>
      <c r="C420" s="31"/>
      <c r="D420" s="132"/>
      <c r="E420" s="109"/>
      <c r="F420" s="33"/>
      <c r="G420" s="52"/>
    </row>
    <row r="421">
      <c r="A421" s="31"/>
      <c r="B421" s="31"/>
      <c r="C421" s="31"/>
      <c r="D421" s="132"/>
      <c r="E421" s="109"/>
      <c r="F421" s="33"/>
      <c r="G421" s="52"/>
    </row>
    <row r="422">
      <c r="A422" s="31"/>
      <c r="B422" s="31"/>
      <c r="C422" s="31"/>
      <c r="D422" s="132"/>
      <c r="E422" s="109"/>
      <c r="F422" s="33"/>
      <c r="G422" s="52"/>
    </row>
    <row r="423">
      <c r="A423" s="31"/>
      <c r="B423" s="31"/>
      <c r="C423" s="31"/>
      <c r="D423" s="132"/>
      <c r="E423" s="109"/>
      <c r="F423" s="33"/>
      <c r="G423" s="52"/>
    </row>
    <row r="424">
      <c r="A424" s="31"/>
      <c r="B424" s="31"/>
      <c r="C424" s="31"/>
      <c r="D424" s="132"/>
      <c r="E424" s="109"/>
      <c r="F424" s="33"/>
      <c r="G424" s="52"/>
    </row>
    <row r="425">
      <c r="A425" s="31"/>
      <c r="B425" s="31"/>
      <c r="C425" s="31"/>
      <c r="D425" s="132"/>
      <c r="E425" s="109"/>
      <c r="F425" s="33"/>
      <c r="G425" s="52"/>
    </row>
    <row r="426">
      <c r="A426" s="31"/>
      <c r="B426" s="31"/>
      <c r="C426" s="31"/>
      <c r="D426" s="132"/>
      <c r="E426" s="109"/>
      <c r="F426" s="33"/>
      <c r="G426" s="52"/>
    </row>
    <row r="427">
      <c r="A427" s="31"/>
      <c r="B427" s="31"/>
      <c r="C427" s="31"/>
      <c r="D427" s="132"/>
      <c r="E427" s="109"/>
      <c r="F427" s="33"/>
      <c r="G427" s="52"/>
    </row>
    <row r="428">
      <c r="A428" s="31"/>
      <c r="B428" s="31"/>
      <c r="C428" s="31"/>
      <c r="D428" s="132"/>
      <c r="E428" s="109"/>
      <c r="F428" s="33"/>
      <c r="G428" s="52"/>
    </row>
    <row r="429">
      <c r="A429" s="31"/>
      <c r="B429" s="31"/>
      <c r="C429" s="31"/>
      <c r="D429" s="132"/>
      <c r="E429" s="109"/>
      <c r="F429" s="33"/>
      <c r="G429" s="52"/>
    </row>
    <row r="430">
      <c r="A430" s="31"/>
      <c r="B430" s="31"/>
      <c r="C430" s="31"/>
      <c r="D430" s="132"/>
      <c r="E430" s="109"/>
      <c r="F430" s="33"/>
      <c r="G430" s="52"/>
    </row>
    <row r="431">
      <c r="A431" s="31"/>
      <c r="B431" s="31"/>
      <c r="C431" s="31"/>
      <c r="D431" s="132"/>
      <c r="E431" s="109"/>
      <c r="F431" s="33"/>
      <c r="G431" s="52"/>
    </row>
    <row r="432">
      <c r="A432" s="31"/>
      <c r="B432" s="31"/>
      <c r="C432" s="31"/>
      <c r="D432" s="132"/>
      <c r="E432" s="109"/>
      <c r="F432" s="33"/>
      <c r="G432" s="52"/>
    </row>
    <row r="433">
      <c r="A433" s="31"/>
      <c r="B433" s="31"/>
      <c r="C433" s="31"/>
      <c r="D433" s="132"/>
      <c r="E433" s="109"/>
      <c r="F433" s="33"/>
      <c r="G433" s="52"/>
    </row>
    <row r="434">
      <c r="A434" s="31"/>
      <c r="B434" s="31"/>
      <c r="C434" s="31"/>
      <c r="D434" s="132"/>
      <c r="E434" s="109"/>
      <c r="F434" s="33"/>
      <c r="G434" s="52"/>
    </row>
    <row r="435">
      <c r="A435" s="31"/>
      <c r="B435" s="31"/>
      <c r="C435" s="31"/>
      <c r="D435" s="132"/>
      <c r="E435" s="109"/>
      <c r="F435" s="33"/>
      <c r="G435" s="52"/>
    </row>
    <row r="436">
      <c r="A436" s="31"/>
      <c r="B436" s="31"/>
      <c r="C436" s="31"/>
      <c r="D436" s="132"/>
      <c r="E436" s="109"/>
      <c r="F436" s="33"/>
      <c r="G436" s="52"/>
    </row>
    <row r="437">
      <c r="A437" s="31"/>
      <c r="B437" s="31"/>
      <c r="C437" s="31"/>
      <c r="D437" s="132"/>
      <c r="E437" s="109"/>
      <c r="F437" s="33"/>
      <c r="G437" s="52"/>
    </row>
    <row r="438">
      <c r="A438" s="31"/>
      <c r="B438" s="31"/>
      <c r="C438" s="31"/>
      <c r="D438" s="132"/>
      <c r="E438" s="109"/>
      <c r="F438" s="33"/>
      <c r="G438" s="52"/>
    </row>
    <row r="439">
      <c r="A439" s="31"/>
      <c r="B439" s="31"/>
      <c r="C439" s="31"/>
      <c r="D439" s="132"/>
      <c r="E439" s="109"/>
      <c r="F439" s="33"/>
      <c r="G439" s="52"/>
    </row>
    <row r="440">
      <c r="A440" s="31"/>
      <c r="B440" s="31"/>
      <c r="C440" s="31"/>
      <c r="D440" s="132"/>
      <c r="E440" s="109"/>
      <c r="F440" s="33"/>
      <c r="G440" s="52"/>
    </row>
    <row r="441">
      <c r="A441" s="31"/>
      <c r="B441" s="31"/>
      <c r="C441" s="31"/>
      <c r="D441" s="132"/>
      <c r="E441" s="109"/>
      <c r="F441" s="33"/>
      <c r="G441" s="52"/>
    </row>
    <row r="442">
      <c r="A442" s="31"/>
      <c r="B442" s="31"/>
      <c r="C442" s="31"/>
      <c r="D442" s="132"/>
      <c r="E442" s="109"/>
      <c r="F442" s="33"/>
      <c r="G442" s="52"/>
    </row>
    <row r="443">
      <c r="A443" s="31"/>
      <c r="B443" s="31"/>
      <c r="C443" s="31"/>
      <c r="D443" s="132"/>
      <c r="E443" s="109"/>
      <c r="F443" s="33"/>
      <c r="G443" s="52"/>
    </row>
    <row r="444">
      <c r="A444" s="31"/>
      <c r="B444" s="31"/>
      <c r="C444" s="31"/>
      <c r="D444" s="132"/>
      <c r="E444" s="109"/>
      <c r="F444" s="33"/>
      <c r="G444" s="52"/>
    </row>
    <row r="445">
      <c r="A445" s="31"/>
      <c r="B445" s="31"/>
      <c r="C445" s="31"/>
      <c r="D445" s="132"/>
      <c r="E445" s="109"/>
      <c r="F445" s="33"/>
      <c r="G445" s="52"/>
    </row>
    <row r="446">
      <c r="A446" s="31"/>
      <c r="B446" s="31"/>
      <c r="C446" s="31"/>
      <c r="D446" s="132"/>
      <c r="E446" s="109"/>
      <c r="F446" s="33"/>
      <c r="G446" s="52"/>
    </row>
    <row r="447">
      <c r="A447" s="31"/>
      <c r="B447" s="31"/>
      <c r="C447" s="31"/>
      <c r="D447" s="132"/>
      <c r="E447" s="109"/>
      <c r="F447" s="33"/>
      <c r="G447" s="52"/>
    </row>
    <row r="448">
      <c r="A448" s="31"/>
      <c r="B448" s="31"/>
      <c r="C448" s="31"/>
      <c r="D448" s="132"/>
      <c r="E448" s="109"/>
      <c r="F448" s="33"/>
      <c r="G448" s="52"/>
    </row>
    <row r="449">
      <c r="A449" s="31"/>
      <c r="B449" s="31"/>
      <c r="C449" s="31"/>
      <c r="D449" s="132"/>
      <c r="E449" s="109"/>
      <c r="F449" s="33"/>
      <c r="G449" s="52"/>
    </row>
    <row r="450">
      <c r="A450" s="31"/>
      <c r="B450" s="31"/>
      <c r="C450" s="31"/>
      <c r="D450" s="132"/>
      <c r="E450" s="109"/>
      <c r="F450" s="33"/>
      <c r="G450" s="52"/>
    </row>
    <row r="451">
      <c r="A451" s="31"/>
      <c r="B451" s="31"/>
      <c r="C451" s="31"/>
      <c r="D451" s="132"/>
      <c r="E451" s="109"/>
      <c r="F451" s="33"/>
      <c r="G451" s="52"/>
    </row>
    <row r="452">
      <c r="A452" s="31"/>
      <c r="B452" s="31"/>
      <c r="C452" s="31"/>
      <c r="D452" s="132"/>
      <c r="E452" s="109"/>
      <c r="F452" s="33"/>
      <c r="G452" s="52"/>
    </row>
    <row r="453">
      <c r="A453" s="31"/>
      <c r="B453" s="31"/>
      <c r="C453" s="31"/>
      <c r="D453" s="132"/>
      <c r="E453" s="109"/>
      <c r="F453" s="33"/>
      <c r="G453" s="52"/>
    </row>
    <row r="454">
      <c r="A454" s="31"/>
      <c r="B454" s="31"/>
      <c r="C454" s="31"/>
      <c r="D454" s="132"/>
      <c r="E454" s="109"/>
      <c r="F454" s="33"/>
      <c r="G454" s="52"/>
    </row>
    <row r="455">
      <c r="A455" s="31"/>
      <c r="B455" s="31"/>
      <c r="C455" s="31"/>
      <c r="D455" s="132"/>
      <c r="E455" s="109"/>
      <c r="F455" s="33"/>
      <c r="G455" s="52"/>
    </row>
    <row r="456">
      <c r="A456" s="31"/>
      <c r="B456" s="31"/>
      <c r="C456" s="31"/>
      <c r="D456" s="132"/>
      <c r="E456" s="109"/>
      <c r="F456" s="33"/>
      <c r="G456" s="52"/>
    </row>
    <row r="457">
      <c r="A457" s="31"/>
      <c r="B457" s="31"/>
      <c r="C457" s="31"/>
      <c r="D457" s="132"/>
      <c r="E457" s="109"/>
      <c r="F457" s="33"/>
      <c r="G457" s="52"/>
    </row>
    <row r="458">
      <c r="A458" s="31"/>
      <c r="B458" s="31"/>
      <c r="C458" s="31"/>
      <c r="D458" s="132"/>
      <c r="E458" s="109"/>
      <c r="F458" s="33"/>
      <c r="G458" s="52"/>
    </row>
    <row r="459">
      <c r="A459" s="31"/>
      <c r="B459" s="31"/>
      <c r="C459" s="31"/>
      <c r="D459" s="132"/>
      <c r="E459" s="109"/>
      <c r="F459" s="33"/>
      <c r="G459" s="52"/>
    </row>
    <row r="460">
      <c r="A460" s="31"/>
      <c r="B460" s="31"/>
      <c r="C460" s="31"/>
      <c r="D460" s="132"/>
      <c r="E460" s="109"/>
      <c r="F460" s="33"/>
      <c r="G460" s="52"/>
    </row>
    <row r="461">
      <c r="A461" s="31"/>
      <c r="B461" s="31"/>
      <c r="C461" s="31"/>
      <c r="D461" s="132"/>
      <c r="E461" s="109"/>
      <c r="F461" s="33"/>
      <c r="G461" s="52"/>
    </row>
    <row r="462">
      <c r="A462" s="31"/>
      <c r="B462" s="31"/>
      <c r="C462" s="31"/>
      <c r="D462" s="132"/>
      <c r="E462" s="109"/>
      <c r="F462" s="33"/>
      <c r="G462" s="52"/>
    </row>
    <row r="463">
      <c r="A463" s="31"/>
      <c r="B463" s="31"/>
      <c r="C463" s="31"/>
      <c r="D463" s="132"/>
      <c r="E463" s="109"/>
      <c r="F463" s="33"/>
      <c r="G463" s="52"/>
    </row>
    <row r="464">
      <c r="A464" s="31"/>
      <c r="B464" s="31"/>
      <c r="C464" s="31"/>
      <c r="D464" s="132"/>
      <c r="E464" s="109"/>
      <c r="F464" s="33"/>
      <c r="G464" s="52"/>
    </row>
    <row r="465">
      <c r="A465" s="31"/>
      <c r="B465" s="31"/>
      <c r="C465" s="31"/>
      <c r="D465" s="132"/>
      <c r="E465" s="109"/>
      <c r="F465" s="33"/>
      <c r="G465" s="52"/>
    </row>
    <row r="466">
      <c r="A466" s="31"/>
      <c r="B466" s="31"/>
      <c r="C466" s="31"/>
      <c r="D466" s="132"/>
      <c r="E466" s="109"/>
      <c r="F466" s="33"/>
      <c r="G466" s="52"/>
    </row>
    <row r="467">
      <c r="A467" s="31"/>
      <c r="B467" s="31"/>
      <c r="C467" s="31"/>
      <c r="D467" s="132"/>
      <c r="E467" s="109"/>
      <c r="F467" s="33"/>
      <c r="G467" s="52"/>
    </row>
    <row r="468">
      <c r="A468" s="31"/>
      <c r="B468" s="31"/>
      <c r="C468" s="31"/>
      <c r="D468" s="132"/>
      <c r="E468" s="109"/>
      <c r="F468" s="33"/>
      <c r="G468" s="52"/>
    </row>
    <row r="469">
      <c r="A469" s="31"/>
      <c r="B469" s="31"/>
      <c r="C469" s="31"/>
      <c r="D469" s="132"/>
      <c r="E469" s="109"/>
      <c r="F469" s="33"/>
      <c r="G469" s="52"/>
    </row>
    <row r="470">
      <c r="A470" s="31"/>
      <c r="B470" s="31"/>
      <c r="C470" s="31"/>
      <c r="D470" s="132"/>
      <c r="E470" s="109"/>
      <c r="F470" s="33"/>
      <c r="G470" s="52"/>
    </row>
    <row r="471">
      <c r="A471" s="31"/>
      <c r="B471" s="31"/>
      <c r="C471" s="31"/>
      <c r="D471" s="132"/>
      <c r="E471" s="109"/>
      <c r="F471" s="33"/>
      <c r="G471" s="52"/>
    </row>
    <row r="472">
      <c r="A472" s="31"/>
      <c r="B472" s="31"/>
      <c r="C472" s="31"/>
      <c r="D472" s="132"/>
      <c r="E472" s="109"/>
      <c r="F472" s="33"/>
      <c r="G472" s="52"/>
    </row>
    <row r="473">
      <c r="A473" s="31"/>
      <c r="B473" s="31"/>
      <c r="C473" s="31"/>
      <c r="D473" s="132"/>
      <c r="E473" s="109"/>
      <c r="F473" s="33"/>
      <c r="G473" s="52"/>
    </row>
    <row r="474">
      <c r="A474" s="31"/>
      <c r="B474" s="31"/>
      <c r="C474" s="31"/>
      <c r="D474" s="132"/>
      <c r="E474" s="109"/>
      <c r="F474" s="33"/>
      <c r="G474" s="52"/>
    </row>
    <row r="475">
      <c r="A475" s="31"/>
      <c r="B475" s="31"/>
      <c r="C475" s="31"/>
      <c r="D475" s="132"/>
      <c r="E475" s="109"/>
      <c r="F475" s="33"/>
      <c r="G475" s="52"/>
    </row>
    <row r="476">
      <c r="A476" s="31"/>
      <c r="B476" s="31"/>
      <c r="C476" s="31"/>
      <c r="D476" s="132"/>
      <c r="E476" s="109"/>
      <c r="F476" s="33"/>
      <c r="G476" s="52"/>
    </row>
    <row r="477">
      <c r="A477" s="31"/>
      <c r="B477" s="31"/>
      <c r="C477" s="31"/>
      <c r="D477" s="132"/>
      <c r="E477" s="109"/>
      <c r="F477" s="33"/>
      <c r="G477" s="52"/>
    </row>
    <row r="478">
      <c r="A478" s="31"/>
      <c r="B478" s="31"/>
      <c r="C478" s="31"/>
      <c r="D478" s="132"/>
      <c r="E478" s="109"/>
      <c r="F478" s="33"/>
      <c r="G478" s="52"/>
    </row>
    <row r="479">
      <c r="A479" s="31"/>
      <c r="B479" s="31"/>
      <c r="C479" s="31"/>
      <c r="D479" s="132"/>
      <c r="E479" s="109"/>
      <c r="F479" s="33"/>
      <c r="G479" s="52"/>
    </row>
    <row r="480">
      <c r="A480" s="31"/>
      <c r="B480" s="31"/>
      <c r="C480" s="31"/>
      <c r="D480" s="132"/>
      <c r="E480" s="109"/>
      <c r="F480" s="33"/>
      <c r="G480" s="52"/>
    </row>
    <row r="481">
      <c r="A481" s="31"/>
      <c r="B481" s="31"/>
      <c r="C481" s="31"/>
      <c r="D481" s="132"/>
      <c r="E481" s="109"/>
      <c r="F481" s="33"/>
      <c r="G481" s="52"/>
    </row>
    <row r="482">
      <c r="A482" s="31"/>
      <c r="B482" s="31"/>
      <c r="C482" s="31"/>
      <c r="D482" s="132"/>
      <c r="E482" s="109"/>
      <c r="F482" s="33"/>
      <c r="G482" s="52"/>
    </row>
    <row r="483">
      <c r="A483" s="31"/>
      <c r="B483" s="31"/>
      <c r="C483" s="31"/>
      <c r="D483" s="132"/>
      <c r="E483" s="109"/>
      <c r="F483" s="33"/>
      <c r="G483" s="52"/>
    </row>
    <row r="484">
      <c r="A484" s="31"/>
      <c r="B484" s="31"/>
      <c r="C484" s="31"/>
      <c r="D484" s="132"/>
      <c r="E484" s="109"/>
      <c r="F484" s="33"/>
      <c r="G484" s="52"/>
    </row>
    <row r="485">
      <c r="A485" s="31"/>
      <c r="B485" s="31"/>
      <c r="C485" s="31"/>
      <c r="D485" s="132"/>
      <c r="E485" s="109"/>
      <c r="F485" s="33"/>
      <c r="G485" s="52"/>
    </row>
    <row r="486">
      <c r="A486" s="31"/>
      <c r="B486" s="31"/>
      <c r="C486" s="31"/>
      <c r="D486" s="132"/>
      <c r="E486" s="109"/>
      <c r="F486" s="33"/>
      <c r="G486" s="52"/>
    </row>
    <row r="487">
      <c r="A487" s="31"/>
      <c r="B487" s="31"/>
      <c r="C487" s="31"/>
      <c r="D487" s="132"/>
      <c r="E487" s="109"/>
      <c r="F487" s="33"/>
      <c r="G487" s="52"/>
    </row>
    <row r="488">
      <c r="A488" s="31"/>
      <c r="B488" s="31"/>
      <c r="C488" s="31"/>
      <c r="D488" s="132"/>
      <c r="E488" s="109"/>
      <c r="F488" s="33"/>
      <c r="G488" s="52"/>
    </row>
    <row r="489">
      <c r="A489" s="31"/>
      <c r="B489" s="31"/>
      <c r="C489" s="31"/>
      <c r="D489" s="132"/>
      <c r="E489" s="109"/>
      <c r="F489" s="33"/>
      <c r="G489" s="52"/>
    </row>
    <row r="490">
      <c r="A490" s="31"/>
      <c r="B490" s="31"/>
      <c r="C490" s="31"/>
      <c r="D490" s="132"/>
      <c r="E490" s="109"/>
      <c r="F490" s="33"/>
      <c r="G490" s="52"/>
    </row>
    <row r="491">
      <c r="A491" s="31"/>
      <c r="B491" s="31"/>
      <c r="C491" s="31"/>
      <c r="D491" s="132"/>
      <c r="E491" s="109"/>
      <c r="F491" s="33"/>
      <c r="G491" s="52"/>
    </row>
    <row r="492">
      <c r="A492" s="31"/>
      <c r="B492" s="31"/>
      <c r="C492" s="31"/>
      <c r="D492" s="132"/>
      <c r="E492" s="109"/>
      <c r="F492" s="33"/>
      <c r="G492" s="52"/>
    </row>
    <row r="493">
      <c r="A493" s="31"/>
      <c r="B493" s="31"/>
      <c r="C493" s="31"/>
      <c r="D493" s="132"/>
      <c r="E493" s="109"/>
      <c r="F493" s="33"/>
      <c r="G493" s="52"/>
    </row>
    <row r="494">
      <c r="A494" s="31"/>
      <c r="B494" s="31"/>
      <c r="C494" s="31"/>
      <c r="D494" s="132"/>
      <c r="E494" s="109"/>
      <c r="F494" s="33"/>
      <c r="G494" s="52"/>
    </row>
    <row r="495">
      <c r="A495" s="31"/>
      <c r="B495" s="31"/>
      <c r="C495" s="31"/>
      <c r="D495" s="132"/>
      <c r="E495" s="109"/>
      <c r="F495" s="33"/>
      <c r="G495" s="52"/>
    </row>
    <row r="496">
      <c r="A496" s="31"/>
      <c r="B496" s="31"/>
      <c r="C496" s="31"/>
      <c r="D496" s="132"/>
      <c r="E496" s="109"/>
      <c r="F496" s="33"/>
      <c r="G496" s="52"/>
    </row>
    <row r="497">
      <c r="A497" s="31"/>
      <c r="B497" s="31"/>
      <c r="C497" s="31"/>
      <c r="D497" s="132"/>
      <c r="E497" s="109"/>
      <c r="F497" s="33"/>
      <c r="G497" s="52"/>
    </row>
    <row r="498">
      <c r="A498" s="31"/>
      <c r="B498" s="31"/>
      <c r="C498" s="31"/>
      <c r="D498" s="132"/>
      <c r="E498" s="109"/>
      <c r="F498" s="33"/>
      <c r="G498" s="52"/>
    </row>
    <row r="499">
      <c r="A499" s="31"/>
      <c r="B499" s="31"/>
      <c r="C499" s="31"/>
      <c r="D499" s="132"/>
      <c r="E499" s="109"/>
      <c r="F499" s="33"/>
      <c r="G499" s="52"/>
    </row>
    <row r="500">
      <c r="A500" s="31"/>
      <c r="B500" s="31"/>
      <c r="C500" s="31"/>
      <c r="D500" s="132"/>
      <c r="E500" s="109"/>
      <c r="F500" s="33"/>
      <c r="G500" s="52"/>
    </row>
    <row r="501">
      <c r="A501" s="31"/>
      <c r="B501" s="31"/>
      <c r="C501" s="31"/>
      <c r="D501" s="132"/>
      <c r="E501" s="109"/>
      <c r="F501" s="33"/>
      <c r="G501" s="52"/>
    </row>
    <row r="502">
      <c r="A502" s="31"/>
      <c r="B502" s="31"/>
      <c r="C502" s="31"/>
      <c r="D502" s="132"/>
      <c r="E502" s="109"/>
      <c r="F502" s="33"/>
      <c r="G502" s="52"/>
    </row>
    <row r="503">
      <c r="A503" s="31"/>
      <c r="B503" s="31"/>
      <c r="C503" s="31"/>
      <c r="D503" s="132"/>
      <c r="E503" s="109"/>
      <c r="F503" s="33"/>
      <c r="G503" s="52"/>
    </row>
    <row r="504">
      <c r="A504" s="31"/>
      <c r="B504" s="31"/>
      <c r="C504" s="31"/>
      <c r="D504" s="132"/>
      <c r="E504" s="109"/>
      <c r="F504" s="33"/>
      <c r="G504" s="52"/>
    </row>
    <row r="505">
      <c r="A505" s="31"/>
      <c r="B505" s="31"/>
      <c r="C505" s="31"/>
      <c r="D505" s="132"/>
      <c r="E505" s="109"/>
      <c r="F505" s="33"/>
      <c r="G505" s="52"/>
    </row>
    <row r="506">
      <c r="A506" s="31"/>
      <c r="B506" s="31"/>
      <c r="C506" s="31"/>
      <c r="D506" s="132"/>
      <c r="E506" s="109"/>
      <c r="F506" s="33"/>
      <c r="G506" s="52"/>
    </row>
    <row r="507">
      <c r="A507" s="31"/>
      <c r="B507" s="31"/>
      <c r="C507" s="31"/>
      <c r="D507" s="132"/>
      <c r="E507" s="109"/>
      <c r="F507" s="33"/>
      <c r="G507" s="52"/>
    </row>
    <row r="508">
      <c r="A508" s="31"/>
      <c r="B508" s="31"/>
      <c r="C508" s="31"/>
      <c r="D508" s="132"/>
      <c r="E508" s="109"/>
      <c r="F508" s="33"/>
      <c r="G508" s="52"/>
    </row>
    <row r="509">
      <c r="A509" s="31"/>
      <c r="B509" s="31"/>
      <c r="C509" s="31"/>
      <c r="D509" s="132"/>
      <c r="E509" s="109"/>
      <c r="F509" s="33"/>
      <c r="G509" s="52"/>
    </row>
    <row r="510">
      <c r="A510" s="31"/>
      <c r="B510" s="31"/>
      <c r="C510" s="31"/>
      <c r="D510" s="132"/>
      <c r="E510" s="109"/>
      <c r="F510" s="33"/>
      <c r="G510" s="52"/>
    </row>
    <row r="511">
      <c r="A511" s="31"/>
      <c r="B511" s="31"/>
      <c r="C511" s="31"/>
      <c r="D511" s="132"/>
      <c r="E511" s="109"/>
      <c r="F511" s="33"/>
      <c r="G511" s="52"/>
    </row>
    <row r="512">
      <c r="A512" s="31"/>
      <c r="B512" s="31"/>
      <c r="C512" s="31"/>
      <c r="D512" s="132"/>
      <c r="E512" s="109"/>
      <c r="F512" s="33"/>
      <c r="G512" s="52"/>
    </row>
    <row r="513">
      <c r="A513" s="31"/>
      <c r="B513" s="31"/>
      <c r="C513" s="31"/>
      <c r="D513" s="132"/>
      <c r="E513" s="109"/>
      <c r="F513" s="33"/>
      <c r="G513" s="52"/>
    </row>
    <row r="514">
      <c r="A514" s="31"/>
      <c r="B514" s="31"/>
      <c r="C514" s="31"/>
      <c r="D514" s="132"/>
      <c r="E514" s="109"/>
      <c r="F514" s="33"/>
      <c r="G514" s="52"/>
    </row>
    <row r="515">
      <c r="A515" s="31"/>
      <c r="B515" s="31"/>
      <c r="C515" s="31"/>
      <c r="D515" s="132"/>
      <c r="E515" s="109"/>
      <c r="F515" s="33"/>
      <c r="G515" s="52"/>
    </row>
    <row r="516">
      <c r="A516" s="31"/>
      <c r="B516" s="31"/>
      <c r="C516" s="31"/>
      <c r="D516" s="132"/>
      <c r="E516" s="109"/>
      <c r="F516" s="33"/>
      <c r="G516" s="52"/>
    </row>
    <row r="517">
      <c r="A517" s="31"/>
      <c r="B517" s="31"/>
      <c r="C517" s="31"/>
      <c r="D517" s="132"/>
      <c r="E517" s="109"/>
      <c r="F517" s="33"/>
      <c r="G517" s="52"/>
    </row>
    <row r="518">
      <c r="A518" s="31"/>
      <c r="B518" s="31"/>
      <c r="C518" s="31"/>
      <c r="D518" s="132"/>
      <c r="E518" s="109"/>
      <c r="F518" s="33"/>
      <c r="G518" s="52"/>
    </row>
    <row r="519">
      <c r="A519" s="31"/>
      <c r="B519" s="31"/>
      <c r="C519" s="31"/>
      <c r="D519" s="132"/>
      <c r="E519" s="109"/>
      <c r="F519" s="33"/>
      <c r="G519" s="52"/>
    </row>
    <row r="520">
      <c r="A520" s="31"/>
      <c r="B520" s="31"/>
      <c r="C520" s="31"/>
      <c r="D520" s="132"/>
      <c r="E520" s="109"/>
      <c r="F520" s="33"/>
      <c r="G520" s="52"/>
    </row>
    <row r="521">
      <c r="A521" s="31"/>
      <c r="B521" s="31"/>
      <c r="C521" s="31"/>
      <c r="D521" s="132"/>
      <c r="E521" s="109"/>
      <c r="F521" s="33"/>
      <c r="G521" s="52"/>
    </row>
    <row r="522">
      <c r="A522" s="31"/>
      <c r="B522" s="31"/>
      <c r="C522" s="31"/>
      <c r="D522" s="132"/>
      <c r="E522" s="109"/>
      <c r="F522" s="33"/>
      <c r="G522" s="52"/>
    </row>
    <row r="523">
      <c r="A523" s="31"/>
      <c r="B523" s="31"/>
      <c r="C523" s="31"/>
      <c r="D523" s="132"/>
      <c r="E523" s="109"/>
      <c r="F523" s="33"/>
      <c r="G523" s="52"/>
    </row>
    <row r="524">
      <c r="A524" s="31"/>
      <c r="B524" s="31"/>
      <c r="C524" s="31"/>
      <c r="D524" s="132"/>
      <c r="E524" s="109"/>
      <c r="F524" s="33"/>
      <c r="G524" s="52"/>
    </row>
    <row r="525">
      <c r="A525" s="31"/>
      <c r="B525" s="31"/>
      <c r="C525" s="31"/>
      <c r="D525" s="132"/>
      <c r="E525" s="109"/>
      <c r="F525" s="33"/>
      <c r="G525" s="52"/>
    </row>
    <row r="526">
      <c r="A526" s="31"/>
      <c r="B526" s="31"/>
      <c r="C526" s="31"/>
      <c r="D526" s="132"/>
      <c r="E526" s="109"/>
      <c r="F526" s="33"/>
      <c r="G526" s="52"/>
    </row>
    <row r="527">
      <c r="A527" s="31"/>
      <c r="B527" s="31"/>
      <c r="C527" s="31"/>
      <c r="D527" s="132"/>
      <c r="E527" s="109"/>
      <c r="F527" s="33"/>
      <c r="G527" s="52"/>
    </row>
    <row r="528">
      <c r="A528" s="31"/>
      <c r="B528" s="31"/>
      <c r="C528" s="31"/>
      <c r="D528" s="132"/>
      <c r="E528" s="109"/>
      <c r="F528" s="33"/>
      <c r="G528" s="52"/>
    </row>
    <row r="529">
      <c r="A529" s="31"/>
      <c r="B529" s="31"/>
      <c r="C529" s="31"/>
      <c r="D529" s="132"/>
      <c r="E529" s="109"/>
      <c r="F529" s="33"/>
      <c r="G529" s="52"/>
    </row>
    <row r="530">
      <c r="A530" s="31"/>
      <c r="B530" s="31"/>
      <c r="C530" s="31"/>
      <c r="D530" s="132"/>
      <c r="E530" s="109"/>
      <c r="F530" s="33"/>
      <c r="G530" s="52"/>
    </row>
    <row r="531">
      <c r="A531" s="31"/>
      <c r="B531" s="31"/>
      <c r="C531" s="31"/>
      <c r="D531" s="132"/>
      <c r="E531" s="109"/>
      <c r="F531" s="33"/>
      <c r="G531" s="52"/>
    </row>
    <row r="532">
      <c r="A532" s="31"/>
      <c r="B532" s="31"/>
      <c r="C532" s="31"/>
      <c r="D532" s="132"/>
      <c r="E532" s="109"/>
      <c r="F532" s="33"/>
      <c r="G532" s="52"/>
    </row>
    <row r="533">
      <c r="A533" s="31"/>
      <c r="B533" s="31"/>
      <c r="C533" s="31"/>
      <c r="D533" s="132"/>
      <c r="E533" s="109"/>
      <c r="F533" s="33"/>
      <c r="G533" s="52"/>
    </row>
    <row r="534">
      <c r="A534" s="31"/>
      <c r="B534" s="31"/>
      <c r="C534" s="31"/>
      <c r="D534" s="132"/>
      <c r="E534" s="109"/>
      <c r="F534" s="33"/>
      <c r="G534" s="52"/>
    </row>
    <row r="535">
      <c r="A535" s="31"/>
      <c r="B535" s="31"/>
      <c r="C535" s="31"/>
      <c r="D535" s="132"/>
      <c r="E535" s="109"/>
      <c r="F535" s="33"/>
      <c r="G535" s="52"/>
    </row>
    <row r="536">
      <c r="A536" s="31"/>
      <c r="B536" s="31"/>
      <c r="C536" s="31"/>
      <c r="D536" s="132"/>
      <c r="E536" s="109"/>
      <c r="F536" s="33"/>
      <c r="G536" s="52"/>
    </row>
    <row r="537">
      <c r="A537" s="31"/>
      <c r="B537" s="31"/>
      <c r="C537" s="31"/>
      <c r="D537" s="132"/>
      <c r="E537" s="109"/>
      <c r="F537" s="33"/>
      <c r="G537" s="52"/>
    </row>
    <row r="538">
      <c r="A538" s="31"/>
      <c r="B538" s="31"/>
      <c r="C538" s="31"/>
      <c r="D538" s="132"/>
      <c r="E538" s="109"/>
      <c r="F538" s="33"/>
      <c r="G538" s="52"/>
    </row>
    <row r="539">
      <c r="A539" s="31"/>
      <c r="B539" s="31"/>
      <c r="C539" s="31"/>
      <c r="D539" s="132"/>
      <c r="E539" s="109"/>
      <c r="F539" s="33"/>
      <c r="G539" s="52"/>
    </row>
    <row r="540">
      <c r="A540" s="31"/>
      <c r="B540" s="31"/>
      <c r="C540" s="31"/>
      <c r="D540" s="132"/>
      <c r="E540" s="109"/>
      <c r="F540" s="33"/>
      <c r="G540" s="52"/>
    </row>
    <row r="541">
      <c r="A541" s="31"/>
      <c r="B541" s="31"/>
      <c r="C541" s="31"/>
      <c r="D541" s="132"/>
      <c r="E541" s="109"/>
      <c r="F541" s="33"/>
      <c r="G541" s="52"/>
    </row>
    <row r="542">
      <c r="A542" s="31"/>
      <c r="B542" s="31"/>
      <c r="C542" s="31"/>
      <c r="D542" s="132"/>
      <c r="E542" s="109"/>
      <c r="F542" s="33"/>
      <c r="G542" s="52"/>
    </row>
    <row r="543">
      <c r="A543" s="31"/>
      <c r="B543" s="31"/>
      <c r="C543" s="31"/>
      <c r="D543" s="132"/>
      <c r="E543" s="109"/>
      <c r="F543" s="33"/>
      <c r="G543" s="52"/>
    </row>
    <row r="544">
      <c r="A544" s="31"/>
      <c r="B544" s="31"/>
      <c r="C544" s="31"/>
      <c r="D544" s="132"/>
      <c r="E544" s="109"/>
      <c r="F544" s="33"/>
      <c r="G544" s="52"/>
    </row>
    <row r="545">
      <c r="A545" s="31"/>
      <c r="B545" s="31"/>
      <c r="C545" s="31"/>
      <c r="D545" s="132"/>
      <c r="E545" s="109"/>
      <c r="F545" s="33"/>
      <c r="G545" s="52"/>
    </row>
    <row r="546">
      <c r="A546" s="31"/>
      <c r="B546" s="31"/>
      <c r="C546" s="31"/>
      <c r="D546" s="132"/>
      <c r="E546" s="109"/>
      <c r="F546" s="33"/>
      <c r="G546" s="52"/>
    </row>
    <row r="547">
      <c r="A547" s="31"/>
      <c r="B547" s="31"/>
      <c r="C547" s="31"/>
      <c r="D547" s="132"/>
      <c r="E547" s="109"/>
      <c r="F547" s="33"/>
      <c r="G547" s="52"/>
    </row>
    <row r="548">
      <c r="A548" s="31"/>
      <c r="B548" s="31"/>
      <c r="C548" s="31"/>
      <c r="D548" s="132"/>
      <c r="E548" s="109"/>
      <c r="F548" s="33"/>
      <c r="G548" s="52"/>
    </row>
    <row r="549">
      <c r="A549" s="31"/>
      <c r="B549" s="31"/>
      <c r="C549" s="31"/>
      <c r="D549" s="132"/>
      <c r="E549" s="109"/>
      <c r="F549" s="33"/>
      <c r="G549" s="52"/>
    </row>
    <row r="550">
      <c r="A550" s="31"/>
      <c r="B550" s="31"/>
      <c r="C550" s="31"/>
      <c r="D550" s="132"/>
      <c r="E550" s="109"/>
      <c r="F550" s="33"/>
      <c r="G550" s="52"/>
    </row>
    <row r="551">
      <c r="A551" s="31"/>
      <c r="B551" s="31"/>
      <c r="C551" s="31"/>
      <c r="D551" s="132"/>
      <c r="E551" s="109"/>
      <c r="F551" s="33"/>
      <c r="G551" s="52"/>
    </row>
    <row r="552">
      <c r="A552" s="31"/>
      <c r="B552" s="31"/>
      <c r="C552" s="31"/>
      <c r="D552" s="132"/>
      <c r="E552" s="109"/>
      <c r="F552" s="33"/>
      <c r="G552" s="52"/>
    </row>
    <row r="553">
      <c r="A553" s="31"/>
      <c r="B553" s="31"/>
      <c r="C553" s="31"/>
      <c r="D553" s="132"/>
      <c r="E553" s="109"/>
      <c r="F553" s="33"/>
      <c r="G553" s="52"/>
    </row>
    <row r="554">
      <c r="A554" s="31"/>
      <c r="B554" s="31"/>
      <c r="C554" s="31"/>
      <c r="D554" s="132"/>
      <c r="E554" s="109"/>
      <c r="F554" s="33"/>
      <c r="G554" s="52"/>
    </row>
    <row r="555">
      <c r="A555" s="31"/>
      <c r="B555" s="31"/>
      <c r="C555" s="31"/>
      <c r="D555" s="132"/>
      <c r="E555" s="109"/>
      <c r="F555" s="33"/>
      <c r="G555" s="52"/>
    </row>
    <row r="556">
      <c r="A556" s="31"/>
      <c r="B556" s="31"/>
      <c r="C556" s="31"/>
      <c r="D556" s="132"/>
      <c r="E556" s="109"/>
      <c r="F556" s="33"/>
      <c r="G556" s="52"/>
    </row>
    <row r="557">
      <c r="A557" s="31"/>
      <c r="B557" s="31"/>
      <c r="C557" s="31"/>
      <c r="D557" s="132"/>
      <c r="E557" s="109"/>
      <c r="F557" s="33"/>
      <c r="G557" s="52"/>
    </row>
    <row r="558">
      <c r="A558" s="31"/>
      <c r="B558" s="31"/>
      <c r="C558" s="31"/>
      <c r="D558" s="132"/>
      <c r="E558" s="109"/>
      <c r="F558" s="33"/>
      <c r="G558" s="52"/>
    </row>
    <row r="559">
      <c r="A559" s="31"/>
      <c r="B559" s="31"/>
      <c r="C559" s="31"/>
      <c r="D559" s="132"/>
      <c r="E559" s="109"/>
      <c r="F559" s="33"/>
      <c r="G559" s="52"/>
    </row>
    <row r="560">
      <c r="A560" s="31"/>
      <c r="B560" s="31"/>
      <c r="C560" s="31"/>
      <c r="D560" s="132"/>
      <c r="E560" s="109"/>
      <c r="F560" s="33"/>
      <c r="G560" s="52"/>
    </row>
    <row r="561">
      <c r="A561" s="31"/>
      <c r="B561" s="31"/>
      <c r="C561" s="31"/>
      <c r="D561" s="132"/>
      <c r="E561" s="109"/>
      <c r="F561" s="33"/>
      <c r="G561" s="52"/>
    </row>
    <row r="562">
      <c r="A562" s="31"/>
      <c r="B562" s="31"/>
      <c r="C562" s="31"/>
      <c r="D562" s="132"/>
      <c r="E562" s="109"/>
      <c r="F562" s="33"/>
      <c r="G562" s="52"/>
    </row>
    <row r="563">
      <c r="A563" s="31"/>
      <c r="B563" s="31"/>
      <c r="C563" s="31"/>
      <c r="D563" s="132"/>
      <c r="E563" s="109"/>
      <c r="F563" s="33"/>
      <c r="G563" s="52"/>
    </row>
    <row r="564">
      <c r="A564" s="31"/>
      <c r="B564" s="31"/>
      <c r="C564" s="31"/>
      <c r="D564" s="132"/>
      <c r="E564" s="109"/>
      <c r="F564" s="33"/>
      <c r="G564" s="52"/>
    </row>
    <row r="565">
      <c r="A565" s="31"/>
      <c r="B565" s="31"/>
      <c r="C565" s="31"/>
      <c r="D565" s="132"/>
      <c r="E565" s="109"/>
      <c r="F565" s="33"/>
      <c r="G565" s="52"/>
    </row>
    <row r="566">
      <c r="A566" s="31"/>
      <c r="B566" s="31"/>
      <c r="C566" s="31"/>
      <c r="D566" s="132"/>
      <c r="E566" s="109"/>
      <c r="F566" s="33"/>
      <c r="G566" s="52"/>
    </row>
    <row r="567">
      <c r="A567" s="31"/>
      <c r="B567" s="31"/>
      <c r="C567" s="31"/>
      <c r="D567" s="132"/>
      <c r="E567" s="109"/>
      <c r="F567" s="33"/>
      <c r="G567" s="52"/>
    </row>
    <row r="568">
      <c r="A568" s="31"/>
      <c r="B568" s="31"/>
      <c r="C568" s="31"/>
      <c r="D568" s="132"/>
      <c r="E568" s="109"/>
      <c r="F568" s="33"/>
      <c r="G568" s="52"/>
    </row>
    <row r="569">
      <c r="A569" s="31"/>
      <c r="B569" s="31"/>
      <c r="C569" s="31"/>
      <c r="D569" s="132"/>
      <c r="E569" s="109"/>
      <c r="F569" s="33"/>
      <c r="G569" s="52"/>
    </row>
    <row r="570">
      <c r="A570" s="31"/>
      <c r="B570" s="31"/>
      <c r="C570" s="31"/>
      <c r="D570" s="132"/>
      <c r="E570" s="109"/>
      <c r="F570" s="33"/>
      <c r="G570" s="52"/>
    </row>
    <row r="571">
      <c r="A571" s="31"/>
      <c r="B571" s="31"/>
      <c r="C571" s="31"/>
      <c r="D571" s="132"/>
      <c r="E571" s="109"/>
      <c r="F571" s="33"/>
      <c r="G571" s="52"/>
    </row>
    <row r="572">
      <c r="A572" s="31"/>
      <c r="B572" s="31"/>
      <c r="C572" s="31"/>
      <c r="D572" s="132"/>
      <c r="E572" s="109"/>
      <c r="F572" s="33"/>
      <c r="G572" s="52"/>
    </row>
    <row r="573">
      <c r="A573" s="31"/>
      <c r="B573" s="31"/>
      <c r="C573" s="31"/>
      <c r="D573" s="132"/>
      <c r="E573" s="109"/>
      <c r="F573" s="33"/>
      <c r="G573" s="52"/>
    </row>
    <row r="574">
      <c r="A574" s="31"/>
      <c r="B574" s="31"/>
      <c r="C574" s="31"/>
      <c r="D574" s="132"/>
      <c r="E574" s="109"/>
      <c r="F574" s="33"/>
      <c r="G574" s="52"/>
    </row>
    <row r="575">
      <c r="A575" s="31"/>
      <c r="B575" s="31"/>
      <c r="C575" s="31"/>
      <c r="D575" s="132"/>
      <c r="E575" s="109"/>
      <c r="F575" s="33"/>
      <c r="G575" s="52"/>
    </row>
    <row r="576">
      <c r="A576" s="31"/>
      <c r="B576" s="31"/>
      <c r="C576" s="31"/>
      <c r="D576" s="132"/>
      <c r="E576" s="109"/>
      <c r="F576" s="33"/>
      <c r="G576" s="52"/>
    </row>
    <row r="577">
      <c r="A577" s="31"/>
      <c r="B577" s="31"/>
      <c r="C577" s="31"/>
      <c r="D577" s="132"/>
      <c r="E577" s="109"/>
      <c r="F577" s="33"/>
      <c r="G577" s="52"/>
    </row>
    <row r="578">
      <c r="A578" s="31"/>
      <c r="B578" s="31"/>
      <c r="C578" s="31"/>
      <c r="D578" s="132"/>
      <c r="E578" s="109"/>
      <c r="F578" s="33"/>
      <c r="G578" s="52"/>
    </row>
    <row r="579">
      <c r="A579" s="31"/>
      <c r="B579" s="31"/>
      <c r="C579" s="31"/>
      <c r="D579" s="132"/>
      <c r="E579" s="109"/>
      <c r="F579" s="33"/>
      <c r="G579" s="52"/>
    </row>
    <row r="580">
      <c r="A580" s="31"/>
      <c r="B580" s="31"/>
      <c r="C580" s="31"/>
      <c r="D580" s="132"/>
      <c r="E580" s="109"/>
      <c r="F580" s="33"/>
      <c r="G580" s="52"/>
    </row>
    <row r="581">
      <c r="A581" s="31"/>
      <c r="B581" s="31"/>
      <c r="C581" s="31"/>
      <c r="D581" s="132"/>
      <c r="E581" s="109"/>
      <c r="F581" s="33"/>
      <c r="G581" s="52"/>
    </row>
    <row r="582">
      <c r="A582" s="31"/>
      <c r="B582" s="31"/>
      <c r="C582" s="31"/>
      <c r="D582" s="132"/>
      <c r="E582" s="109"/>
      <c r="F582" s="33"/>
      <c r="G582" s="52"/>
    </row>
    <row r="583">
      <c r="A583" s="31"/>
      <c r="B583" s="31"/>
      <c r="C583" s="31"/>
      <c r="D583" s="132"/>
      <c r="E583" s="109"/>
      <c r="F583" s="33"/>
      <c r="G583" s="52"/>
    </row>
    <row r="584">
      <c r="A584" s="31"/>
      <c r="B584" s="31"/>
      <c r="C584" s="31"/>
      <c r="D584" s="132"/>
      <c r="E584" s="109"/>
      <c r="F584" s="33"/>
      <c r="G584" s="52"/>
    </row>
    <row r="585">
      <c r="A585" s="31"/>
      <c r="B585" s="31"/>
      <c r="C585" s="31"/>
      <c r="D585" s="132"/>
      <c r="E585" s="109"/>
      <c r="F585" s="33"/>
      <c r="G585" s="52"/>
    </row>
    <row r="586">
      <c r="A586" s="31"/>
      <c r="B586" s="31"/>
      <c r="C586" s="31"/>
      <c r="D586" s="132"/>
      <c r="E586" s="109"/>
      <c r="F586" s="33"/>
      <c r="G586" s="52"/>
    </row>
    <row r="587">
      <c r="A587" s="31"/>
      <c r="B587" s="31"/>
      <c r="C587" s="31"/>
      <c r="D587" s="132"/>
      <c r="E587" s="109"/>
      <c r="F587" s="33"/>
      <c r="G587" s="52"/>
    </row>
    <row r="588">
      <c r="A588" s="31"/>
      <c r="B588" s="31"/>
      <c r="C588" s="31"/>
      <c r="D588" s="132"/>
      <c r="E588" s="109"/>
      <c r="F588" s="33"/>
      <c r="G588" s="52"/>
    </row>
    <row r="589">
      <c r="A589" s="31"/>
      <c r="B589" s="31"/>
      <c r="C589" s="31"/>
      <c r="D589" s="132"/>
      <c r="E589" s="109"/>
      <c r="F589" s="33"/>
      <c r="G589" s="52"/>
    </row>
    <row r="590">
      <c r="A590" s="31"/>
      <c r="B590" s="31"/>
      <c r="C590" s="31"/>
      <c r="D590" s="132"/>
      <c r="E590" s="109"/>
      <c r="F590" s="33"/>
      <c r="G590" s="52"/>
    </row>
    <row r="591">
      <c r="A591" s="31"/>
      <c r="B591" s="31"/>
      <c r="C591" s="31"/>
      <c r="D591" s="132"/>
      <c r="E591" s="109"/>
      <c r="F591" s="33"/>
      <c r="G591" s="52"/>
    </row>
    <row r="592">
      <c r="A592" s="31"/>
      <c r="B592" s="31"/>
      <c r="C592" s="31"/>
      <c r="D592" s="132"/>
      <c r="E592" s="109"/>
      <c r="F592" s="33"/>
      <c r="G592" s="52"/>
    </row>
    <row r="593">
      <c r="A593" s="31"/>
      <c r="B593" s="31"/>
      <c r="C593" s="31"/>
      <c r="D593" s="132"/>
      <c r="E593" s="109"/>
      <c r="F593" s="33"/>
      <c r="G593" s="52"/>
    </row>
    <row r="594">
      <c r="A594" s="31"/>
      <c r="B594" s="31"/>
      <c r="C594" s="31"/>
      <c r="D594" s="132"/>
      <c r="E594" s="109"/>
      <c r="F594" s="33"/>
      <c r="G594" s="52"/>
    </row>
    <row r="595">
      <c r="A595" s="31"/>
      <c r="B595" s="31"/>
      <c r="C595" s="31"/>
      <c r="D595" s="132"/>
      <c r="E595" s="109"/>
      <c r="F595" s="33"/>
      <c r="G595" s="52"/>
    </row>
    <row r="596">
      <c r="A596" s="31"/>
      <c r="B596" s="31"/>
      <c r="C596" s="31"/>
      <c r="D596" s="132"/>
      <c r="E596" s="109"/>
      <c r="F596" s="33"/>
      <c r="G596" s="52"/>
    </row>
    <row r="597">
      <c r="A597" s="31"/>
      <c r="B597" s="31"/>
      <c r="C597" s="31"/>
      <c r="D597" s="132"/>
      <c r="E597" s="109"/>
      <c r="F597" s="33"/>
      <c r="G597" s="52"/>
    </row>
    <row r="598">
      <c r="A598" s="31"/>
      <c r="B598" s="31"/>
      <c r="C598" s="31"/>
      <c r="D598" s="132"/>
      <c r="E598" s="109"/>
      <c r="F598" s="33"/>
      <c r="G598" s="52"/>
    </row>
    <row r="599">
      <c r="A599" s="31"/>
      <c r="B599" s="31"/>
      <c r="C599" s="31"/>
      <c r="D599" s="132"/>
      <c r="E599" s="109"/>
      <c r="F599" s="33"/>
      <c r="G599" s="52"/>
    </row>
    <row r="600">
      <c r="A600" s="31"/>
      <c r="B600" s="31"/>
      <c r="C600" s="31"/>
      <c r="D600" s="132"/>
      <c r="E600" s="109"/>
      <c r="F600" s="33"/>
      <c r="G600" s="52"/>
    </row>
    <row r="601">
      <c r="A601" s="31"/>
      <c r="B601" s="31"/>
      <c r="C601" s="31"/>
      <c r="D601" s="132"/>
      <c r="E601" s="109"/>
      <c r="F601" s="33"/>
      <c r="G601" s="52"/>
    </row>
    <row r="602">
      <c r="A602" s="31"/>
      <c r="B602" s="31"/>
      <c r="C602" s="31"/>
      <c r="D602" s="132"/>
      <c r="E602" s="109"/>
      <c r="F602" s="33"/>
      <c r="G602" s="52"/>
    </row>
    <row r="603">
      <c r="A603" s="31"/>
      <c r="B603" s="31"/>
      <c r="C603" s="31"/>
      <c r="D603" s="132"/>
      <c r="E603" s="109"/>
      <c r="F603" s="33"/>
      <c r="G603" s="52"/>
    </row>
    <row r="604">
      <c r="A604" s="31"/>
      <c r="B604" s="31"/>
      <c r="C604" s="31"/>
      <c r="D604" s="132"/>
      <c r="E604" s="109"/>
      <c r="F604" s="33"/>
      <c r="G604" s="52"/>
    </row>
    <row r="605">
      <c r="A605" s="31"/>
      <c r="B605" s="31"/>
      <c r="C605" s="31"/>
      <c r="D605" s="132"/>
      <c r="E605" s="109"/>
      <c r="F605" s="33"/>
      <c r="G605" s="52"/>
    </row>
    <row r="606">
      <c r="A606" s="31"/>
      <c r="B606" s="31"/>
      <c r="C606" s="31"/>
      <c r="D606" s="132"/>
      <c r="E606" s="109"/>
      <c r="F606" s="33"/>
      <c r="G606" s="52"/>
    </row>
    <row r="607">
      <c r="A607" s="31"/>
      <c r="B607" s="31"/>
      <c r="C607" s="31"/>
      <c r="D607" s="132"/>
      <c r="E607" s="109"/>
      <c r="F607" s="33"/>
      <c r="G607" s="52"/>
    </row>
    <row r="608">
      <c r="A608" s="31"/>
      <c r="B608" s="31"/>
      <c r="C608" s="31"/>
      <c r="D608" s="132"/>
      <c r="E608" s="109"/>
      <c r="F608" s="33"/>
      <c r="G608" s="52"/>
    </row>
    <row r="609">
      <c r="A609" s="31"/>
      <c r="B609" s="31"/>
      <c r="C609" s="31"/>
      <c r="D609" s="132"/>
      <c r="E609" s="109"/>
      <c r="F609" s="33"/>
      <c r="G609" s="52"/>
    </row>
    <row r="610">
      <c r="A610" s="31"/>
      <c r="B610" s="31"/>
      <c r="C610" s="31"/>
      <c r="D610" s="132"/>
      <c r="E610" s="109"/>
      <c r="F610" s="33"/>
      <c r="G610" s="52"/>
    </row>
    <row r="611">
      <c r="A611" s="31"/>
      <c r="B611" s="31"/>
      <c r="C611" s="31"/>
      <c r="D611" s="132"/>
      <c r="E611" s="109"/>
      <c r="F611" s="33"/>
      <c r="G611" s="52"/>
    </row>
    <row r="612">
      <c r="A612" s="31"/>
      <c r="B612" s="31"/>
      <c r="C612" s="31"/>
      <c r="D612" s="132"/>
      <c r="E612" s="109"/>
      <c r="F612" s="33"/>
      <c r="G612" s="52"/>
    </row>
    <row r="613">
      <c r="A613" s="31"/>
      <c r="B613" s="31"/>
      <c r="C613" s="31"/>
      <c r="D613" s="132"/>
      <c r="E613" s="109"/>
      <c r="F613" s="33"/>
      <c r="G613" s="52"/>
    </row>
    <row r="614">
      <c r="A614" s="31"/>
      <c r="B614" s="31"/>
      <c r="C614" s="31"/>
      <c r="D614" s="132"/>
      <c r="E614" s="109"/>
      <c r="F614" s="33"/>
      <c r="G614" s="52"/>
    </row>
    <row r="615">
      <c r="A615" s="31"/>
      <c r="B615" s="31"/>
      <c r="C615" s="31"/>
      <c r="D615" s="132"/>
      <c r="E615" s="109"/>
      <c r="F615" s="33"/>
      <c r="G615" s="52"/>
    </row>
    <row r="616">
      <c r="A616" s="31"/>
      <c r="B616" s="31"/>
      <c r="C616" s="31"/>
      <c r="D616" s="132"/>
      <c r="E616" s="109"/>
      <c r="F616" s="33"/>
      <c r="G616" s="52"/>
    </row>
    <row r="617">
      <c r="A617" s="31"/>
      <c r="B617" s="31"/>
      <c r="C617" s="31"/>
      <c r="D617" s="132"/>
      <c r="E617" s="109"/>
      <c r="F617" s="33"/>
      <c r="G617" s="52"/>
    </row>
    <row r="618">
      <c r="A618" s="31"/>
      <c r="B618" s="31"/>
      <c r="C618" s="31"/>
      <c r="D618" s="132"/>
      <c r="E618" s="109"/>
      <c r="F618" s="33"/>
      <c r="G618" s="52"/>
    </row>
    <row r="619">
      <c r="A619" s="31"/>
      <c r="B619" s="31"/>
      <c r="C619" s="31"/>
      <c r="D619" s="132"/>
      <c r="E619" s="109"/>
      <c r="F619" s="33"/>
      <c r="G619" s="52"/>
    </row>
    <row r="620">
      <c r="A620" s="31"/>
      <c r="B620" s="31"/>
      <c r="C620" s="31"/>
      <c r="D620" s="132"/>
      <c r="E620" s="109"/>
      <c r="F620" s="33"/>
      <c r="G620" s="52"/>
    </row>
    <row r="621">
      <c r="A621" s="31"/>
      <c r="B621" s="31"/>
      <c r="C621" s="31"/>
      <c r="D621" s="132"/>
      <c r="E621" s="109"/>
      <c r="F621" s="33"/>
      <c r="G621" s="52"/>
    </row>
    <row r="622">
      <c r="A622" s="31"/>
      <c r="B622" s="31"/>
      <c r="C622" s="31"/>
      <c r="D622" s="132"/>
      <c r="E622" s="109"/>
      <c r="F622" s="33"/>
      <c r="G622" s="52"/>
    </row>
    <row r="623">
      <c r="A623" s="31"/>
      <c r="B623" s="31"/>
      <c r="C623" s="31"/>
      <c r="D623" s="132"/>
      <c r="E623" s="109"/>
      <c r="F623" s="33"/>
      <c r="G623" s="52"/>
    </row>
    <row r="624">
      <c r="A624" s="31"/>
      <c r="B624" s="31"/>
      <c r="C624" s="31"/>
      <c r="D624" s="132"/>
      <c r="E624" s="109"/>
      <c r="F624" s="33"/>
      <c r="G624" s="52"/>
    </row>
    <row r="625">
      <c r="A625" s="31"/>
      <c r="B625" s="31"/>
      <c r="C625" s="31"/>
      <c r="D625" s="132"/>
      <c r="E625" s="109"/>
      <c r="F625" s="33"/>
      <c r="G625" s="52"/>
    </row>
    <row r="626">
      <c r="A626" s="31"/>
      <c r="B626" s="31"/>
      <c r="C626" s="31"/>
      <c r="D626" s="132"/>
      <c r="E626" s="109"/>
      <c r="F626" s="33"/>
      <c r="G626" s="52"/>
    </row>
    <row r="627">
      <c r="A627" s="31"/>
      <c r="B627" s="31"/>
      <c r="C627" s="31"/>
      <c r="D627" s="132"/>
      <c r="E627" s="109"/>
      <c r="F627" s="33"/>
      <c r="G627" s="52"/>
    </row>
    <row r="628">
      <c r="A628" s="31"/>
      <c r="B628" s="31"/>
      <c r="C628" s="31"/>
      <c r="D628" s="132"/>
      <c r="E628" s="109"/>
      <c r="F628" s="33"/>
      <c r="G628" s="52"/>
    </row>
    <row r="629">
      <c r="A629" s="31"/>
      <c r="B629" s="31"/>
      <c r="C629" s="31"/>
      <c r="D629" s="132"/>
      <c r="E629" s="109"/>
      <c r="F629" s="33"/>
      <c r="G629" s="52"/>
    </row>
    <row r="630">
      <c r="A630" s="31"/>
      <c r="B630" s="31"/>
      <c r="C630" s="31"/>
      <c r="D630" s="132"/>
      <c r="E630" s="109"/>
      <c r="F630" s="33"/>
      <c r="G630" s="52"/>
    </row>
    <row r="631">
      <c r="A631" s="31"/>
      <c r="B631" s="31"/>
      <c r="C631" s="31"/>
      <c r="D631" s="132"/>
      <c r="E631" s="109"/>
      <c r="F631" s="33"/>
      <c r="G631" s="52"/>
    </row>
    <row r="632">
      <c r="A632" s="31"/>
      <c r="B632" s="31"/>
      <c r="C632" s="31"/>
      <c r="D632" s="132"/>
      <c r="E632" s="109"/>
      <c r="F632" s="33"/>
      <c r="G632" s="52"/>
    </row>
    <row r="633">
      <c r="A633" s="31"/>
      <c r="B633" s="31"/>
      <c r="C633" s="31"/>
      <c r="D633" s="132"/>
      <c r="E633" s="109"/>
      <c r="F633" s="33"/>
      <c r="G633" s="52"/>
    </row>
    <row r="634">
      <c r="A634" s="31"/>
      <c r="B634" s="31"/>
      <c r="C634" s="31"/>
      <c r="D634" s="132"/>
      <c r="E634" s="109"/>
      <c r="F634" s="33"/>
      <c r="G634" s="52"/>
    </row>
    <row r="635">
      <c r="A635" s="31"/>
      <c r="B635" s="31"/>
      <c r="C635" s="31"/>
      <c r="D635" s="132"/>
      <c r="E635" s="109"/>
      <c r="F635" s="33"/>
      <c r="G635" s="52"/>
    </row>
    <row r="636">
      <c r="A636" s="31"/>
      <c r="B636" s="31"/>
      <c r="C636" s="31"/>
      <c r="D636" s="132"/>
      <c r="E636" s="109"/>
      <c r="F636" s="33"/>
      <c r="G636" s="52"/>
    </row>
    <row r="637">
      <c r="A637" s="31"/>
      <c r="B637" s="31"/>
      <c r="C637" s="31"/>
      <c r="D637" s="132"/>
      <c r="E637" s="109"/>
      <c r="F637" s="33"/>
      <c r="G637" s="52"/>
    </row>
    <row r="638">
      <c r="A638" s="31"/>
      <c r="B638" s="31"/>
      <c r="C638" s="31"/>
      <c r="D638" s="132"/>
      <c r="E638" s="109"/>
      <c r="F638" s="33"/>
      <c r="G638" s="52"/>
    </row>
    <row r="639">
      <c r="A639" s="31"/>
      <c r="B639" s="31"/>
      <c r="C639" s="31"/>
      <c r="D639" s="132"/>
      <c r="E639" s="109"/>
      <c r="F639" s="33"/>
      <c r="G639" s="52"/>
    </row>
    <row r="640">
      <c r="A640" s="31"/>
      <c r="B640" s="31"/>
      <c r="C640" s="31"/>
      <c r="D640" s="132"/>
      <c r="E640" s="109"/>
      <c r="F640" s="33"/>
      <c r="G640" s="52"/>
    </row>
    <row r="641">
      <c r="A641" s="31"/>
      <c r="B641" s="31"/>
      <c r="C641" s="31"/>
      <c r="D641" s="132"/>
      <c r="E641" s="109"/>
      <c r="F641" s="33"/>
      <c r="G641" s="52"/>
    </row>
    <row r="642">
      <c r="A642" s="31"/>
      <c r="B642" s="31"/>
      <c r="C642" s="31"/>
      <c r="D642" s="132"/>
      <c r="E642" s="109"/>
      <c r="F642" s="33"/>
      <c r="G642" s="52"/>
    </row>
    <row r="643">
      <c r="A643" s="31"/>
      <c r="B643" s="31"/>
      <c r="C643" s="31"/>
      <c r="D643" s="132"/>
      <c r="E643" s="109"/>
      <c r="F643" s="33"/>
      <c r="G643" s="52"/>
    </row>
    <row r="644">
      <c r="A644" s="31"/>
      <c r="B644" s="31"/>
      <c r="C644" s="31"/>
      <c r="D644" s="132"/>
      <c r="E644" s="109"/>
      <c r="F644" s="33"/>
      <c r="G644" s="52"/>
    </row>
    <row r="645">
      <c r="A645" s="31"/>
      <c r="B645" s="31"/>
      <c r="C645" s="31"/>
      <c r="D645" s="132"/>
      <c r="E645" s="109"/>
      <c r="F645" s="33"/>
      <c r="G645" s="52"/>
    </row>
    <row r="646">
      <c r="A646" s="31"/>
      <c r="B646" s="31"/>
      <c r="C646" s="31"/>
      <c r="D646" s="132"/>
      <c r="E646" s="109"/>
      <c r="F646" s="33"/>
      <c r="G646" s="52"/>
    </row>
    <row r="647">
      <c r="A647" s="31"/>
      <c r="B647" s="31"/>
      <c r="C647" s="31"/>
      <c r="D647" s="132"/>
      <c r="E647" s="109"/>
      <c r="F647" s="33"/>
      <c r="G647" s="52"/>
    </row>
    <row r="648">
      <c r="A648" s="31"/>
      <c r="B648" s="31"/>
      <c r="C648" s="31"/>
      <c r="D648" s="132"/>
      <c r="E648" s="109"/>
      <c r="F648" s="33"/>
      <c r="G648" s="52"/>
    </row>
    <row r="649">
      <c r="A649" s="31"/>
      <c r="B649" s="31"/>
      <c r="C649" s="31"/>
      <c r="D649" s="132"/>
      <c r="E649" s="109"/>
      <c r="F649" s="33"/>
      <c r="G649" s="52"/>
    </row>
    <row r="650">
      <c r="A650" s="31"/>
      <c r="B650" s="31"/>
      <c r="C650" s="31"/>
      <c r="D650" s="132"/>
      <c r="E650" s="109"/>
      <c r="F650" s="33"/>
      <c r="G650" s="52"/>
    </row>
    <row r="651">
      <c r="A651" s="31"/>
      <c r="B651" s="31"/>
      <c r="C651" s="31"/>
      <c r="D651" s="132"/>
      <c r="E651" s="109"/>
      <c r="F651" s="33"/>
      <c r="G651" s="52"/>
    </row>
    <row r="652">
      <c r="A652" s="31"/>
      <c r="B652" s="31"/>
      <c r="C652" s="31"/>
      <c r="D652" s="132"/>
      <c r="E652" s="109"/>
      <c r="F652" s="33"/>
      <c r="G652" s="52"/>
    </row>
    <row r="653">
      <c r="A653" s="31"/>
      <c r="B653" s="31"/>
      <c r="C653" s="31"/>
      <c r="D653" s="132"/>
      <c r="E653" s="109"/>
      <c r="F653" s="33"/>
      <c r="G653" s="52"/>
    </row>
    <row r="654">
      <c r="A654" s="31"/>
      <c r="B654" s="31"/>
      <c r="C654" s="31"/>
      <c r="D654" s="132"/>
      <c r="E654" s="109"/>
      <c r="F654" s="33"/>
      <c r="G654" s="52"/>
    </row>
    <row r="655">
      <c r="A655" s="31"/>
      <c r="B655" s="31"/>
      <c r="C655" s="31"/>
      <c r="D655" s="132"/>
      <c r="E655" s="109"/>
      <c r="F655" s="33"/>
      <c r="G655" s="52"/>
    </row>
    <row r="656">
      <c r="A656" s="31"/>
      <c r="B656" s="31"/>
      <c r="C656" s="31"/>
      <c r="D656" s="132"/>
      <c r="E656" s="109"/>
      <c r="F656" s="33"/>
      <c r="G656" s="52"/>
    </row>
    <row r="657">
      <c r="A657" s="31"/>
      <c r="B657" s="31"/>
      <c r="C657" s="31"/>
      <c r="D657" s="132"/>
      <c r="E657" s="109"/>
      <c r="F657" s="33"/>
      <c r="G657" s="52"/>
    </row>
    <row r="658">
      <c r="A658" s="31"/>
      <c r="B658" s="31"/>
      <c r="C658" s="31"/>
      <c r="D658" s="132"/>
      <c r="E658" s="109"/>
      <c r="F658" s="33"/>
      <c r="G658" s="52"/>
    </row>
    <row r="659">
      <c r="A659" s="31"/>
      <c r="B659" s="31"/>
      <c r="C659" s="31"/>
      <c r="D659" s="132"/>
      <c r="E659" s="109"/>
      <c r="F659" s="33"/>
      <c r="G659" s="52"/>
    </row>
    <row r="660">
      <c r="A660" s="31"/>
      <c r="B660" s="31"/>
      <c r="C660" s="31"/>
      <c r="D660" s="132"/>
      <c r="E660" s="109"/>
      <c r="F660" s="33"/>
      <c r="G660" s="52"/>
    </row>
    <row r="661">
      <c r="A661" s="31"/>
      <c r="B661" s="31"/>
      <c r="C661" s="31"/>
      <c r="D661" s="132"/>
      <c r="E661" s="109"/>
      <c r="F661" s="33"/>
      <c r="G661" s="52"/>
    </row>
    <row r="662">
      <c r="A662" s="31"/>
      <c r="B662" s="31"/>
      <c r="C662" s="31"/>
      <c r="D662" s="132"/>
      <c r="E662" s="109"/>
      <c r="F662" s="33"/>
      <c r="G662" s="52"/>
    </row>
    <row r="663">
      <c r="A663" s="31"/>
      <c r="B663" s="31"/>
      <c r="C663" s="31"/>
      <c r="D663" s="132"/>
      <c r="E663" s="109"/>
      <c r="F663" s="33"/>
      <c r="G663" s="52"/>
    </row>
    <row r="664">
      <c r="A664" s="31"/>
      <c r="B664" s="31"/>
      <c r="C664" s="31"/>
      <c r="D664" s="132"/>
      <c r="E664" s="109"/>
      <c r="F664" s="33"/>
      <c r="G664" s="52"/>
    </row>
    <row r="665">
      <c r="A665" s="31"/>
      <c r="B665" s="31"/>
      <c r="C665" s="31"/>
      <c r="D665" s="132"/>
      <c r="E665" s="109"/>
      <c r="F665" s="33"/>
      <c r="G665" s="52"/>
    </row>
    <row r="666">
      <c r="A666" s="31"/>
      <c r="B666" s="31"/>
      <c r="C666" s="31"/>
      <c r="D666" s="132"/>
      <c r="E666" s="109"/>
      <c r="F666" s="33"/>
      <c r="G666" s="52"/>
    </row>
    <row r="667">
      <c r="A667" s="31"/>
      <c r="B667" s="31"/>
      <c r="C667" s="31"/>
      <c r="D667" s="132"/>
      <c r="E667" s="109"/>
      <c r="F667" s="33"/>
      <c r="G667" s="52"/>
    </row>
    <row r="668">
      <c r="A668" s="31"/>
      <c r="B668" s="31"/>
      <c r="C668" s="31"/>
      <c r="D668" s="132"/>
      <c r="E668" s="109"/>
      <c r="F668" s="33"/>
      <c r="G668" s="52"/>
    </row>
    <row r="669">
      <c r="A669" s="31"/>
      <c r="B669" s="31"/>
      <c r="C669" s="31"/>
      <c r="D669" s="132"/>
      <c r="E669" s="109"/>
      <c r="F669" s="33"/>
      <c r="G669" s="52"/>
    </row>
    <row r="670">
      <c r="A670" s="31"/>
      <c r="B670" s="31"/>
      <c r="C670" s="31"/>
      <c r="D670" s="132"/>
      <c r="E670" s="109"/>
      <c r="F670" s="33"/>
      <c r="G670" s="52"/>
    </row>
    <row r="671">
      <c r="A671" s="31"/>
      <c r="B671" s="31"/>
      <c r="C671" s="31"/>
      <c r="D671" s="132"/>
      <c r="E671" s="109"/>
      <c r="F671" s="33"/>
      <c r="G671" s="52"/>
    </row>
    <row r="672">
      <c r="A672" s="31"/>
      <c r="B672" s="31"/>
      <c r="C672" s="31"/>
      <c r="D672" s="132"/>
      <c r="E672" s="109"/>
      <c r="F672" s="33"/>
      <c r="G672" s="52"/>
    </row>
    <row r="673">
      <c r="A673" s="31"/>
      <c r="B673" s="31"/>
      <c r="C673" s="31"/>
      <c r="D673" s="132"/>
      <c r="E673" s="109"/>
      <c r="F673" s="33"/>
      <c r="G673" s="52"/>
    </row>
    <row r="674">
      <c r="A674" s="31"/>
      <c r="B674" s="31"/>
      <c r="C674" s="31"/>
      <c r="D674" s="132"/>
      <c r="E674" s="109"/>
      <c r="F674" s="33"/>
      <c r="G674" s="52"/>
    </row>
    <row r="675">
      <c r="A675" s="31"/>
      <c r="B675" s="31"/>
      <c r="C675" s="31"/>
      <c r="D675" s="132"/>
      <c r="E675" s="109"/>
      <c r="F675" s="33"/>
      <c r="G675" s="52"/>
    </row>
    <row r="676">
      <c r="A676" s="31"/>
      <c r="B676" s="31"/>
      <c r="C676" s="31"/>
      <c r="D676" s="132"/>
      <c r="E676" s="109"/>
      <c r="F676" s="33"/>
      <c r="G676" s="52"/>
    </row>
    <row r="677">
      <c r="A677" s="31"/>
      <c r="B677" s="31"/>
      <c r="C677" s="31"/>
      <c r="D677" s="132"/>
      <c r="E677" s="109"/>
      <c r="F677" s="33"/>
      <c r="G677" s="52"/>
    </row>
    <row r="678">
      <c r="A678" s="31"/>
      <c r="B678" s="31"/>
      <c r="C678" s="31"/>
      <c r="D678" s="132"/>
      <c r="E678" s="109"/>
      <c r="F678" s="33"/>
      <c r="G678" s="52"/>
    </row>
    <row r="679">
      <c r="A679" s="31"/>
      <c r="B679" s="31"/>
      <c r="C679" s="31"/>
      <c r="D679" s="132"/>
      <c r="E679" s="109"/>
      <c r="F679" s="33"/>
      <c r="G679" s="52"/>
    </row>
    <row r="680">
      <c r="A680" s="31"/>
      <c r="B680" s="31"/>
      <c r="C680" s="31"/>
      <c r="D680" s="132"/>
      <c r="E680" s="109"/>
      <c r="F680" s="33"/>
      <c r="G680" s="52"/>
    </row>
    <row r="681">
      <c r="A681" s="31"/>
      <c r="B681" s="31"/>
      <c r="C681" s="31"/>
      <c r="D681" s="132"/>
      <c r="E681" s="109"/>
      <c r="F681" s="33"/>
      <c r="G681" s="52"/>
    </row>
    <row r="682">
      <c r="A682" s="31"/>
      <c r="B682" s="31"/>
      <c r="C682" s="31"/>
      <c r="D682" s="132"/>
      <c r="E682" s="109"/>
      <c r="F682" s="33"/>
      <c r="G682" s="52"/>
    </row>
    <row r="683">
      <c r="A683" s="31"/>
      <c r="B683" s="31"/>
      <c r="C683" s="31"/>
      <c r="D683" s="132"/>
      <c r="E683" s="109"/>
      <c r="F683" s="33"/>
      <c r="G683" s="52"/>
    </row>
    <row r="684">
      <c r="A684" s="31"/>
      <c r="B684" s="31"/>
      <c r="C684" s="31"/>
      <c r="D684" s="132"/>
      <c r="E684" s="109"/>
      <c r="F684" s="33"/>
      <c r="G684" s="52"/>
    </row>
    <row r="685">
      <c r="A685" s="31"/>
      <c r="B685" s="31"/>
      <c r="C685" s="31"/>
      <c r="D685" s="132"/>
      <c r="E685" s="109"/>
      <c r="F685" s="33"/>
      <c r="G685" s="52"/>
    </row>
    <row r="686">
      <c r="A686" s="31"/>
      <c r="B686" s="31"/>
      <c r="C686" s="31"/>
      <c r="D686" s="132"/>
      <c r="E686" s="109"/>
      <c r="F686" s="33"/>
      <c r="G686" s="52"/>
    </row>
    <row r="687">
      <c r="A687" s="31"/>
      <c r="B687" s="31"/>
      <c r="C687" s="31"/>
      <c r="D687" s="132"/>
      <c r="E687" s="109"/>
      <c r="F687" s="33"/>
      <c r="G687" s="52"/>
    </row>
    <row r="688">
      <c r="A688" s="31"/>
      <c r="B688" s="31"/>
      <c r="C688" s="31"/>
      <c r="D688" s="132"/>
      <c r="E688" s="109"/>
      <c r="F688" s="33"/>
      <c r="G688" s="52"/>
    </row>
    <row r="689">
      <c r="A689" s="31"/>
      <c r="B689" s="31"/>
      <c r="C689" s="31"/>
      <c r="D689" s="132"/>
      <c r="E689" s="109"/>
      <c r="F689" s="33"/>
      <c r="G689" s="52"/>
    </row>
    <row r="690">
      <c r="A690" s="31"/>
      <c r="B690" s="31"/>
      <c r="C690" s="31"/>
      <c r="D690" s="132"/>
      <c r="E690" s="109"/>
      <c r="F690" s="33"/>
      <c r="G690" s="52"/>
    </row>
    <row r="691">
      <c r="A691" s="31"/>
      <c r="B691" s="31"/>
      <c r="C691" s="31"/>
      <c r="D691" s="132"/>
      <c r="E691" s="109"/>
      <c r="F691" s="33"/>
      <c r="G691" s="52"/>
    </row>
    <row r="692">
      <c r="A692" s="31"/>
      <c r="B692" s="31"/>
      <c r="C692" s="31"/>
      <c r="D692" s="132"/>
      <c r="E692" s="109"/>
      <c r="F692" s="33"/>
      <c r="G692" s="52"/>
    </row>
    <row r="693">
      <c r="A693" s="31"/>
      <c r="B693" s="31"/>
      <c r="C693" s="31"/>
      <c r="D693" s="132"/>
      <c r="E693" s="109"/>
      <c r="F693" s="33"/>
      <c r="G693" s="52"/>
    </row>
    <row r="694">
      <c r="A694" s="31"/>
      <c r="B694" s="31"/>
      <c r="C694" s="31"/>
      <c r="D694" s="132"/>
      <c r="E694" s="109"/>
      <c r="F694" s="33"/>
      <c r="G694" s="52"/>
    </row>
    <row r="695">
      <c r="A695" s="31"/>
      <c r="B695" s="31"/>
      <c r="C695" s="31"/>
      <c r="D695" s="132"/>
      <c r="E695" s="109"/>
      <c r="F695" s="33"/>
      <c r="G695" s="52"/>
    </row>
    <row r="696">
      <c r="A696" s="31"/>
      <c r="B696" s="31"/>
      <c r="C696" s="31"/>
      <c r="D696" s="132"/>
      <c r="E696" s="109"/>
      <c r="F696" s="33"/>
      <c r="G696" s="52"/>
    </row>
    <row r="697">
      <c r="A697" s="31"/>
      <c r="B697" s="31"/>
      <c r="C697" s="31"/>
      <c r="D697" s="132"/>
      <c r="E697" s="109"/>
      <c r="F697" s="33"/>
      <c r="G697" s="52"/>
    </row>
    <row r="698">
      <c r="A698" s="31"/>
      <c r="B698" s="31"/>
      <c r="C698" s="31"/>
      <c r="D698" s="132"/>
      <c r="E698" s="109"/>
      <c r="F698" s="33"/>
      <c r="G698" s="52"/>
    </row>
    <row r="699">
      <c r="A699" s="31"/>
      <c r="B699" s="31"/>
      <c r="C699" s="31"/>
      <c r="D699" s="132"/>
      <c r="E699" s="109"/>
      <c r="F699" s="33"/>
      <c r="G699" s="52"/>
    </row>
    <row r="700">
      <c r="A700" s="31"/>
      <c r="B700" s="31"/>
      <c r="C700" s="31"/>
      <c r="D700" s="132"/>
      <c r="E700" s="109"/>
      <c r="F700" s="33"/>
      <c r="G700" s="52"/>
    </row>
    <row r="701">
      <c r="A701" s="31"/>
      <c r="B701" s="31"/>
      <c r="C701" s="31"/>
      <c r="D701" s="132"/>
      <c r="E701" s="109"/>
      <c r="F701" s="33"/>
      <c r="G701" s="52"/>
    </row>
    <row r="702">
      <c r="A702" s="31"/>
      <c r="B702" s="31"/>
      <c r="C702" s="31"/>
      <c r="D702" s="132"/>
      <c r="E702" s="109"/>
      <c r="F702" s="33"/>
      <c r="G702" s="52"/>
    </row>
    <row r="703">
      <c r="A703" s="31"/>
      <c r="B703" s="31"/>
      <c r="C703" s="31"/>
      <c r="D703" s="132"/>
      <c r="E703" s="109"/>
      <c r="F703" s="33"/>
      <c r="G703" s="52"/>
    </row>
    <row r="704">
      <c r="A704" s="31"/>
      <c r="B704" s="31"/>
      <c r="C704" s="31"/>
      <c r="D704" s="132"/>
      <c r="E704" s="109"/>
      <c r="F704" s="33"/>
      <c r="G704" s="52"/>
    </row>
    <row r="705">
      <c r="A705" s="31"/>
      <c r="B705" s="31"/>
      <c r="C705" s="31"/>
      <c r="D705" s="132"/>
      <c r="E705" s="109"/>
      <c r="F705" s="33"/>
      <c r="G705" s="52"/>
    </row>
    <row r="706">
      <c r="A706" s="31"/>
      <c r="B706" s="31"/>
      <c r="C706" s="31"/>
      <c r="D706" s="132"/>
      <c r="E706" s="109"/>
      <c r="F706" s="33"/>
      <c r="G706" s="52"/>
    </row>
    <row r="707">
      <c r="A707" s="31"/>
      <c r="B707" s="31"/>
      <c r="C707" s="31"/>
      <c r="D707" s="132"/>
      <c r="E707" s="109"/>
      <c r="F707" s="33"/>
      <c r="G707" s="52"/>
    </row>
    <row r="708">
      <c r="A708" s="31"/>
      <c r="B708" s="31"/>
      <c r="C708" s="31"/>
      <c r="D708" s="132"/>
      <c r="E708" s="109"/>
      <c r="F708" s="33"/>
      <c r="G708" s="52"/>
    </row>
    <row r="709">
      <c r="A709" s="31"/>
      <c r="B709" s="31"/>
      <c r="C709" s="31"/>
      <c r="D709" s="132"/>
      <c r="E709" s="109"/>
      <c r="F709" s="33"/>
      <c r="G709" s="52"/>
    </row>
    <row r="710">
      <c r="A710" s="31"/>
      <c r="B710" s="31"/>
      <c r="C710" s="31"/>
      <c r="D710" s="132"/>
      <c r="E710" s="109"/>
      <c r="F710" s="33"/>
      <c r="G710" s="52"/>
    </row>
    <row r="711">
      <c r="A711" s="31"/>
      <c r="B711" s="31"/>
      <c r="C711" s="31"/>
      <c r="D711" s="132"/>
      <c r="E711" s="109"/>
      <c r="F711" s="33"/>
      <c r="G711" s="52"/>
    </row>
    <row r="712">
      <c r="A712" s="31"/>
      <c r="B712" s="31"/>
      <c r="C712" s="31"/>
      <c r="D712" s="132"/>
      <c r="E712" s="109"/>
      <c r="F712" s="33"/>
      <c r="G712" s="52"/>
    </row>
    <row r="713">
      <c r="A713" s="31"/>
      <c r="B713" s="31"/>
      <c r="C713" s="31"/>
      <c r="D713" s="132"/>
      <c r="E713" s="109"/>
      <c r="F713" s="33"/>
      <c r="G713" s="52"/>
    </row>
    <row r="714">
      <c r="A714" s="31"/>
      <c r="B714" s="31"/>
      <c r="C714" s="31"/>
      <c r="D714" s="132"/>
      <c r="E714" s="109"/>
      <c r="F714" s="33"/>
      <c r="G714" s="52"/>
    </row>
    <row r="715">
      <c r="A715" s="31"/>
      <c r="B715" s="31"/>
      <c r="C715" s="31"/>
      <c r="D715" s="132"/>
      <c r="E715" s="109"/>
      <c r="F715" s="33"/>
      <c r="G715" s="52"/>
    </row>
    <row r="716">
      <c r="A716" s="31"/>
      <c r="B716" s="31"/>
      <c r="C716" s="31"/>
      <c r="D716" s="132"/>
      <c r="E716" s="109"/>
      <c r="F716" s="33"/>
      <c r="G716" s="52"/>
    </row>
    <row r="717">
      <c r="A717" s="31"/>
      <c r="B717" s="31"/>
      <c r="C717" s="31"/>
      <c r="D717" s="132"/>
      <c r="E717" s="109"/>
      <c r="F717" s="33"/>
      <c r="G717" s="52"/>
    </row>
    <row r="718">
      <c r="A718" s="31"/>
      <c r="B718" s="31"/>
      <c r="C718" s="31"/>
      <c r="D718" s="132"/>
      <c r="E718" s="109"/>
      <c r="F718" s="33"/>
      <c r="G718" s="52"/>
    </row>
    <row r="719">
      <c r="A719" s="31"/>
      <c r="B719" s="31"/>
      <c r="C719" s="31"/>
      <c r="D719" s="132"/>
      <c r="E719" s="109"/>
      <c r="F719" s="33"/>
      <c r="G719" s="52"/>
    </row>
    <row r="720">
      <c r="A720" s="31"/>
      <c r="B720" s="31"/>
      <c r="C720" s="31"/>
      <c r="D720" s="132"/>
      <c r="E720" s="109"/>
      <c r="F720" s="33"/>
      <c r="G720" s="52"/>
    </row>
    <row r="721">
      <c r="A721" s="31"/>
      <c r="B721" s="31"/>
      <c r="C721" s="31"/>
      <c r="D721" s="132"/>
      <c r="E721" s="109"/>
      <c r="F721" s="33"/>
      <c r="G721" s="52"/>
    </row>
    <row r="722">
      <c r="A722" s="31"/>
      <c r="B722" s="31"/>
      <c r="C722" s="31"/>
      <c r="D722" s="132"/>
      <c r="E722" s="109"/>
      <c r="F722" s="33"/>
      <c r="G722" s="52"/>
    </row>
    <row r="723">
      <c r="A723" s="31"/>
      <c r="B723" s="31"/>
      <c r="C723" s="31"/>
      <c r="D723" s="132"/>
      <c r="E723" s="109"/>
      <c r="F723" s="33"/>
      <c r="G723" s="52"/>
    </row>
    <row r="724">
      <c r="A724" s="31"/>
      <c r="B724" s="31"/>
      <c r="C724" s="31"/>
      <c r="D724" s="132"/>
      <c r="E724" s="109"/>
      <c r="F724" s="33"/>
      <c r="G724" s="52"/>
    </row>
    <row r="725">
      <c r="A725" s="31"/>
      <c r="B725" s="31"/>
      <c r="C725" s="31"/>
      <c r="D725" s="132"/>
      <c r="E725" s="109"/>
      <c r="F725" s="33"/>
      <c r="G725" s="52"/>
    </row>
    <row r="726">
      <c r="A726" s="31"/>
      <c r="B726" s="31"/>
      <c r="C726" s="31"/>
      <c r="D726" s="132"/>
      <c r="E726" s="109"/>
      <c r="F726" s="33"/>
      <c r="G726" s="52"/>
    </row>
    <row r="727">
      <c r="A727" s="31"/>
      <c r="B727" s="31"/>
      <c r="C727" s="31"/>
      <c r="D727" s="132"/>
      <c r="E727" s="109"/>
      <c r="F727" s="33"/>
      <c r="G727" s="52"/>
    </row>
    <row r="728">
      <c r="A728" s="31"/>
      <c r="B728" s="31"/>
      <c r="C728" s="31"/>
      <c r="D728" s="132"/>
      <c r="E728" s="109"/>
      <c r="F728" s="33"/>
      <c r="G728" s="52"/>
    </row>
    <row r="729">
      <c r="A729" s="31"/>
      <c r="B729" s="31"/>
      <c r="C729" s="31"/>
      <c r="D729" s="132"/>
      <c r="E729" s="109"/>
      <c r="F729" s="33"/>
      <c r="G729" s="52"/>
    </row>
    <row r="730">
      <c r="A730" s="31"/>
      <c r="B730" s="31"/>
      <c r="C730" s="31"/>
      <c r="D730" s="132"/>
      <c r="E730" s="109"/>
      <c r="F730" s="33"/>
      <c r="G730" s="52"/>
    </row>
    <row r="731">
      <c r="A731" s="31"/>
      <c r="B731" s="31"/>
      <c r="C731" s="31"/>
      <c r="D731" s="132"/>
      <c r="E731" s="109"/>
      <c r="F731" s="33"/>
      <c r="G731" s="52"/>
    </row>
    <row r="732">
      <c r="A732" s="31"/>
      <c r="B732" s="31"/>
      <c r="C732" s="31"/>
      <c r="D732" s="132"/>
      <c r="E732" s="109"/>
      <c r="F732" s="33"/>
      <c r="G732" s="52"/>
    </row>
    <row r="733">
      <c r="A733" s="31"/>
      <c r="B733" s="31"/>
      <c r="C733" s="31"/>
      <c r="D733" s="132"/>
      <c r="E733" s="109"/>
      <c r="F733" s="33"/>
      <c r="G733" s="52"/>
    </row>
    <row r="734">
      <c r="A734" s="31"/>
      <c r="B734" s="31"/>
      <c r="C734" s="31"/>
      <c r="D734" s="132"/>
      <c r="E734" s="109"/>
      <c r="F734" s="33"/>
      <c r="G734" s="52"/>
    </row>
    <row r="735">
      <c r="A735" s="31"/>
      <c r="B735" s="31"/>
      <c r="C735" s="31"/>
      <c r="D735" s="132"/>
      <c r="E735" s="109"/>
      <c r="F735" s="33"/>
      <c r="G735" s="52"/>
    </row>
    <row r="736">
      <c r="A736" s="31"/>
      <c r="B736" s="31"/>
      <c r="C736" s="31"/>
      <c r="D736" s="132"/>
      <c r="E736" s="109"/>
      <c r="F736" s="33"/>
      <c r="G736" s="52"/>
    </row>
    <row r="737">
      <c r="A737" s="31"/>
      <c r="B737" s="31"/>
      <c r="C737" s="31"/>
      <c r="D737" s="132"/>
      <c r="E737" s="109"/>
      <c r="F737" s="33"/>
      <c r="G737" s="52"/>
    </row>
    <row r="738">
      <c r="A738" s="31"/>
      <c r="B738" s="31"/>
      <c r="C738" s="31"/>
      <c r="D738" s="132"/>
      <c r="E738" s="109"/>
      <c r="F738" s="33"/>
      <c r="G738" s="52"/>
    </row>
    <row r="739">
      <c r="A739" s="31"/>
      <c r="B739" s="31"/>
      <c r="C739" s="31"/>
      <c r="D739" s="132"/>
      <c r="E739" s="109"/>
      <c r="F739" s="33"/>
      <c r="G739" s="52"/>
    </row>
    <row r="740">
      <c r="A740" s="31"/>
      <c r="B740" s="31"/>
      <c r="C740" s="31"/>
      <c r="D740" s="132"/>
      <c r="E740" s="109"/>
      <c r="F740" s="33"/>
      <c r="G740" s="52"/>
    </row>
    <row r="741">
      <c r="A741" s="31"/>
      <c r="B741" s="31"/>
      <c r="C741" s="31"/>
      <c r="D741" s="132"/>
      <c r="E741" s="109"/>
      <c r="F741" s="33"/>
      <c r="G741" s="52"/>
    </row>
    <row r="742">
      <c r="A742" s="31"/>
      <c r="B742" s="31"/>
      <c r="C742" s="31"/>
      <c r="D742" s="132"/>
      <c r="E742" s="109"/>
      <c r="F742" s="33"/>
      <c r="G742" s="52"/>
    </row>
    <row r="743">
      <c r="A743" s="31"/>
      <c r="B743" s="31"/>
      <c r="C743" s="31"/>
      <c r="D743" s="132"/>
      <c r="E743" s="109"/>
      <c r="F743" s="33"/>
      <c r="G743" s="52"/>
    </row>
    <row r="744">
      <c r="A744" s="31"/>
      <c r="B744" s="31"/>
      <c r="C744" s="31"/>
      <c r="D744" s="132"/>
      <c r="E744" s="109"/>
      <c r="F744" s="33"/>
      <c r="G744" s="52"/>
    </row>
    <row r="745">
      <c r="A745" s="31"/>
      <c r="B745" s="31"/>
      <c r="C745" s="31"/>
      <c r="D745" s="132"/>
      <c r="E745" s="109"/>
      <c r="F745" s="33"/>
      <c r="G745" s="52"/>
    </row>
    <row r="746">
      <c r="A746" s="31"/>
      <c r="B746" s="31"/>
      <c r="C746" s="31"/>
      <c r="D746" s="132"/>
      <c r="E746" s="109"/>
      <c r="F746" s="33"/>
      <c r="G746" s="52"/>
    </row>
    <row r="747">
      <c r="A747" s="31"/>
      <c r="B747" s="31"/>
      <c r="C747" s="31"/>
      <c r="D747" s="132"/>
      <c r="E747" s="109"/>
      <c r="F747" s="33"/>
      <c r="G747" s="52"/>
    </row>
    <row r="748">
      <c r="A748" s="31"/>
      <c r="B748" s="31"/>
      <c r="C748" s="31"/>
      <c r="D748" s="132"/>
      <c r="E748" s="109"/>
      <c r="F748" s="33"/>
      <c r="G748" s="52"/>
    </row>
    <row r="749">
      <c r="A749" s="31"/>
      <c r="B749" s="31"/>
      <c r="C749" s="31"/>
      <c r="D749" s="132"/>
      <c r="E749" s="109"/>
      <c r="F749" s="33"/>
      <c r="G749" s="52"/>
    </row>
    <row r="750">
      <c r="A750" s="31"/>
      <c r="B750" s="31"/>
      <c r="C750" s="31"/>
      <c r="D750" s="132"/>
      <c r="E750" s="109"/>
      <c r="F750" s="33"/>
      <c r="G750" s="52"/>
    </row>
    <row r="751">
      <c r="A751" s="31"/>
      <c r="B751" s="31"/>
      <c r="C751" s="31"/>
      <c r="D751" s="132"/>
      <c r="E751" s="109"/>
      <c r="F751" s="33"/>
      <c r="G751" s="52"/>
    </row>
    <row r="752">
      <c r="A752" s="31"/>
      <c r="B752" s="31"/>
      <c r="C752" s="31"/>
      <c r="D752" s="132"/>
      <c r="E752" s="109"/>
      <c r="F752" s="33"/>
      <c r="G752" s="52"/>
    </row>
    <row r="753">
      <c r="A753" s="31"/>
      <c r="B753" s="31"/>
      <c r="C753" s="31"/>
      <c r="D753" s="132"/>
      <c r="E753" s="109"/>
      <c r="F753" s="33"/>
      <c r="G753" s="52"/>
    </row>
    <row r="754">
      <c r="A754" s="31"/>
      <c r="B754" s="31"/>
      <c r="C754" s="31"/>
      <c r="D754" s="132"/>
      <c r="E754" s="109"/>
      <c r="F754" s="33"/>
      <c r="G754" s="52"/>
    </row>
    <row r="755">
      <c r="A755" s="31"/>
      <c r="B755" s="31"/>
      <c r="C755" s="31"/>
      <c r="D755" s="132"/>
      <c r="E755" s="109"/>
      <c r="F755" s="33"/>
      <c r="G755" s="52"/>
    </row>
    <row r="756">
      <c r="A756" s="31"/>
      <c r="B756" s="31"/>
      <c r="C756" s="31"/>
      <c r="D756" s="132"/>
      <c r="E756" s="109"/>
      <c r="F756" s="33"/>
      <c r="G756" s="52"/>
    </row>
    <row r="757">
      <c r="A757" s="31"/>
      <c r="B757" s="31"/>
      <c r="C757" s="31"/>
      <c r="D757" s="132"/>
      <c r="E757" s="109"/>
      <c r="F757" s="33"/>
      <c r="G757" s="52"/>
    </row>
    <row r="758">
      <c r="A758" s="31"/>
      <c r="B758" s="31"/>
      <c r="C758" s="31"/>
      <c r="D758" s="132"/>
      <c r="E758" s="109"/>
      <c r="F758" s="33"/>
      <c r="G758" s="52"/>
    </row>
    <row r="759">
      <c r="A759" s="31"/>
      <c r="B759" s="31"/>
      <c r="C759" s="31"/>
      <c r="D759" s="132"/>
      <c r="E759" s="109"/>
      <c r="F759" s="33"/>
      <c r="G759" s="52"/>
    </row>
    <row r="760">
      <c r="A760" s="31"/>
      <c r="B760" s="31"/>
      <c r="C760" s="31"/>
      <c r="D760" s="132"/>
      <c r="E760" s="109"/>
      <c r="F760" s="33"/>
      <c r="G760" s="52"/>
    </row>
    <row r="761">
      <c r="A761" s="31"/>
      <c r="B761" s="31"/>
      <c r="C761" s="31"/>
      <c r="D761" s="132"/>
      <c r="E761" s="109"/>
      <c r="F761" s="33"/>
      <c r="G761" s="52"/>
    </row>
    <row r="762">
      <c r="A762" s="31"/>
      <c r="B762" s="31"/>
      <c r="C762" s="31"/>
      <c r="D762" s="132"/>
      <c r="E762" s="109"/>
      <c r="F762" s="33"/>
      <c r="G762" s="52"/>
    </row>
    <row r="763">
      <c r="A763" s="31"/>
      <c r="B763" s="31"/>
      <c r="C763" s="31"/>
      <c r="D763" s="132"/>
      <c r="E763" s="109"/>
      <c r="F763" s="33"/>
      <c r="G763" s="52"/>
    </row>
    <row r="764">
      <c r="A764" s="31"/>
      <c r="B764" s="31"/>
      <c r="C764" s="31"/>
      <c r="D764" s="132"/>
      <c r="E764" s="109"/>
      <c r="F764" s="33"/>
      <c r="G764" s="52"/>
    </row>
    <row r="765">
      <c r="A765" s="31"/>
      <c r="B765" s="31"/>
      <c r="C765" s="31"/>
      <c r="D765" s="132"/>
      <c r="E765" s="109"/>
      <c r="F765" s="33"/>
      <c r="G765" s="52"/>
    </row>
    <row r="766">
      <c r="A766" s="31"/>
      <c r="B766" s="31"/>
      <c r="C766" s="31"/>
      <c r="D766" s="132"/>
      <c r="E766" s="109"/>
      <c r="F766" s="33"/>
      <c r="G766" s="52"/>
    </row>
    <row r="767">
      <c r="A767" s="31"/>
      <c r="B767" s="31"/>
      <c r="C767" s="31"/>
      <c r="D767" s="132"/>
      <c r="E767" s="109"/>
      <c r="F767" s="33"/>
      <c r="G767" s="52"/>
    </row>
    <row r="768">
      <c r="A768" s="31"/>
      <c r="B768" s="31"/>
      <c r="C768" s="31"/>
      <c r="D768" s="132"/>
      <c r="E768" s="109"/>
      <c r="F768" s="33"/>
      <c r="G768" s="52"/>
    </row>
    <row r="769">
      <c r="A769" s="31"/>
      <c r="B769" s="31"/>
      <c r="C769" s="31"/>
      <c r="D769" s="132"/>
      <c r="E769" s="109"/>
      <c r="F769" s="33"/>
      <c r="G769" s="52"/>
    </row>
    <row r="770">
      <c r="A770" s="31"/>
      <c r="B770" s="31"/>
      <c r="C770" s="31"/>
      <c r="D770" s="132"/>
      <c r="E770" s="109"/>
      <c r="F770" s="33"/>
      <c r="G770" s="52"/>
    </row>
    <row r="771">
      <c r="A771" s="31"/>
      <c r="B771" s="31"/>
      <c r="C771" s="31"/>
      <c r="D771" s="132"/>
      <c r="E771" s="109"/>
      <c r="F771" s="33"/>
      <c r="G771" s="52"/>
    </row>
    <row r="772">
      <c r="A772" s="31"/>
      <c r="B772" s="31"/>
      <c r="C772" s="31"/>
      <c r="D772" s="132"/>
      <c r="E772" s="109"/>
      <c r="F772" s="33"/>
      <c r="G772" s="52"/>
    </row>
    <row r="773">
      <c r="A773" s="31"/>
      <c r="B773" s="31"/>
      <c r="C773" s="31"/>
      <c r="D773" s="132"/>
      <c r="E773" s="109"/>
      <c r="F773" s="33"/>
      <c r="G773" s="52"/>
    </row>
    <row r="774">
      <c r="A774" s="31"/>
      <c r="B774" s="31"/>
      <c r="C774" s="31"/>
      <c r="D774" s="132"/>
      <c r="E774" s="109"/>
      <c r="F774" s="33"/>
      <c r="G774" s="52"/>
    </row>
    <row r="775">
      <c r="A775" s="31"/>
      <c r="B775" s="31"/>
      <c r="C775" s="31"/>
      <c r="D775" s="132"/>
      <c r="E775" s="109"/>
      <c r="F775" s="33"/>
      <c r="G775" s="52"/>
    </row>
    <row r="776">
      <c r="A776" s="31"/>
      <c r="B776" s="31"/>
      <c r="C776" s="31"/>
      <c r="D776" s="132"/>
      <c r="E776" s="109"/>
      <c r="F776" s="33"/>
      <c r="G776" s="52"/>
    </row>
    <row r="777">
      <c r="A777" s="31"/>
      <c r="B777" s="31"/>
      <c r="C777" s="31"/>
      <c r="D777" s="132"/>
      <c r="E777" s="109"/>
      <c r="F777" s="33"/>
      <c r="G777" s="52"/>
    </row>
    <row r="778">
      <c r="A778" s="31"/>
      <c r="B778" s="31"/>
      <c r="C778" s="31"/>
      <c r="D778" s="132"/>
      <c r="E778" s="109"/>
      <c r="F778" s="33"/>
      <c r="G778" s="52"/>
    </row>
    <row r="779">
      <c r="A779" s="31"/>
      <c r="B779" s="31"/>
      <c r="C779" s="31"/>
      <c r="D779" s="132"/>
      <c r="E779" s="109"/>
      <c r="F779" s="33"/>
      <c r="G779" s="52"/>
    </row>
    <row r="780">
      <c r="A780" s="31"/>
      <c r="B780" s="31"/>
      <c r="C780" s="31"/>
      <c r="D780" s="132"/>
      <c r="E780" s="109"/>
      <c r="F780" s="33"/>
      <c r="G780" s="52"/>
    </row>
    <row r="781">
      <c r="A781" s="31"/>
      <c r="B781" s="31"/>
      <c r="C781" s="31"/>
      <c r="D781" s="132"/>
      <c r="E781" s="109"/>
      <c r="F781" s="33"/>
      <c r="G781" s="52"/>
    </row>
    <row r="782">
      <c r="A782" s="31"/>
      <c r="B782" s="31"/>
      <c r="C782" s="31"/>
      <c r="D782" s="132"/>
      <c r="E782" s="109"/>
      <c r="F782" s="33"/>
      <c r="G782" s="52"/>
    </row>
    <row r="783">
      <c r="A783" s="31"/>
      <c r="B783" s="31"/>
      <c r="C783" s="31"/>
      <c r="D783" s="132"/>
      <c r="E783" s="109"/>
      <c r="F783" s="33"/>
      <c r="G783" s="52"/>
    </row>
    <row r="784">
      <c r="A784" s="31"/>
      <c r="B784" s="31"/>
      <c r="C784" s="31"/>
      <c r="D784" s="132"/>
      <c r="E784" s="109"/>
      <c r="F784" s="33"/>
      <c r="G784" s="52"/>
    </row>
    <row r="785">
      <c r="A785" s="31"/>
      <c r="B785" s="31"/>
      <c r="C785" s="31"/>
      <c r="D785" s="132"/>
      <c r="E785" s="109"/>
      <c r="F785" s="33"/>
      <c r="G785" s="52"/>
    </row>
    <row r="786">
      <c r="A786" s="31"/>
      <c r="B786" s="31"/>
      <c r="C786" s="31"/>
      <c r="D786" s="132"/>
      <c r="E786" s="109"/>
      <c r="F786" s="33"/>
      <c r="G786" s="52"/>
    </row>
    <row r="787">
      <c r="A787" s="31"/>
      <c r="B787" s="31"/>
      <c r="C787" s="31"/>
      <c r="D787" s="132"/>
      <c r="E787" s="109"/>
      <c r="F787" s="33"/>
      <c r="G787" s="52"/>
    </row>
    <row r="788">
      <c r="A788" s="31"/>
      <c r="B788" s="31"/>
      <c r="C788" s="31"/>
      <c r="D788" s="132"/>
      <c r="E788" s="109"/>
      <c r="F788" s="33"/>
      <c r="G788" s="52"/>
    </row>
    <row r="789">
      <c r="A789" s="31"/>
      <c r="B789" s="31"/>
      <c r="C789" s="31"/>
      <c r="D789" s="132"/>
      <c r="E789" s="109"/>
      <c r="F789" s="33"/>
      <c r="G789" s="52"/>
    </row>
    <row r="790">
      <c r="A790" s="31"/>
      <c r="B790" s="31"/>
      <c r="C790" s="31"/>
      <c r="D790" s="132"/>
      <c r="E790" s="109"/>
      <c r="F790" s="33"/>
      <c r="G790" s="52"/>
    </row>
    <row r="791">
      <c r="A791" s="31"/>
      <c r="B791" s="31"/>
      <c r="C791" s="31"/>
      <c r="D791" s="132"/>
      <c r="E791" s="109"/>
      <c r="F791" s="33"/>
      <c r="G791" s="52"/>
    </row>
    <row r="792">
      <c r="A792" s="31"/>
      <c r="B792" s="31"/>
      <c r="C792" s="31"/>
      <c r="D792" s="132"/>
      <c r="E792" s="109"/>
      <c r="F792" s="33"/>
      <c r="G792" s="52"/>
    </row>
    <row r="793">
      <c r="A793" s="31"/>
      <c r="B793" s="31"/>
      <c r="C793" s="31"/>
      <c r="D793" s="132"/>
      <c r="E793" s="109"/>
      <c r="F793" s="33"/>
      <c r="G793" s="52"/>
    </row>
    <row r="794">
      <c r="A794" s="31"/>
      <c r="B794" s="31"/>
      <c r="C794" s="31"/>
      <c r="D794" s="132"/>
      <c r="E794" s="109"/>
      <c r="F794" s="33"/>
      <c r="G794" s="52"/>
    </row>
    <row r="795">
      <c r="A795" s="31"/>
      <c r="B795" s="31"/>
      <c r="C795" s="31"/>
      <c r="D795" s="132"/>
      <c r="E795" s="109"/>
      <c r="F795" s="33"/>
      <c r="G795" s="52"/>
    </row>
    <row r="796">
      <c r="A796" s="31"/>
      <c r="B796" s="31"/>
      <c r="C796" s="31"/>
      <c r="D796" s="132"/>
      <c r="E796" s="109"/>
      <c r="F796" s="33"/>
      <c r="G796" s="52"/>
    </row>
    <row r="797">
      <c r="A797" s="31"/>
      <c r="B797" s="31"/>
      <c r="C797" s="31"/>
      <c r="D797" s="132"/>
      <c r="E797" s="109"/>
      <c r="F797" s="33"/>
      <c r="G797" s="52"/>
    </row>
    <row r="798">
      <c r="A798" s="31"/>
      <c r="B798" s="31"/>
      <c r="C798" s="31"/>
      <c r="D798" s="132"/>
      <c r="E798" s="109"/>
      <c r="F798" s="33"/>
      <c r="G798" s="52"/>
    </row>
    <row r="799">
      <c r="A799" s="31"/>
      <c r="B799" s="31"/>
      <c r="C799" s="31"/>
      <c r="D799" s="132"/>
      <c r="E799" s="109"/>
      <c r="F799" s="33"/>
      <c r="G799" s="52"/>
    </row>
    <row r="800">
      <c r="A800" s="31"/>
      <c r="B800" s="31"/>
      <c r="C800" s="31"/>
      <c r="D800" s="132"/>
      <c r="E800" s="109"/>
      <c r="F800" s="33"/>
      <c r="G800" s="52"/>
    </row>
    <row r="801">
      <c r="A801" s="31"/>
      <c r="B801" s="31"/>
      <c r="C801" s="31"/>
      <c r="D801" s="132"/>
      <c r="E801" s="109"/>
      <c r="F801" s="33"/>
      <c r="G801" s="52"/>
    </row>
    <row r="802">
      <c r="A802" s="31"/>
      <c r="B802" s="31"/>
      <c r="C802" s="31"/>
      <c r="D802" s="132"/>
      <c r="E802" s="109"/>
      <c r="F802" s="33"/>
      <c r="G802" s="52"/>
    </row>
    <row r="803">
      <c r="A803" s="31"/>
      <c r="B803" s="31"/>
      <c r="C803" s="31"/>
      <c r="D803" s="132"/>
      <c r="E803" s="109"/>
      <c r="F803" s="33"/>
      <c r="G803" s="52"/>
    </row>
    <row r="804">
      <c r="A804" s="31"/>
      <c r="B804" s="31"/>
      <c r="C804" s="31"/>
      <c r="D804" s="132"/>
      <c r="E804" s="109"/>
      <c r="F804" s="33"/>
      <c r="G804" s="52"/>
    </row>
    <row r="805">
      <c r="A805" s="31"/>
      <c r="B805" s="31"/>
      <c r="C805" s="31"/>
      <c r="D805" s="132"/>
      <c r="E805" s="109"/>
      <c r="F805" s="33"/>
      <c r="G805" s="52"/>
    </row>
    <row r="806">
      <c r="A806" s="31"/>
      <c r="B806" s="31"/>
      <c r="C806" s="31"/>
      <c r="D806" s="132"/>
      <c r="E806" s="109"/>
      <c r="F806" s="33"/>
      <c r="G806" s="52"/>
    </row>
    <row r="807">
      <c r="A807" s="31"/>
      <c r="B807" s="31"/>
      <c r="C807" s="31"/>
      <c r="D807" s="132"/>
      <c r="E807" s="109"/>
      <c r="F807" s="33"/>
      <c r="G807" s="52"/>
    </row>
    <row r="808">
      <c r="A808" s="31"/>
      <c r="B808" s="31"/>
      <c r="C808" s="31"/>
      <c r="D808" s="132"/>
      <c r="E808" s="109"/>
      <c r="F808" s="33"/>
      <c r="G808" s="52"/>
    </row>
    <row r="809">
      <c r="A809" s="31"/>
      <c r="B809" s="31"/>
      <c r="C809" s="31"/>
      <c r="D809" s="132"/>
      <c r="E809" s="109"/>
      <c r="F809" s="33"/>
      <c r="G809" s="52"/>
    </row>
    <row r="810">
      <c r="A810" s="31"/>
      <c r="B810" s="31"/>
      <c r="C810" s="31"/>
      <c r="D810" s="132"/>
      <c r="E810" s="109"/>
      <c r="F810" s="33"/>
      <c r="G810" s="52"/>
    </row>
    <row r="811">
      <c r="A811" s="31"/>
      <c r="B811" s="31"/>
      <c r="C811" s="31"/>
      <c r="D811" s="132"/>
      <c r="E811" s="109"/>
      <c r="F811" s="33"/>
      <c r="G811" s="52"/>
    </row>
    <row r="812">
      <c r="A812" s="31"/>
      <c r="B812" s="31"/>
      <c r="C812" s="31"/>
      <c r="D812" s="132"/>
      <c r="E812" s="109"/>
      <c r="F812" s="33"/>
      <c r="G812" s="52"/>
    </row>
    <row r="813">
      <c r="A813" s="31"/>
      <c r="B813" s="31"/>
      <c r="C813" s="31"/>
      <c r="D813" s="132"/>
      <c r="E813" s="109"/>
      <c r="F813" s="33"/>
      <c r="G813" s="52"/>
    </row>
    <row r="814">
      <c r="A814" s="31"/>
      <c r="B814" s="31"/>
      <c r="C814" s="31"/>
      <c r="D814" s="132"/>
      <c r="E814" s="109"/>
      <c r="F814" s="33"/>
      <c r="G814" s="52"/>
    </row>
    <row r="815">
      <c r="A815" s="31"/>
      <c r="B815" s="31"/>
      <c r="C815" s="31"/>
      <c r="D815" s="132"/>
      <c r="E815" s="109"/>
      <c r="F815" s="33"/>
      <c r="G815" s="52"/>
    </row>
    <row r="816">
      <c r="A816" s="31"/>
      <c r="B816" s="31"/>
      <c r="C816" s="31"/>
      <c r="D816" s="132"/>
      <c r="E816" s="109"/>
      <c r="F816" s="33"/>
      <c r="G816" s="52"/>
    </row>
    <row r="817">
      <c r="A817" s="31"/>
      <c r="B817" s="31"/>
      <c r="C817" s="31"/>
      <c r="D817" s="132"/>
      <c r="E817" s="109"/>
      <c r="F817" s="33"/>
      <c r="G817" s="52"/>
    </row>
    <row r="818">
      <c r="A818" s="31"/>
      <c r="B818" s="31"/>
      <c r="C818" s="31"/>
      <c r="D818" s="132"/>
      <c r="E818" s="109"/>
      <c r="F818" s="33"/>
      <c r="G818" s="52"/>
    </row>
    <row r="819">
      <c r="A819" s="31"/>
      <c r="B819" s="31"/>
      <c r="C819" s="31"/>
      <c r="D819" s="132"/>
      <c r="E819" s="109"/>
      <c r="F819" s="33"/>
      <c r="G819" s="52"/>
    </row>
    <row r="820">
      <c r="A820" s="31"/>
      <c r="B820" s="31"/>
      <c r="C820" s="31"/>
      <c r="D820" s="132"/>
      <c r="E820" s="109"/>
      <c r="F820" s="33"/>
      <c r="G820" s="52"/>
    </row>
    <row r="821">
      <c r="A821" s="31"/>
      <c r="B821" s="31"/>
      <c r="C821" s="31"/>
      <c r="D821" s="132"/>
      <c r="E821" s="109"/>
      <c r="F821" s="33"/>
      <c r="G821" s="52"/>
    </row>
    <row r="822">
      <c r="A822" s="31"/>
      <c r="B822" s="31"/>
      <c r="C822" s="31"/>
      <c r="D822" s="132"/>
      <c r="E822" s="109"/>
      <c r="F822" s="33"/>
      <c r="G822" s="52"/>
    </row>
    <row r="823">
      <c r="A823" s="31"/>
      <c r="B823" s="31"/>
      <c r="C823" s="31"/>
      <c r="D823" s="132"/>
      <c r="E823" s="109"/>
      <c r="F823" s="33"/>
      <c r="G823" s="52"/>
    </row>
    <row r="824">
      <c r="A824" s="31"/>
      <c r="B824" s="31"/>
      <c r="C824" s="31"/>
      <c r="D824" s="132"/>
      <c r="E824" s="109"/>
      <c r="F824" s="33"/>
      <c r="G824" s="52"/>
    </row>
    <row r="825">
      <c r="A825" s="31"/>
      <c r="B825" s="31"/>
      <c r="C825" s="31"/>
      <c r="D825" s="132"/>
      <c r="E825" s="109"/>
      <c r="F825" s="33"/>
      <c r="G825" s="52"/>
    </row>
    <row r="826">
      <c r="A826" s="31"/>
      <c r="B826" s="31"/>
      <c r="C826" s="31"/>
      <c r="D826" s="132"/>
      <c r="E826" s="109"/>
      <c r="F826" s="33"/>
      <c r="G826" s="52"/>
    </row>
    <row r="827">
      <c r="A827" s="31"/>
      <c r="B827" s="31"/>
      <c r="C827" s="31"/>
      <c r="D827" s="132"/>
      <c r="E827" s="109"/>
      <c r="F827" s="33"/>
      <c r="G827" s="52"/>
    </row>
    <row r="828">
      <c r="A828" s="31"/>
      <c r="B828" s="31"/>
      <c r="C828" s="31"/>
      <c r="D828" s="132"/>
      <c r="E828" s="109"/>
      <c r="F828" s="33"/>
      <c r="G828" s="52"/>
    </row>
    <row r="829">
      <c r="A829" s="31"/>
      <c r="B829" s="31"/>
      <c r="C829" s="31"/>
      <c r="D829" s="132"/>
      <c r="E829" s="109"/>
      <c r="F829" s="33"/>
      <c r="G829" s="52"/>
    </row>
    <row r="830">
      <c r="A830" s="31"/>
      <c r="B830" s="31"/>
      <c r="C830" s="31"/>
      <c r="D830" s="132"/>
      <c r="E830" s="109"/>
      <c r="F830" s="33"/>
      <c r="G830" s="52"/>
    </row>
    <row r="831">
      <c r="A831" s="31"/>
      <c r="B831" s="31"/>
      <c r="C831" s="31"/>
      <c r="D831" s="132"/>
      <c r="E831" s="109"/>
      <c r="F831" s="33"/>
      <c r="G831" s="52"/>
    </row>
    <row r="832">
      <c r="A832" s="31"/>
      <c r="B832" s="31"/>
      <c r="C832" s="31"/>
      <c r="D832" s="132"/>
      <c r="E832" s="109"/>
      <c r="F832" s="33"/>
      <c r="G832" s="52"/>
    </row>
    <row r="833">
      <c r="A833" s="31"/>
      <c r="B833" s="31"/>
      <c r="C833" s="31"/>
      <c r="D833" s="132"/>
      <c r="E833" s="109"/>
      <c r="F833" s="33"/>
      <c r="G833" s="52"/>
    </row>
    <row r="834">
      <c r="A834" s="31"/>
      <c r="B834" s="31"/>
      <c r="C834" s="31"/>
      <c r="D834" s="132"/>
      <c r="E834" s="109"/>
      <c r="F834" s="33"/>
      <c r="G834" s="52"/>
    </row>
    <row r="835">
      <c r="A835" s="31"/>
      <c r="B835" s="31"/>
      <c r="C835" s="31"/>
      <c r="D835" s="132"/>
      <c r="E835" s="109"/>
      <c r="F835" s="33"/>
      <c r="G835" s="52"/>
    </row>
    <row r="836">
      <c r="A836" s="31"/>
      <c r="B836" s="31"/>
      <c r="C836" s="31"/>
      <c r="D836" s="132"/>
      <c r="E836" s="109"/>
      <c r="F836" s="33"/>
      <c r="G836" s="52"/>
    </row>
    <row r="837">
      <c r="A837" s="31"/>
      <c r="B837" s="31"/>
      <c r="C837" s="31"/>
      <c r="D837" s="132"/>
      <c r="E837" s="109"/>
      <c r="F837" s="33"/>
      <c r="G837" s="52"/>
    </row>
    <row r="838">
      <c r="A838" s="31"/>
      <c r="B838" s="31"/>
      <c r="C838" s="31"/>
      <c r="D838" s="132"/>
      <c r="E838" s="109"/>
      <c r="F838" s="33"/>
      <c r="G838" s="52"/>
    </row>
    <row r="839">
      <c r="A839" s="31"/>
      <c r="B839" s="31"/>
      <c r="C839" s="31"/>
      <c r="D839" s="132"/>
      <c r="E839" s="109"/>
      <c r="F839" s="33"/>
      <c r="G839" s="52"/>
    </row>
    <row r="840">
      <c r="A840" s="31"/>
      <c r="B840" s="31"/>
      <c r="C840" s="31"/>
      <c r="D840" s="132"/>
      <c r="E840" s="109"/>
      <c r="F840" s="33"/>
      <c r="G840" s="52"/>
    </row>
    <row r="841">
      <c r="A841" s="31"/>
      <c r="B841" s="31"/>
      <c r="C841" s="31"/>
      <c r="D841" s="132"/>
      <c r="E841" s="109"/>
      <c r="F841" s="33"/>
      <c r="G841" s="52"/>
    </row>
    <row r="842">
      <c r="A842" s="31"/>
      <c r="B842" s="31"/>
      <c r="C842" s="31"/>
      <c r="D842" s="132"/>
      <c r="E842" s="109"/>
      <c r="F842" s="33"/>
      <c r="G842" s="52"/>
    </row>
    <row r="843">
      <c r="A843" s="31"/>
      <c r="B843" s="31"/>
      <c r="C843" s="31"/>
      <c r="D843" s="132"/>
      <c r="E843" s="109"/>
      <c r="F843" s="33"/>
      <c r="G843" s="52"/>
    </row>
    <row r="844">
      <c r="A844" s="31"/>
      <c r="B844" s="31"/>
      <c r="C844" s="31"/>
      <c r="D844" s="132"/>
      <c r="E844" s="109"/>
      <c r="F844" s="33"/>
      <c r="G844" s="52"/>
    </row>
    <row r="845">
      <c r="A845" s="31"/>
      <c r="B845" s="31"/>
      <c r="C845" s="31"/>
      <c r="D845" s="132"/>
      <c r="E845" s="109"/>
      <c r="F845" s="33"/>
      <c r="G845" s="52"/>
    </row>
    <row r="846">
      <c r="A846" s="31"/>
      <c r="B846" s="31"/>
      <c r="C846" s="31"/>
      <c r="D846" s="132"/>
      <c r="E846" s="109"/>
      <c r="F846" s="33"/>
      <c r="G846" s="52"/>
    </row>
    <row r="847">
      <c r="A847" s="31"/>
      <c r="B847" s="31"/>
      <c r="C847" s="31"/>
      <c r="D847" s="132"/>
      <c r="E847" s="109"/>
      <c r="F847" s="33"/>
      <c r="G847" s="52"/>
    </row>
    <row r="848">
      <c r="A848" s="31"/>
      <c r="B848" s="31"/>
      <c r="C848" s="31"/>
      <c r="D848" s="132"/>
      <c r="E848" s="109"/>
      <c r="F848" s="33"/>
      <c r="G848" s="52"/>
    </row>
    <row r="849">
      <c r="A849" s="31"/>
      <c r="B849" s="31"/>
      <c r="C849" s="31"/>
      <c r="D849" s="132"/>
      <c r="E849" s="109"/>
      <c r="F849" s="33"/>
      <c r="G849" s="52"/>
    </row>
    <row r="850">
      <c r="A850" s="31"/>
      <c r="B850" s="31"/>
      <c r="C850" s="31"/>
      <c r="D850" s="132"/>
      <c r="E850" s="109"/>
      <c r="F850" s="33"/>
      <c r="G850" s="52"/>
    </row>
    <row r="851">
      <c r="A851" s="31"/>
      <c r="B851" s="31"/>
      <c r="C851" s="31"/>
      <c r="D851" s="132"/>
      <c r="E851" s="109"/>
      <c r="F851" s="33"/>
      <c r="G851" s="52"/>
    </row>
    <row r="852">
      <c r="A852" s="31"/>
      <c r="B852" s="31"/>
      <c r="C852" s="31"/>
      <c r="D852" s="132"/>
      <c r="E852" s="109"/>
      <c r="F852" s="33"/>
      <c r="G852" s="52"/>
    </row>
    <row r="853">
      <c r="A853" s="31"/>
      <c r="B853" s="31"/>
      <c r="C853" s="31"/>
      <c r="D853" s="132"/>
      <c r="E853" s="109"/>
      <c r="F853" s="33"/>
      <c r="G853" s="52"/>
    </row>
    <row r="854">
      <c r="A854" s="31"/>
      <c r="B854" s="31"/>
      <c r="C854" s="31"/>
      <c r="D854" s="132"/>
      <c r="E854" s="109"/>
      <c r="F854" s="33"/>
      <c r="G854" s="52"/>
    </row>
    <row r="855">
      <c r="A855" s="31"/>
      <c r="B855" s="31"/>
      <c r="C855" s="31"/>
      <c r="D855" s="132"/>
      <c r="E855" s="109"/>
      <c r="F855" s="33"/>
      <c r="G855" s="52"/>
    </row>
    <row r="856">
      <c r="A856" s="31"/>
      <c r="B856" s="31"/>
      <c r="C856" s="31"/>
      <c r="D856" s="132"/>
      <c r="E856" s="109"/>
      <c r="F856" s="33"/>
      <c r="G856" s="52"/>
    </row>
    <row r="857">
      <c r="A857" s="31"/>
      <c r="B857" s="31"/>
      <c r="C857" s="31"/>
      <c r="D857" s="132"/>
      <c r="E857" s="109"/>
      <c r="F857" s="33"/>
      <c r="G857" s="52"/>
    </row>
    <row r="858">
      <c r="A858" s="31"/>
      <c r="B858" s="31"/>
      <c r="C858" s="31"/>
      <c r="D858" s="132"/>
      <c r="E858" s="109"/>
      <c r="F858" s="33"/>
      <c r="G858" s="52"/>
    </row>
    <row r="859">
      <c r="A859" s="31"/>
      <c r="B859" s="31"/>
      <c r="C859" s="31"/>
      <c r="D859" s="132"/>
      <c r="E859" s="109"/>
      <c r="F859" s="33"/>
      <c r="G859" s="52"/>
    </row>
    <row r="860">
      <c r="A860" s="31"/>
      <c r="B860" s="31"/>
      <c r="C860" s="31"/>
      <c r="D860" s="132"/>
      <c r="E860" s="109"/>
      <c r="F860" s="33"/>
      <c r="G860" s="52"/>
    </row>
    <row r="861">
      <c r="A861" s="31"/>
      <c r="B861" s="31"/>
      <c r="C861" s="31"/>
      <c r="D861" s="132"/>
      <c r="E861" s="109"/>
      <c r="F861" s="33"/>
      <c r="G861" s="52"/>
    </row>
    <row r="862">
      <c r="A862" s="31"/>
      <c r="B862" s="31"/>
      <c r="C862" s="31"/>
      <c r="D862" s="132"/>
      <c r="E862" s="109"/>
      <c r="F862" s="33"/>
      <c r="G862" s="52"/>
    </row>
    <row r="863">
      <c r="A863" s="31"/>
      <c r="B863" s="31"/>
      <c r="C863" s="31"/>
      <c r="D863" s="132"/>
      <c r="E863" s="109"/>
      <c r="F863" s="33"/>
      <c r="G863" s="52"/>
    </row>
    <row r="864">
      <c r="A864" s="31"/>
      <c r="B864" s="31"/>
      <c r="C864" s="31"/>
      <c r="D864" s="132"/>
      <c r="E864" s="109"/>
      <c r="F864" s="33"/>
      <c r="G864" s="52"/>
    </row>
    <row r="865">
      <c r="A865" s="31"/>
      <c r="B865" s="31"/>
      <c r="C865" s="31"/>
      <c r="D865" s="132"/>
      <c r="E865" s="109"/>
      <c r="F865" s="33"/>
      <c r="G865" s="52"/>
    </row>
    <row r="866">
      <c r="A866" s="31"/>
      <c r="B866" s="31"/>
      <c r="C866" s="31"/>
      <c r="D866" s="132"/>
      <c r="E866" s="109"/>
      <c r="F866" s="33"/>
      <c r="G866" s="52"/>
    </row>
    <row r="867">
      <c r="A867" s="31"/>
      <c r="B867" s="31"/>
      <c r="C867" s="31"/>
      <c r="D867" s="132"/>
      <c r="E867" s="109"/>
      <c r="F867" s="33"/>
      <c r="G867" s="52"/>
    </row>
    <row r="868">
      <c r="A868" s="31"/>
      <c r="B868" s="31"/>
      <c r="C868" s="31"/>
      <c r="D868" s="132"/>
      <c r="E868" s="109"/>
      <c r="F868" s="33"/>
      <c r="G868" s="52"/>
    </row>
    <row r="869">
      <c r="A869" s="31"/>
      <c r="B869" s="31"/>
      <c r="C869" s="31"/>
      <c r="D869" s="132"/>
      <c r="E869" s="109"/>
      <c r="F869" s="33"/>
      <c r="G869" s="52"/>
    </row>
    <row r="870">
      <c r="A870" s="31"/>
      <c r="B870" s="31"/>
      <c r="C870" s="31"/>
      <c r="D870" s="132"/>
      <c r="E870" s="109"/>
      <c r="F870" s="33"/>
      <c r="G870" s="52"/>
    </row>
    <row r="871">
      <c r="A871" s="31"/>
      <c r="B871" s="31"/>
      <c r="C871" s="31"/>
      <c r="D871" s="132"/>
      <c r="E871" s="109"/>
      <c r="F871" s="33"/>
      <c r="G871" s="52"/>
    </row>
    <row r="872">
      <c r="A872" s="31"/>
      <c r="B872" s="31"/>
      <c r="C872" s="31"/>
      <c r="D872" s="132"/>
      <c r="E872" s="109"/>
      <c r="F872" s="33"/>
      <c r="G872" s="52"/>
    </row>
    <row r="873">
      <c r="A873" s="31"/>
      <c r="B873" s="31"/>
      <c r="C873" s="31"/>
      <c r="D873" s="132"/>
      <c r="E873" s="109"/>
      <c r="F873" s="33"/>
      <c r="G873" s="52"/>
    </row>
    <row r="874">
      <c r="A874" s="31"/>
      <c r="B874" s="31"/>
      <c r="C874" s="31"/>
      <c r="D874" s="132"/>
      <c r="E874" s="109"/>
      <c r="F874" s="33"/>
      <c r="G874" s="52"/>
    </row>
    <row r="875">
      <c r="A875" s="31"/>
      <c r="B875" s="31"/>
      <c r="C875" s="31"/>
      <c r="D875" s="132"/>
      <c r="E875" s="109"/>
      <c r="F875" s="33"/>
      <c r="G875" s="52"/>
    </row>
    <row r="876">
      <c r="A876" s="31"/>
      <c r="B876" s="31"/>
      <c r="C876" s="31"/>
      <c r="D876" s="132"/>
      <c r="E876" s="109"/>
      <c r="F876" s="33"/>
      <c r="G876" s="52"/>
    </row>
    <row r="877">
      <c r="A877" s="31"/>
      <c r="B877" s="31"/>
      <c r="C877" s="31"/>
      <c r="D877" s="132"/>
      <c r="E877" s="109"/>
      <c r="F877" s="33"/>
      <c r="G877" s="52"/>
    </row>
    <row r="878">
      <c r="A878" s="31"/>
      <c r="B878" s="31"/>
      <c r="C878" s="31"/>
      <c r="D878" s="132"/>
      <c r="E878" s="109"/>
      <c r="F878" s="33"/>
      <c r="G878" s="52"/>
    </row>
    <row r="879">
      <c r="A879" s="31"/>
      <c r="B879" s="31"/>
      <c r="C879" s="31"/>
      <c r="D879" s="132"/>
      <c r="E879" s="109"/>
      <c r="F879" s="33"/>
      <c r="G879" s="52"/>
    </row>
    <row r="880">
      <c r="A880" s="31"/>
      <c r="B880" s="31"/>
      <c r="C880" s="31"/>
      <c r="D880" s="132"/>
      <c r="E880" s="109"/>
      <c r="F880" s="33"/>
      <c r="G880" s="52"/>
    </row>
    <row r="881">
      <c r="A881" s="31"/>
      <c r="B881" s="31"/>
      <c r="C881" s="31"/>
      <c r="D881" s="132"/>
      <c r="E881" s="109"/>
      <c r="F881" s="33"/>
      <c r="G881" s="52"/>
    </row>
    <row r="882">
      <c r="A882" s="31"/>
      <c r="B882" s="31"/>
      <c r="C882" s="31"/>
      <c r="D882" s="132"/>
      <c r="E882" s="109"/>
      <c r="F882" s="33"/>
      <c r="G882" s="52"/>
    </row>
    <row r="883">
      <c r="A883" s="31"/>
      <c r="B883" s="31"/>
      <c r="C883" s="31"/>
      <c r="D883" s="132"/>
      <c r="E883" s="109"/>
      <c r="F883" s="33"/>
      <c r="G883" s="52"/>
    </row>
    <row r="884">
      <c r="A884" s="31"/>
      <c r="B884" s="31"/>
      <c r="C884" s="31"/>
      <c r="D884" s="132"/>
      <c r="E884" s="109"/>
      <c r="F884" s="33"/>
      <c r="G884" s="52"/>
    </row>
    <row r="885">
      <c r="A885" s="31"/>
      <c r="B885" s="31"/>
      <c r="C885" s="31"/>
      <c r="D885" s="132"/>
      <c r="E885" s="109"/>
      <c r="F885" s="33"/>
      <c r="G885" s="52"/>
    </row>
    <row r="886">
      <c r="A886" s="31"/>
      <c r="B886" s="31"/>
      <c r="C886" s="31"/>
      <c r="D886" s="132"/>
      <c r="E886" s="109"/>
      <c r="F886" s="33"/>
      <c r="G886" s="52"/>
    </row>
    <row r="887">
      <c r="A887" s="31"/>
      <c r="B887" s="31"/>
      <c r="C887" s="31"/>
      <c r="D887" s="132"/>
      <c r="E887" s="109"/>
      <c r="F887" s="33"/>
      <c r="G887" s="52"/>
    </row>
    <row r="888">
      <c r="A888" s="31"/>
      <c r="B888" s="31"/>
      <c r="C888" s="31"/>
      <c r="D888" s="132"/>
      <c r="E888" s="109"/>
      <c r="F888" s="33"/>
      <c r="G888" s="52"/>
    </row>
    <row r="889">
      <c r="A889" s="31"/>
      <c r="B889" s="31"/>
      <c r="C889" s="31"/>
      <c r="D889" s="132"/>
      <c r="E889" s="109"/>
      <c r="F889" s="33"/>
      <c r="G889" s="52"/>
    </row>
    <row r="890">
      <c r="A890" s="31"/>
      <c r="B890" s="31"/>
      <c r="C890" s="31"/>
      <c r="D890" s="132"/>
      <c r="E890" s="109"/>
      <c r="F890" s="33"/>
      <c r="G890" s="52"/>
    </row>
    <row r="891">
      <c r="A891" s="31"/>
      <c r="B891" s="31"/>
      <c r="C891" s="31"/>
      <c r="D891" s="132"/>
      <c r="E891" s="109"/>
      <c r="F891" s="33"/>
      <c r="G891" s="52"/>
    </row>
    <row r="892">
      <c r="A892" s="31"/>
      <c r="B892" s="31"/>
      <c r="C892" s="31"/>
      <c r="D892" s="132"/>
      <c r="E892" s="109"/>
      <c r="F892" s="33"/>
      <c r="G892" s="52"/>
    </row>
    <row r="893">
      <c r="A893" s="31"/>
      <c r="B893" s="31"/>
      <c r="C893" s="31"/>
      <c r="D893" s="132"/>
      <c r="E893" s="109"/>
      <c r="F893" s="33"/>
      <c r="G893" s="52"/>
    </row>
    <row r="894">
      <c r="A894" s="31"/>
      <c r="B894" s="31"/>
      <c r="C894" s="31"/>
      <c r="D894" s="132"/>
      <c r="E894" s="109"/>
      <c r="F894" s="33"/>
      <c r="G894" s="52"/>
    </row>
    <row r="895">
      <c r="A895" s="31"/>
      <c r="B895" s="31"/>
      <c r="C895" s="31"/>
      <c r="D895" s="132"/>
      <c r="E895" s="109"/>
      <c r="F895" s="33"/>
      <c r="G895" s="52"/>
    </row>
    <row r="896">
      <c r="A896" s="31"/>
      <c r="B896" s="31"/>
      <c r="C896" s="31"/>
      <c r="D896" s="132"/>
      <c r="E896" s="109"/>
      <c r="F896" s="33"/>
      <c r="G896" s="52"/>
    </row>
    <row r="897">
      <c r="A897" s="31"/>
      <c r="B897" s="31"/>
      <c r="C897" s="31"/>
      <c r="D897" s="132"/>
      <c r="E897" s="109"/>
      <c r="F897" s="33"/>
      <c r="G897" s="52"/>
    </row>
    <row r="898">
      <c r="A898" s="31"/>
      <c r="B898" s="31"/>
      <c r="C898" s="31"/>
      <c r="D898" s="132"/>
      <c r="E898" s="109"/>
      <c r="F898" s="33"/>
      <c r="G898" s="52"/>
    </row>
    <row r="899">
      <c r="A899" s="31"/>
      <c r="B899" s="31"/>
      <c r="C899" s="31"/>
      <c r="D899" s="132"/>
      <c r="E899" s="109"/>
      <c r="F899" s="33"/>
      <c r="G899" s="52"/>
    </row>
    <row r="900">
      <c r="A900" s="31"/>
      <c r="B900" s="31"/>
      <c r="C900" s="31"/>
      <c r="D900" s="132"/>
      <c r="E900" s="109"/>
      <c r="F900" s="33"/>
      <c r="G900" s="52"/>
    </row>
    <row r="901">
      <c r="A901" s="31"/>
      <c r="B901" s="31"/>
      <c r="C901" s="31"/>
      <c r="D901" s="132"/>
      <c r="E901" s="109"/>
      <c r="F901" s="33"/>
      <c r="G901" s="52"/>
    </row>
    <row r="902">
      <c r="A902" s="31"/>
      <c r="B902" s="31"/>
      <c r="C902" s="31"/>
      <c r="D902" s="132"/>
      <c r="E902" s="109"/>
      <c r="F902" s="33"/>
      <c r="G902" s="52"/>
    </row>
    <row r="903">
      <c r="A903" s="31"/>
      <c r="B903" s="31"/>
      <c r="C903" s="31"/>
      <c r="D903" s="132"/>
      <c r="E903" s="109"/>
      <c r="F903" s="33"/>
      <c r="G903" s="52"/>
    </row>
    <row r="904">
      <c r="A904" s="31"/>
      <c r="B904" s="31"/>
      <c r="C904" s="31"/>
      <c r="D904" s="132"/>
      <c r="E904" s="109"/>
      <c r="F904" s="33"/>
      <c r="G904" s="52"/>
    </row>
    <row r="905">
      <c r="A905" s="31"/>
      <c r="B905" s="31"/>
      <c r="C905" s="31"/>
      <c r="D905" s="132"/>
      <c r="E905" s="109"/>
      <c r="F905" s="33"/>
      <c r="G905" s="52"/>
    </row>
    <row r="906">
      <c r="A906" s="31"/>
      <c r="B906" s="31"/>
      <c r="C906" s="31"/>
      <c r="D906" s="132"/>
      <c r="E906" s="109"/>
      <c r="F906" s="33"/>
      <c r="G906" s="52"/>
    </row>
    <row r="907">
      <c r="A907" s="31"/>
      <c r="B907" s="31"/>
      <c r="C907" s="31"/>
      <c r="D907" s="132"/>
      <c r="E907" s="109"/>
      <c r="F907" s="33"/>
      <c r="G907" s="52"/>
    </row>
    <row r="908">
      <c r="A908" s="31"/>
      <c r="B908" s="31"/>
      <c r="C908" s="31"/>
      <c r="D908" s="132"/>
      <c r="E908" s="109"/>
      <c r="F908" s="33"/>
      <c r="G908" s="52"/>
    </row>
    <row r="909">
      <c r="A909" s="31"/>
      <c r="B909" s="31"/>
      <c r="C909" s="31"/>
      <c r="D909" s="132"/>
      <c r="E909" s="109"/>
      <c r="F909" s="33"/>
      <c r="G909" s="52"/>
    </row>
    <row r="910">
      <c r="A910" s="31"/>
      <c r="B910" s="31"/>
      <c r="C910" s="31"/>
      <c r="D910" s="132"/>
      <c r="E910" s="109"/>
      <c r="F910" s="33"/>
      <c r="G910" s="52"/>
    </row>
    <row r="911">
      <c r="A911" s="31"/>
      <c r="B911" s="31"/>
      <c r="C911" s="31"/>
      <c r="D911" s="132"/>
      <c r="E911" s="109"/>
      <c r="F911" s="33"/>
      <c r="G911" s="52"/>
    </row>
    <row r="912">
      <c r="A912" s="31"/>
      <c r="B912" s="31"/>
      <c r="C912" s="31"/>
      <c r="D912" s="132"/>
      <c r="E912" s="109"/>
      <c r="F912" s="33"/>
      <c r="G912" s="52"/>
    </row>
    <row r="913">
      <c r="A913" s="31"/>
      <c r="B913" s="31"/>
      <c r="C913" s="31"/>
      <c r="D913" s="132"/>
      <c r="E913" s="109"/>
      <c r="F913" s="33"/>
      <c r="G913" s="52"/>
    </row>
    <row r="914">
      <c r="A914" s="31"/>
      <c r="B914" s="31"/>
      <c r="C914" s="31"/>
      <c r="D914" s="132"/>
      <c r="E914" s="109"/>
      <c r="F914" s="33"/>
      <c r="G914" s="52"/>
    </row>
    <row r="915">
      <c r="A915" s="31"/>
      <c r="B915" s="31"/>
      <c r="C915" s="31"/>
      <c r="D915" s="132"/>
      <c r="E915" s="109"/>
      <c r="F915" s="33"/>
      <c r="G915" s="52"/>
    </row>
    <row r="916">
      <c r="A916" s="31"/>
      <c r="B916" s="31"/>
      <c r="C916" s="31"/>
      <c r="D916" s="132"/>
      <c r="E916" s="109"/>
      <c r="F916" s="33"/>
      <c r="G916" s="52"/>
    </row>
    <row r="917">
      <c r="A917" s="31"/>
      <c r="B917" s="31"/>
      <c r="C917" s="31"/>
      <c r="D917" s="132"/>
      <c r="E917" s="109"/>
      <c r="F917" s="33"/>
      <c r="G917" s="52"/>
    </row>
    <row r="918">
      <c r="A918" s="31"/>
      <c r="B918" s="31"/>
      <c r="C918" s="31"/>
      <c r="D918" s="132"/>
      <c r="E918" s="109"/>
      <c r="F918" s="33"/>
      <c r="G918" s="52"/>
    </row>
    <row r="919">
      <c r="A919" s="31"/>
      <c r="B919" s="31"/>
      <c r="C919" s="31"/>
      <c r="D919" s="132"/>
      <c r="E919" s="109"/>
      <c r="F919" s="33"/>
      <c r="G919" s="52"/>
    </row>
    <row r="920">
      <c r="A920" s="31"/>
      <c r="B920" s="31"/>
      <c r="C920" s="31"/>
      <c r="D920" s="132"/>
      <c r="E920" s="109"/>
      <c r="F920" s="33"/>
      <c r="G920" s="52"/>
    </row>
    <row r="921">
      <c r="A921" s="31"/>
      <c r="B921" s="31"/>
      <c r="C921" s="31"/>
      <c r="D921" s="132"/>
      <c r="E921" s="109"/>
      <c r="F921" s="33"/>
      <c r="G921" s="52"/>
    </row>
    <row r="922">
      <c r="A922" s="31"/>
      <c r="B922" s="31"/>
      <c r="C922" s="31"/>
      <c r="D922" s="132"/>
      <c r="E922" s="109"/>
      <c r="F922" s="33"/>
      <c r="G922" s="52"/>
    </row>
    <row r="923">
      <c r="A923" s="31"/>
      <c r="B923" s="31"/>
      <c r="C923" s="31"/>
      <c r="D923" s="132"/>
      <c r="E923" s="109"/>
      <c r="F923" s="33"/>
      <c r="G923" s="52"/>
    </row>
    <row r="924">
      <c r="A924" s="31"/>
      <c r="B924" s="31"/>
      <c r="C924" s="31"/>
      <c r="D924" s="132"/>
      <c r="E924" s="109"/>
      <c r="F924" s="33"/>
      <c r="G924" s="52"/>
    </row>
    <row r="925">
      <c r="A925" s="31"/>
      <c r="B925" s="31"/>
      <c r="C925" s="31"/>
      <c r="D925" s="132"/>
      <c r="E925" s="109"/>
      <c r="F925" s="33"/>
      <c r="G925" s="52"/>
    </row>
    <row r="926">
      <c r="A926" s="31"/>
      <c r="B926" s="31"/>
      <c r="C926" s="31"/>
      <c r="D926" s="132"/>
      <c r="E926" s="109"/>
      <c r="F926" s="33"/>
      <c r="G926" s="52"/>
    </row>
    <row r="927">
      <c r="A927" s="31"/>
      <c r="B927" s="31"/>
      <c r="C927" s="31"/>
      <c r="D927" s="132"/>
      <c r="E927" s="109"/>
      <c r="F927" s="33"/>
      <c r="G927" s="52"/>
    </row>
    <row r="928">
      <c r="A928" s="31"/>
      <c r="B928" s="31"/>
      <c r="C928" s="31"/>
      <c r="D928" s="132"/>
      <c r="E928" s="109"/>
      <c r="F928" s="33"/>
      <c r="G928" s="52"/>
    </row>
    <row r="929">
      <c r="A929" s="31"/>
      <c r="B929" s="31"/>
      <c r="C929" s="31"/>
      <c r="D929" s="132"/>
      <c r="E929" s="109"/>
      <c r="F929" s="33"/>
      <c r="G929" s="52"/>
    </row>
    <row r="930">
      <c r="A930" s="31"/>
      <c r="B930" s="31"/>
      <c r="C930" s="31"/>
      <c r="D930" s="132"/>
      <c r="E930" s="109"/>
      <c r="F930" s="33"/>
      <c r="G930" s="52"/>
    </row>
    <row r="931">
      <c r="A931" s="31"/>
      <c r="B931" s="31"/>
      <c r="C931" s="31"/>
      <c r="D931" s="132"/>
      <c r="E931" s="109"/>
      <c r="F931" s="33"/>
      <c r="G931" s="52"/>
    </row>
    <row r="932">
      <c r="A932" s="31"/>
      <c r="B932" s="31"/>
      <c r="C932" s="31"/>
      <c r="D932" s="132"/>
      <c r="E932" s="109"/>
      <c r="F932" s="33"/>
      <c r="G932" s="52"/>
    </row>
    <row r="933">
      <c r="A933" s="31"/>
      <c r="B933" s="31"/>
      <c r="C933" s="31"/>
      <c r="D933" s="132"/>
      <c r="E933" s="109"/>
      <c r="F933" s="33"/>
      <c r="G933" s="52"/>
    </row>
    <row r="934">
      <c r="A934" s="31"/>
      <c r="B934" s="31"/>
      <c r="C934" s="31"/>
      <c r="D934" s="132"/>
      <c r="E934" s="109"/>
      <c r="F934" s="33"/>
      <c r="G934" s="52"/>
    </row>
    <row r="935">
      <c r="A935" s="31"/>
      <c r="B935" s="31"/>
      <c r="C935" s="31"/>
      <c r="D935" s="132"/>
      <c r="E935" s="109"/>
      <c r="F935" s="33"/>
      <c r="G935" s="52"/>
    </row>
    <row r="936">
      <c r="A936" s="31"/>
      <c r="B936" s="31"/>
      <c r="C936" s="31"/>
      <c r="D936" s="132"/>
      <c r="E936" s="109"/>
      <c r="F936" s="33"/>
      <c r="G936" s="52"/>
    </row>
    <row r="937">
      <c r="A937" s="31"/>
      <c r="B937" s="31"/>
      <c r="C937" s="31"/>
      <c r="D937" s="132"/>
      <c r="E937" s="109"/>
      <c r="F937" s="33"/>
      <c r="G937" s="52"/>
    </row>
    <row r="938">
      <c r="A938" s="31"/>
      <c r="B938" s="31"/>
      <c r="C938" s="31"/>
      <c r="D938" s="132"/>
      <c r="E938" s="109"/>
      <c r="F938" s="33"/>
      <c r="G938" s="52"/>
    </row>
    <row r="939">
      <c r="A939" s="31"/>
      <c r="B939" s="31"/>
      <c r="C939" s="31"/>
      <c r="D939" s="132"/>
      <c r="E939" s="109"/>
      <c r="F939" s="33"/>
      <c r="G939" s="52"/>
    </row>
    <row r="940">
      <c r="A940" s="31"/>
      <c r="B940" s="31"/>
      <c r="C940" s="31"/>
      <c r="D940" s="132"/>
      <c r="E940" s="109"/>
      <c r="F940" s="33"/>
      <c r="G940" s="52"/>
    </row>
    <row r="941">
      <c r="A941" s="31"/>
      <c r="B941" s="31"/>
      <c r="C941" s="31"/>
      <c r="D941" s="132"/>
      <c r="E941" s="109"/>
      <c r="F941" s="33"/>
      <c r="G941" s="52"/>
    </row>
    <row r="942">
      <c r="A942" s="31"/>
      <c r="B942" s="31"/>
      <c r="C942" s="31"/>
      <c r="D942" s="132"/>
      <c r="E942" s="109"/>
      <c r="F942" s="33"/>
      <c r="G942" s="52"/>
    </row>
    <row r="943">
      <c r="A943" s="31"/>
      <c r="B943" s="31"/>
      <c r="C943" s="31"/>
      <c r="D943" s="132"/>
      <c r="E943" s="109"/>
      <c r="F943" s="33"/>
      <c r="G943" s="52"/>
    </row>
    <row r="944">
      <c r="A944" s="31"/>
      <c r="B944" s="31"/>
      <c r="C944" s="31"/>
      <c r="D944" s="132"/>
      <c r="E944" s="109"/>
      <c r="F944" s="33"/>
      <c r="G944" s="52"/>
    </row>
    <row r="945">
      <c r="A945" s="31"/>
      <c r="B945" s="31"/>
      <c r="C945" s="31"/>
      <c r="D945" s="132"/>
      <c r="E945" s="109"/>
      <c r="F945" s="33"/>
      <c r="G945" s="52"/>
    </row>
    <row r="946">
      <c r="A946" s="31"/>
      <c r="B946" s="31"/>
      <c r="C946" s="31"/>
      <c r="D946" s="132"/>
      <c r="E946" s="109"/>
      <c r="F946" s="33"/>
      <c r="G946" s="52"/>
    </row>
    <row r="947">
      <c r="A947" s="31"/>
      <c r="B947" s="31"/>
      <c r="C947" s="31"/>
      <c r="D947" s="132"/>
      <c r="E947" s="109"/>
      <c r="F947" s="33"/>
      <c r="G947" s="52"/>
    </row>
    <row r="948">
      <c r="A948" s="31"/>
      <c r="B948" s="31"/>
      <c r="C948" s="31"/>
      <c r="D948" s="132"/>
      <c r="E948" s="109"/>
      <c r="F948" s="33"/>
      <c r="G948" s="52"/>
    </row>
    <row r="949">
      <c r="A949" s="31"/>
      <c r="B949" s="31"/>
      <c r="C949" s="31"/>
      <c r="D949" s="132"/>
      <c r="E949" s="109"/>
      <c r="F949" s="33"/>
      <c r="G949" s="52"/>
    </row>
    <row r="950">
      <c r="A950" s="31"/>
      <c r="B950" s="31"/>
      <c r="C950" s="31"/>
      <c r="D950" s="132"/>
      <c r="E950" s="109"/>
      <c r="F950" s="33"/>
      <c r="G950" s="52"/>
    </row>
    <row r="951">
      <c r="A951" s="31"/>
      <c r="B951" s="31"/>
      <c r="C951" s="31"/>
      <c r="D951" s="132"/>
      <c r="E951" s="109"/>
      <c r="F951" s="33"/>
      <c r="G951" s="52"/>
    </row>
    <row r="952">
      <c r="A952" s="31"/>
      <c r="B952" s="31"/>
      <c r="C952" s="31"/>
      <c r="D952" s="132"/>
      <c r="E952" s="109"/>
      <c r="F952" s="33"/>
      <c r="G952" s="52"/>
    </row>
    <row r="953">
      <c r="A953" s="31"/>
      <c r="B953" s="31"/>
      <c r="C953" s="31"/>
      <c r="D953" s="132"/>
      <c r="E953" s="109"/>
      <c r="F953" s="33"/>
      <c r="G953" s="52"/>
    </row>
    <row r="954">
      <c r="A954" s="31"/>
      <c r="B954" s="31"/>
      <c r="C954" s="31"/>
      <c r="D954" s="132"/>
      <c r="E954" s="109"/>
      <c r="F954" s="33"/>
      <c r="G954" s="52"/>
    </row>
    <row r="955">
      <c r="A955" s="31"/>
      <c r="B955" s="31"/>
      <c r="C955" s="31"/>
      <c r="D955" s="132"/>
      <c r="E955" s="109"/>
      <c r="F955" s="33"/>
      <c r="G955" s="52"/>
    </row>
    <row r="956">
      <c r="A956" s="31"/>
      <c r="B956" s="31"/>
      <c r="C956" s="31"/>
      <c r="D956" s="132"/>
      <c r="E956" s="109"/>
      <c r="F956" s="33"/>
      <c r="G956" s="52"/>
    </row>
    <row r="957">
      <c r="A957" s="31"/>
      <c r="B957" s="31"/>
      <c r="C957" s="31"/>
      <c r="D957" s="132"/>
      <c r="E957" s="109"/>
      <c r="F957" s="33"/>
      <c r="G957" s="52"/>
    </row>
    <row r="958">
      <c r="A958" s="31"/>
      <c r="B958" s="31"/>
      <c r="C958" s="31"/>
      <c r="D958" s="132"/>
      <c r="E958" s="109"/>
      <c r="F958" s="33"/>
      <c r="G958" s="52"/>
    </row>
    <row r="959">
      <c r="A959" s="31"/>
      <c r="B959" s="31"/>
      <c r="C959" s="31"/>
      <c r="D959" s="132"/>
      <c r="E959" s="109"/>
      <c r="F959" s="33"/>
      <c r="G959" s="52"/>
    </row>
    <row r="960">
      <c r="A960" s="31"/>
      <c r="B960" s="31"/>
      <c r="C960" s="31"/>
      <c r="D960" s="132"/>
      <c r="E960" s="109"/>
      <c r="F960" s="33"/>
      <c r="G960" s="52"/>
    </row>
    <row r="961">
      <c r="A961" s="31"/>
      <c r="B961" s="31"/>
      <c r="C961" s="31"/>
      <c r="D961" s="132"/>
      <c r="E961" s="109"/>
      <c r="F961" s="33"/>
      <c r="G961" s="52"/>
    </row>
    <row r="962">
      <c r="A962" s="31"/>
      <c r="B962" s="31"/>
      <c r="C962" s="31"/>
      <c r="D962" s="132"/>
      <c r="E962" s="109"/>
      <c r="F962" s="33"/>
      <c r="G962" s="52"/>
    </row>
    <row r="963">
      <c r="A963" s="31"/>
      <c r="B963" s="31"/>
      <c r="C963" s="31"/>
      <c r="D963" s="132"/>
      <c r="E963" s="109"/>
      <c r="F963" s="33"/>
      <c r="G963" s="52"/>
    </row>
    <row r="964">
      <c r="A964" s="31"/>
      <c r="B964" s="31"/>
      <c r="C964" s="31"/>
      <c r="D964" s="132"/>
      <c r="E964" s="109"/>
      <c r="F964" s="33"/>
      <c r="G964" s="52"/>
    </row>
    <row r="965">
      <c r="A965" s="31"/>
      <c r="B965" s="31"/>
      <c r="C965" s="31"/>
      <c r="D965" s="132"/>
      <c r="E965" s="109"/>
      <c r="F965" s="33"/>
      <c r="G965" s="52"/>
    </row>
    <row r="966">
      <c r="A966" s="31"/>
      <c r="B966" s="31"/>
      <c r="C966" s="31"/>
      <c r="D966" s="132"/>
      <c r="E966" s="109"/>
      <c r="F966" s="33"/>
      <c r="G966" s="52"/>
    </row>
    <row r="967">
      <c r="A967" s="31"/>
      <c r="B967" s="31"/>
      <c r="C967" s="31"/>
      <c r="D967" s="132"/>
      <c r="E967" s="109"/>
      <c r="F967" s="33"/>
      <c r="G967" s="52"/>
    </row>
    <row r="968">
      <c r="A968" s="31"/>
      <c r="B968" s="31"/>
      <c r="C968" s="31"/>
      <c r="D968" s="132"/>
      <c r="E968" s="109"/>
      <c r="F968" s="33"/>
      <c r="G968" s="52"/>
    </row>
    <row r="969">
      <c r="A969" s="31"/>
      <c r="B969" s="31"/>
      <c r="C969" s="31"/>
      <c r="D969" s="132"/>
      <c r="E969" s="109"/>
      <c r="F969" s="33"/>
      <c r="G969" s="52"/>
    </row>
    <row r="970">
      <c r="A970" s="31"/>
      <c r="B970" s="31"/>
      <c r="C970" s="31"/>
      <c r="D970" s="132"/>
      <c r="E970" s="109"/>
      <c r="F970" s="33"/>
      <c r="G970" s="52"/>
    </row>
    <row r="971">
      <c r="A971" s="31"/>
      <c r="B971" s="31"/>
      <c r="C971" s="31"/>
      <c r="D971" s="132"/>
      <c r="E971" s="109"/>
      <c r="F971" s="33"/>
      <c r="G971" s="52"/>
    </row>
    <row r="972">
      <c r="A972" s="31"/>
      <c r="B972" s="31"/>
      <c r="C972" s="31"/>
      <c r="D972" s="132"/>
      <c r="E972" s="109"/>
      <c r="F972" s="33"/>
      <c r="G972" s="52"/>
    </row>
    <row r="973">
      <c r="A973" s="31"/>
      <c r="B973" s="31"/>
      <c r="C973" s="31"/>
      <c r="D973" s="132"/>
      <c r="E973" s="109"/>
      <c r="F973" s="33"/>
      <c r="G973" s="52"/>
    </row>
    <row r="974">
      <c r="A974" s="31"/>
      <c r="B974" s="31"/>
      <c r="C974" s="31"/>
      <c r="D974" s="132"/>
      <c r="E974" s="109"/>
      <c r="F974" s="33"/>
      <c r="G974" s="52"/>
    </row>
    <row r="975">
      <c r="A975" s="31"/>
      <c r="B975" s="31"/>
      <c r="C975" s="31"/>
      <c r="D975" s="132"/>
      <c r="E975" s="109"/>
      <c r="F975" s="33"/>
      <c r="G975" s="52"/>
    </row>
    <row r="976">
      <c r="A976" s="31"/>
      <c r="B976" s="31"/>
      <c r="C976" s="31"/>
      <c r="D976" s="132"/>
      <c r="E976" s="109"/>
      <c r="F976" s="33"/>
      <c r="G976" s="52"/>
    </row>
    <row r="977">
      <c r="A977" s="31"/>
      <c r="B977" s="31"/>
      <c r="C977" s="31"/>
      <c r="D977" s="132"/>
      <c r="E977" s="109"/>
      <c r="F977" s="33"/>
      <c r="G977" s="52"/>
    </row>
    <row r="978">
      <c r="A978" s="31"/>
      <c r="B978" s="31"/>
      <c r="C978" s="31"/>
      <c r="D978" s="132"/>
      <c r="E978" s="109"/>
      <c r="F978" s="33"/>
      <c r="G978" s="52"/>
    </row>
    <row r="979">
      <c r="A979" s="31"/>
      <c r="B979" s="31"/>
      <c r="C979" s="31"/>
      <c r="D979" s="132"/>
      <c r="E979" s="109"/>
      <c r="F979" s="33"/>
      <c r="G979" s="52"/>
    </row>
    <row r="980">
      <c r="A980" s="31"/>
      <c r="B980" s="31"/>
      <c r="C980" s="31"/>
      <c r="D980" s="132"/>
      <c r="E980" s="109"/>
      <c r="F980" s="33"/>
      <c r="G980" s="52"/>
    </row>
    <row r="981">
      <c r="A981" s="31"/>
      <c r="B981" s="31"/>
      <c r="C981" s="31"/>
      <c r="D981" s="132"/>
      <c r="E981" s="109"/>
      <c r="F981" s="33"/>
      <c r="G981" s="52"/>
    </row>
    <row r="982">
      <c r="A982" s="31"/>
      <c r="B982" s="31"/>
      <c r="C982" s="31"/>
      <c r="D982" s="132"/>
      <c r="E982" s="109"/>
      <c r="F982" s="33"/>
      <c r="G982" s="52"/>
    </row>
    <row r="983">
      <c r="A983" s="31"/>
      <c r="B983" s="31"/>
      <c r="C983" s="31"/>
      <c r="D983" s="132"/>
      <c r="E983" s="109"/>
      <c r="F983" s="33"/>
      <c r="G983" s="52"/>
    </row>
    <row r="984">
      <c r="A984" s="31"/>
      <c r="B984" s="31"/>
      <c r="C984" s="31"/>
      <c r="D984" s="132"/>
      <c r="E984" s="109"/>
      <c r="F984" s="33"/>
      <c r="G984" s="52"/>
    </row>
    <row r="985">
      <c r="A985" s="31"/>
      <c r="B985" s="31"/>
      <c r="C985" s="31"/>
      <c r="D985" s="132"/>
      <c r="E985" s="109"/>
      <c r="F985" s="33"/>
      <c r="G985" s="52"/>
    </row>
    <row r="986">
      <c r="A986" s="31"/>
      <c r="B986" s="31"/>
      <c r="C986" s="31"/>
      <c r="D986" s="132"/>
      <c r="E986" s="109"/>
      <c r="F986" s="33"/>
      <c r="G986" s="52"/>
    </row>
    <row r="987">
      <c r="A987" s="31"/>
      <c r="B987" s="31"/>
      <c r="C987" s="31"/>
      <c r="D987" s="132"/>
      <c r="E987" s="109"/>
      <c r="F987" s="33"/>
      <c r="G987" s="52"/>
    </row>
    <row r="988">
      <c r="A988" s="31"/>
      <c r="B988" s="31"/>
      <c r="C988" s="31"/>
      <c r="D988" s="132"/>
      <c r="E988" s="109"/>
      <c r="F988" s="33"/>
      <c r="G988" s="52"/>
    </row>
    <row r="989">
      <c r="A989" s="31"/>
      <c r="B989" s="31"/>
      <c r="C989" s="31"/>
      <c r="D989" s="132"/>
      <c r="E989" s="109"/>
      <c r="F989" s="33"/>
      <c r="G989" s="52"/>
    </row>
    <row r="990">
      <c r="A990" s="31"/>
      <c r="B990" s="31"/>
      <c r="C990" s="31"/>
      <c r="D990" s="132"/>
      <c r="E990" s="109"/>
      <c r="F990" s="33"/>
      <c r="G990" s="52"/>
    </row>
    <row r="991">
      <c r="A991" s="31"/>
      <c r="B991" s="31"/>
      <c r="C991" s="31"/>
      <c r="D991" s="132"/>
      <c r="E991" s="109"/>
      <c r="F991" s="33"/>
      <c r="G991" s="52"/>
    </row>
    <row r="992">
      <c r="A992" s="31"/>
      <c r="B992" s="31"/>
      <c r="C992" s="31"/>
      <c r="D992" s="132"/>
      <c r="E992" s="109"/>
      <c r="F992" s="33"/>
      <c r="G992" s="52"/>
    </row>
    <row r="993">
      <c r="A993" s="31"/>
      <c r="B993" s="31"/>
      <c r="C993" s="31"/>
      <c r="D993" s="132"/>
      <c r="E993" s="109"/>
      <c r="F993" s="33"/>
      <c r="G993" s="52"/>
    </row>
    <row r="994">
      <c r="A994" s="31"/>
      <c r="B994" s="31"/>
      <c r="C994" s="31"/>
      <c r="D994" s="132"/>
      <c r="E994" s="109"/>
      <c r="F994" s="33"/>
      <c r="G994" s="52"/>
    </row>
    <row r="995">
      <c r="A995" s="31"/>
      <c r="B995" s="31"/>
      <c r="C995" s="31"/>
      <c r="D995" s="132"/>
      <c r="E995" s="109"/>
      <c r="F995" s="33"/>
      <c r="G995" s="52"/>
    </row>
    <row r="996">
      <c r="A996" s="31"/>
      <c r="B996" s="31"/>
      <c r="C996" s="31"/>
      <c r="D996" s="132"/>
      <c r="E996" s="109"/>
      <c r="F996" s="33"/>
      <c r="G996" s="52"/>
    </row>
    <row r="997">
      <c r="A997" s="31"/>
      <c r="B997" s="31"/>
      <c r="C997" s="31"/>
      <c r="D997" s="132"/>
      <c r="E997" s="109"/>
      <c r="F997" s="33"/>
      <c r="G997" s="52"/>
    </row>
    <row r="998">
      <c r="A998" s="31"/>
      <c r="B998" s="31"/>
      <c r="C998" s="31"/>
      <c r="D998" s="132"/>
      <c r="E998" s="109"/>
      <c r="F998" s="33"/>
      <c r="G998" s="52"/>
    </row>
    <row r="999">
      <c r="A999" s="31"/>
      <c r="B999" s="31"/>
      <c r="C999" s="31"/>
      <c r="D999" s="132"/>
      <c r="E999" s="109"/>
      <c r="F999" s="33"/>
      <c r="G999" s="52"/>
    </row>
    <row r="1000">
      <c r="A1000" s="31"/>
      <c r="B1000" s="31"/>
      <c r="C1000" s="31"/>
      <c r="D1000" s="132"/>
      <c r="E1000" s="109"/>
      <c r="F1000" s="33"/>
      <c r="G1000" s="52"/>
    </row>
    <row r="1001">
      <c r="A1001" s="31"/>
      <c r="B1001" s="31"/>
      <c r="C1001" s="31"/>
      <c r="D1001" s="132"/>
      <c r="E1001" s="109"/>
      <c r="F1001" s="33"/>
      <c r="G1001" s="52"/>
    </row>
    <row r="1002">
      <c r="A1002" s="31"/>
      <c r="B1002" s="31"/>
      <c r="C1002" s="31"/>
      <c r="D1002" s="132"/>
      <c r="E1002" s="109"/>
      <c r="F1002" s="33"/>
      <c r="G1002" s="52"/>
    </row>
    <row r="1003">
      <c r="A1003" s="31"/>
      <c r="B1003" s="31"/>
      <c r="C1003" s="31"/>
      <c r="D1003" s="132"/>
      <c r="E1003" s="109"/>
      <c r="F1003" s="33"/>
      <c r="G1003" s="52"/>
    </row>
    <row r="1004">
      <c r="A1004" s="31"/>
      <c r="B1004" s="31"/>
      <c r="C1004" s="31"/>
      <c r="D1004" s="132"/>
      <c r="E1004" s="109"/>
      <c r="F1004" s="33"/>
      <c r="G1004" s="52"/>
    </row>
    <row r="1005">
      <c r="A1005" s="31"/>
      <c r="B1005" s="31"/>
      <c r="C1005" s="31"/>
      <c r="D1005" s="132"/>
      <c r="E1005" s="109"/>
      <c r="F1005" s="33"/>
      <c r="G1005" s="52"/>
    </row>
    <row r="1006">
      <c r="A1006" s="31"/>
      <c r="B1006" s="31"/>
      <c r="C1006" s="31"/>
      <c r="D1006" s="132"/>
      <c r="E1006" s="109"/>
      <c r="F1006" s="33"/>
      <c r="G1006" s="52"/>
    </row>
    <row r="1007">
      <c r="A1007" s="31"/>
      <c r="B1007" s="31"/>
      <c r="C1007" s="31"/>
      <c r="D1007" s="132"/>
      <c r="E1007" s="109"/>
      <c r="F1007" s="33"/>
      <c r="G1007" s="52"/>
    </row>
    <row r="1008">
      <c r="A1008" s="31"/>
      <c r="B1008" s="31"/>
      <c r="C1008" s="31"/>
      <c r="D1008" s="132"/>
      <c r="E1008" s="109"/>
      <c r="F1008" s="33"/>
      <c r="G1008" s="52"/>
    </row>
    <row r="1009">
      <c r="A1009" s="31"/>
      <c r="B1009" s="31"/>
      <c r="C1009" s="31"/>
      <c r="D1009" s="132"/>
      <c r="E1009" s="109"/>
      <c r="F1009" s="33"/>
      <c r="G1009" s="52"/>
    </row>
    <row r="1010">
      <c r="A1010" s="31"/>
      <c r="B1010" s="31"/>
      <c r="C1010" s="31"/>
      <c r="D1010" s="132"/>
      <c r="E1010" s="109"/>
      <c r="F1010" s="33"/>
      <c r="G1010" s="52"/>
    </row>
    <row r="1011">
      <c r="A1011" s="31"/>
      <c r="B1011" s="31"/>
      <c r="C1011" s="31"/>
      <c r="D1011" s="132"/>
      <c r="E1011" s="109"/>
      <c r="F1011" s="33"/>
      <c r="G1011" s="52"/>
    </row>
    <row r="1012">
      <c r="A1012" s="31"/>
      <c r="B1012" s="31"/>
      <c r="C1012" s="31"/>
      <c r="D1012" s="132"/>
      <c r="E1012" s="109"/>
      <c r="F1012" s="33"/>
      <c r="G1012" s="52"/>
    </row>
    <row r="1013">
      <c r="A1013" s="31"/>
      <c r="B1013" s="31"/>
      <c r="C1013" s="31"/>
      <c r="D1013" s="132"/>
      <c r="E1013" s="109"/>
      <c r="F1013" s="33"/>
      <c r="G1013" s="52"/>
    </row>
    <row r="1014">
      <c r="A1014" s="31"/>
      <c r="B1014" s="31"/>
      <c r="C1014" s="31"/>
      <c r="D1014" s="132"/>
      <c r="E1014" s="109"/>
      <c r="F1014" s="33"/>
      <c r="G1014" s="52"/>
    </row>
    <row r="1015">
      <c r="A1015" s="31"/>
      <c r="B1015" s="31"/>
      <c r="C1015" s="31"/>
      <c r="D1015" s="132"/>
      <c r="E1015" s="109"/>
      <c r="F1015" s="33"/>
      <c r="G1015" s="52"/>
    </row>
    <row r="1016">
      <c r="A1016" s="31"/>
      <c r="B1016" s="31"/>
      <c r="C1016" s="31"/>
      <c r="D1016" s="132"/>
      <c r="E1016" s="109"/>
      <c r="F1016" s="33"/>
      <c r="G1016" s="52"/>
    </row>
    <row r="1017">
      <c r="A1017" s="31"/>
      <c r="B1017" s="31"/>
      <c r="C1017" s="31"/>
      <c r="D1017" s="132"/>
      <c r="E1017" s="109"/>
      <c r="F1017" s="33"/>
      <c r="G1017" s="52"/>
    </row>
    <row r="1018">
      <c r="A1018" s="31"/>
      <c r="B1018" s="31"/>
      <c r="C1018" s="31"/>
      <c r="D1018" s="132"/>
      <c r="E1018" s="109"/>
      <c r="F1018" s="33"/>
      <c r="G1018" s="52"/>
    </row>
    <row r="1019">
      <c r="A1019" s="31"/>
      <c r="B1019" s="31"/>
      <c r="C1019" s="31"/>
      <c r="D1019" s="132"/>
      <c r="E1019" s="109"/>
      <c r="F1019" s="33"/>
      <c r="G101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19">
      <formula1>Codes!$E$2:$E$6</formula1>
    </dataValidation>
    <dataValidation type="list" allowBlank="1" sqref="G4:G195 G197:G1019">
      <formula1>Codes!$A$2:$A$6</formula1>
    </dataValidation>
    <dataValidation type="list" allowBlank="1" sqref="F4:F1019">
      <formula1>Codes!$G$2:$G$51</formula1>
    </dataValidation>
    <dataValidation type="list" allowBlank="1" sqref="A4:A1019">
      <formula1>Codes!$C$2:$C$171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67.57"/>
    <col customWidth="1" min="6" max="6" width="18.71"/>
    <col customWidth="1" min="8" max="8" width="44.0"/>
    <col customWidth="1" min="9" max="9" width="34.86"/>
  </cols>
  <sheetData>
    <row r="1">
      <c r="A1" s="68" t="s">
        <v>1465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countif(G5:G2060,"Open")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211</v>
      </c>
      <c r="B4" s="47" t="s">
        <v>7</v>
      </c>
      <c r="C4" s="47">
        <v>1.0</v>
      </c>
      <c r="D4" s="46" t="s">
        <v>1466</v>
      </c>
      <c r="E4" s="107">
        <v>183596.32</v>
      </c>
      <c r="F4" s="72" t="s">
        <v>92</v>
      </c>
      <c r="G4" s="46" t="s">
        <v>10</v>
      </c>
    </row>
    <row r="5">
      <c r="A5" s="47" t="s">
        <v>211</v>
      </c>
      <c r="B5" s="47" t="s">
        <v>7</v>
      </c>
      <c r="C5" s="47">
        <v>2.0</v>
      </c>
      <c r="D5" s="46" t="s">
        <v>1466</v>
      </c>
      <c r="E5" s="107">
        <v>183596.32</v>
      </c>
      <c r="F5" s="72" t="s">
        <v>92</v>
      </c>
      <c r="G5" s="46" t="s">
        <v>10</v>
      </c>
    </row>
    <row r="6">
      <c r="A6" s="47" t="s">
        <v>211</v>
      </c>
      <c r="B6" s="47" t="s">
        <v>7</v>
      </c>
      <c r="C6" s="47">
        <v>3.0</v>
      </c>
      <c r="D6" s="46" t="s">
        <v>1467</v>
      </c>
      <c r="E6" s="107">
        <v>200000.0</v>
      </c>
      <c r="F6" s="72" t="s">
        <v>30</v>
      </c>
      <c r="G6" s="46" t="s">
        <v>10</v>
      </c>
    </row>
    <row r="7">
      <c r="A7" s="47" t="s">
        <v>211</v>
      </c>
      <c r="B7" s="47" t="s">
        <v>7</v>
      </c>
      <c r="C7" s="47">
        <v>4.0</v>
      </c>
      <c r="D7" s="46" t="s">
        <v>1468</v>
      </c>
      <c r="E7" s="107">
        <v>200000.0</v>
      </c>
      <c r="F7" s="72" t="s">
        <v>39</v>
      </c>
      <c r="G7" s="46"/>
    </row>
    <row r="8">
      <c r="A8" s="47" t="s">
        <v>211</v>
      </c>
      <c r="B8" s="47" t="s">
        <v>7</v>
      </c>
      <c r="C8" s="47">
        <v>5.0</v>
      </c>
      <c r="D8" s="46" t="s">
        <v>1469</v>
      </c>
      <c r="E8" s="46">
        <v>187950.2</v>
      </c>
      <c r="F8" s="72"/>
      <c r="G8" s="46" t="s">
        <v>10</v>
      </c>
    </row>
    <row r="9">
      <c r="A9" s="47" t="s">
        <v>211</v>
      </c>
      <c r="B9" s="47" t="s">
        <v>7</v>
      </c>
      <c r="C9" s="47">
        <v>6.0</v>
      </c>
      <c r="D9" s="46" t="s">
        <v>1470</v>
      </c>
      <c r="E9" s="107">
        <v>136062.52</v>
      </c>
      <c r="F9" s="72" t="s">
        <v>89</v>
      </c>
      <c r="G9" s="52"/>
    </row>
    <row r="10">
      <c r="A10" s="47" t="s">
        <v>211</v>
      </c>
      <c r="B10" s="47" t="s">
        <v>7</v>
      </c>
      <c r="C10" s="47">
        <v>7.0</v>
      </c>
      <c r="D10" s="46" t="s">
        <v>1471</v>
      </c>
      <c r="E10" s="107">
        <v>154114.64</v>
      </c>
      <c r="F10" s="72" t="s">
        <v>89</v>
      </c>
      <c r="G10" s="46" t="s">
        <v>10</v>
      </c>
    </row>
    <row r="11">
      <c r="A11" s="47" t="s">
        <v>211</v>
      </c>
      <c r="B11" s="47" t="s">
        <v>7</v>
      </c>
      <c r="C11" s="47">
        <v>8.0</v>
      </c>
      <c r="D11" s="46" t="s">
        <v>1472</v>
      </c>
      <c r="E11" s="107">
        <v>104996.37</v>
      </c>
      <c r="F11" s="72" t="s">
        <v>27</v>
      </c>
      <c r="G11" s="52"/>
    </row>
    <row r="12">
      <c r="A12" s="47" t="s">
        <v>211</v>
      </c>
      <c r="B12" s="47" t="s">
        <v>7</v>
      </c>
      <c r="C12" s="47">
        <v>9.0</v>
      </c>
      <c r="D12" s="46" t="s">
        <v>1473</v>
      </c>
      <c r="E12" s="107">
        <v>151028.55</v>
      </c>
      <c r="F12" s="72" t="s">
        <v>8</v>
      </c>
      <c r="G12" s="52"/>
    </row>
    <row r="13">
      <c r="A13" s="47" t="s">
        <v>212</v>
      </c>
      <c r="B13" s="47" t="s">
        <v>7</v>
      </c>
      <c r="C13" s="47">
        <v>1.0</v>
      </c>
      <c r="D13" s="46" t="s">
        <v>1474</v>
      </c>
      <c r="E13" s="107">
        <v>173247.26</v>
      </c>
      <c r="F13" s="72" t="s">
        <v>107</v>
      </c>
      <c r="G13" s="46" t="s">
        <v>10</v>
      </c>
    </row>
    <row r="14">
      <c r="A14" s="47" t="s">
        <v>212</v>
      </c>
      <c r="B14" s="47" t="s">
        <v>7</v>
      </c>
      <c r="C14" s="47">
        <v>2.0</v>
      </c>
      <c r="D14" s="46" t="s">
        <v>1475</v>
      </c>
      <c r="E14" s="107">
        <v>152879.67</v>
      </c>
      <c r="F14" s="72" t="s">
        <v>101</v>
      </c>
      <c r="G14" s="52"/>
    </row>
    <row r="15">
      <c r="A15" s="47" t="s">
        <v>212</v>
      </c>
      <c r="B15" s="47" t="s">
        <v>7</v>
      </c>
      <c r="C15" s="47">
        <v>3.0</v>
      </c>
      <c r="D15" s="46" t="s">
        <v>1476</v>
      </c>
      <c r="E15" s="107">
        <v>151846.25</v>
      </c>
      <c r="F15" s="72" t="s">
        <v>101</v>
      </c>
      <c r="G15" s="52"/>
    </row>
    <row r="16">
      <c r="A16" s="47" t="s">
        <v>212</v>
      </c>
      <c r="B16" s="47" t="s">
        <v>7</v>
      </c>
      <c r="C16" s="47">
        <v>4.0</v>
      </c>
      <c r="D16" s="46" t="s">
        <v>1477</v>
      </c>
      <c r="E16" s="107">
        <v>170684.48</v>
      </c>
      <c r="F16" s="72" t="s">
        <v>101</v>
      </c>
      <c r="G16" s="46" t="s">
        <v>10</v>
      </c>
    </row>
    <row r="17">
      <c r="A17" s="47" t="s">
        <v>212</v>
      </c>
      <c r="B17" s="47" t="s">
        <v>7</v>
      </c>
      <c r="C17" s="47">
        <v>5.0</v>
      </c>
      <c r="D17" s="46" t="s">
        <v>1478</v>
      </c>
      <c r="E17" s="107">
        <v>123682.03</v>
      </c>
      <c r="F17" s="72" t="s">
        <v>101</v>
      </c>
      <c r="G17" s="46" t="s">
        <v>10</v>
      </c>
    </row>
    <row r="18">
      <c r="A18" s="47" t="s">
        <v>212</v>
      </c>
      <c r="B18" s="47" t="s">
        <v>7</v>
      </c>
      <c r="C18" s="47">
        <v>6.0</v>
      </c>
      <c r="D18" s="46" t="s">
        <v>1479</v>
      </c>
      <c r="E18" s="107">
        <v>185219.19</v>
      </c>
      <c r="F18" s="72" t="s">
        <v>8</v>
      </c>
      <c r="G18" s="52"/>
    </row>
    <row r="19">
      <c r="A19" s="47" t="s">
        <v>212</v>
      </c>
      <c r="B19" s="47" t="s">
        <v>7</v>
      </c>
      <c r="C19" s="47">
        <v>7.0</v>
      </c>
      <c r="D19" s="46" t="s">
        <v>1480</v>
      </c>
      <c r="E19" s="107">
        <v>136450.33</v>
      </c>
      <c r="F19" s="72" t="s">
        <v>45</v>
      </c>
      <c r="G19" s="52"/>
    </row>
    <row r="20">
      <c r="A20" s="47" t="s">
        <v>212</v>
      </c>
      <c r="B20" s="47" t="s">
        <v>7</v>
      </c>
      <c r="C20" s="47">
        <v>8.0</v>
      </c>
      <c r="D20" s="46" t="s">
        <v>1481</v>
      </c>
      <c r="E20" s="107">
        <v>147049.62</v>
      </c>
      <c r="F20" s="72" t="s">
        <v>45</v>
      </c>
      <c r="G20" s="52"/>
    </row>
    <row r="21">
      <c r="A21" s="47" t="s">
        <v>212</v>
      </c>
      <c r="B21" s="47" t="s">
        <v>7</v>
      </c>
      <c r="C21" s="47">
        <v>9.0</v>
      </c>
      <c r="D21" s="46" t="s">
        <v>1482</v>
      </c>
      <c r="E21" s="107">
        <v>183778.86</v>
      </c>
      <c r="F21" s="72" t="s">
        <v>45</v>
      </c>
      <c r="G21" s="46" t="s">
        <v>10</v>
      </c>
    </row>
    <row r="22">
      <c r="A22" s="47" t="s">
        <v>212</v>
      </c>
      <c r="B22" s="47" t="s">
        <v>7</v>
      </c>
      <c r="C22" s="47">
        <v>10.0</v>
      </c>
      <c r="D22" s="46" t="s">
        <v>1483</v>
      </c>
      <c r="E22" s="107">
        <v>189963.9</v>
      </c>
      <c r="F22" s="72" t="s">
        <v>45</v>
      </c>
      <c r="G22" s="46" t="s">
        <v>10</v>
      </c>
    </row>
    <row r="23">
      <c r="A23" s="31"/>
      <c r="B23" s="31"/>
      <c r="C23" s="31"/>
      <c r="E23" s="109"/>
      <c r="F23" s="33"/>
      <c r="G23" s="52"/>
    </row>
    <row r="24">
      <c r="A24" s="47" t="s">
        <v>212</v>
      </c>
      <c r="B24" s="47" t="s">
        <v>12</v>
      </c>
      <c r="C24" s="47">
        <v>1.0</v>
      </c>
      <c r="D24" s="46" t="s">
        <v>1484</v>
      </c>
      <c r="E24" s="107">
        <v>132753.57</v>
      </c>
      <c r="F24" s="72" t="s">
        <v>51</v>
      </c>
      <c r="G24" s="52"/>
    </row>
    <row r="25">
      <c r="A25" s="47" t="s">
        <v>212</v>
      </c>
      <c r="B25" s="47" t="s">
        <v>12</v>
      </c>
      <c r="C25" s="47">
        <v>2.0</v>
      </c>
      <c r="D25" s="46" t="s">
        <v>1485</v>
      </c>
      <c r="E25" s="107">
        <v>132753.58</v>
      </c>
      <c r="F25" s="72" t="s">
        <v>51</v>
      </c>
      <c r="G25" s="52"/>
    </row>
    <row r="26">
      <c r="A26" s="47" t="s">
        <v>212</v>
      </c>
      <c r="B26" s="47" t="s">
        <v>12</v>
      </c>
      <c r="C26" s="47">
        <v>3.0</v>
      </c>
      <c r="D26" s="46" t="s">
        <v>1486</v>
      </c>
      <c r="E26" s="107">
        <v>200000.0</v>
      </c>
      <c r="F26" s="72" t="s">
        <v>30</v>
      </c>
      <c r="G26" s="52"/>
    </row>
    <row r="27">
      <c r="A27" s="47" t="s">
        <v>212</v>
      </c>
      <c r="B27" s="47" t="s">
        <v>12</v>
      </c>
      <c r="C27" s="47">
        <v>4.0</v>
      </c>
      <c r="D27" s="46" t="s">
        <v>1487</v>
      </c>
      <c r="E27" s="107">
        <v>196955.68</v>
      </c>
      <c r="F27" s="72" t="s">
        <v>92</v>
      </c>
      <c r="G27" s="52"/>
    </row>
    <row r="28">
      <c r="A28" s="47" t="s">
        <v>212</v>
      </c>
      <c r="B28" s="47" t="s">
        <v>12</v>
      </c>
      <c r="C28" s="47">
        <v>5.0</v>
      </c>
      <c r="D28" s="46" t="s">
        <v>1488</v>
      </c>
      <c r="E28" s="107">
        <v>197520.56</v>
      </c>
      <c r="F28" s="72" t="s">
        <v>92</v>
      </c>
      <c r="G28" s="52"/>
    </row>
    <row r="29">
      <c r="A29" s="47" t="s">
        <v>212</v>
      </c>
      <c r="B29" s="47" t="s">
        <v>12</v>
      </c>
      <c r="C29" s="47">
        <v>6.0</v>
      </c>
      <c r="D29" s="46" t="s">
        <v>1488</v>
      </c>
      <c r="E29" s="107">
        <v>197382.21</v>
      </c>
      <c r="F29" s="72" t="s">
        <v>92</v>
      </c>
      <c r="G29" s="52"/>
    </row>
    <row r="30">
      <c r="A30" s="47" t="s">
        <v>212</v>
      </c>
      <c r="B30" s="47" t="s">
        <v>12</v>
      </c>
      <c r="C30" s="47">
        <v>7.0</v>
      </c>
      <c r="D30" s="46" t="s">
        <v>1489</v>
      </c>
      <c r="E30" s="107">
        <v>195634.5</v>
      </c>
      <c r="F30" s="72" t="s">
        <v>107</v>
      </c>
      <c r="G30" s="52"/>
    </row>
    <row r="31">
      <c r="A31" s="47" t="s">
        <v>212</v>
      </c>
      <c r="B31" s="47" t="s">
        <v>12</v>
      </c>
      <c r="C31" s="47">
        <v>8.0</v>
      </c>
      <c r="D31" s="46" t="s">
        <v>1490</v>
      </c>
      <c r="E31" s="107">
        <v>191488.0</v>
      </c>
      <c r="F31" s="72" t="s">
        <v>101</v>
      </c>
      <c r="G31" s="52"/>
    </row>
    <row r="32">
      <c r="A32" s="47" t="s">
        <v>212</v>
      </c>
      <c r="B32" s="47" t="s">
        <v>12</v>
      </c>
      <c r="C32" s="47">
        <v>9.0</v>
      </c>
      <c r="D32" s="46" t="s">
        <v>1491</v>
      </c>
      <c r="E32" s="107">
        <v>196902.02</v>
      </c>
      <c r="F32" s="72" t="s">
        <v>45</v>
      </c>
      <c r="G32" s="52"/>
    </row>
    <row r="33">
      <c r="A33" s="47"/>
      <c r="B33" s="47"/>
      <c r="C33" s="47"/>
      <c r="D33" s="46"/>
      <c r="E33" s="107"/>
      <c r="F33" s="72"/>
      <c r="G33" s="52"/>
    </row>
    <row r="34">
      <c r="A34" s="47"/>
      <c r="B34" s="47"/>
      <c r="C34" s="47"/>
      <c r="D34" s="46"/>
      <c r="E34" s="107"/>
      <c r="F34" s="72"/>
      <c r="G34" s="52"/>
    </row>
    <row r="35">
      <c r="A35" s="47"/>
      <c r="B35" s="47"/>
      <c r="C35" s="47"/>
      <c r="D35" s="46"/>
      <c r="E35" s="107"/>
      <c r="F35" s="72"/>
      <c r="G35" s="52"/>
    </row>
    <row r="36">
      <c r="A36" s="47" t="s">
        <v>213</v>
      </c>
      <c r="B36" s="47" t="s">
        <v>7</v>
      </c>
      <c r="C36" s="47">
        <v>1.0</v>
      </c>
      <c r="D36" s="46" t="s">
        <v>1492</v>
      </c>
      <c r="E36" s="107">
        <v>156606.12</v>
      </c>
      <c r="F36" s="72" t="s">
        <v>27</v>
      </c>
      <c r="G36" s="52"/>
    </row>
    <row r="37">
      <c r="A37" s="47" t="s">
        <v>213</v>
      </c>
      <c r="B37" s="47" t="s">
        <v>7</v>
      </c>
      <c r="C37" s="47">
        <v>2.0</v>
      </c>
      <c r="D37" s="46" t="s">
        <v>1472</v>
      </c>
      <c r="E37" s="107">
        <v>83416.32</v>
      </c>
      <c r="F37" s="72" t="s">
        <v>27</v>
      </c>
      <c r="G37" s="46" t="s">
        <v>10</v>
      </c>
    </row>
    <row r="38">
      <c r="A38" s="47" t="s">
        <v>213</v>
      </c>
      <c r="B38" s="47" t="s">
        <v>7</v>
      </c>
      <c r="C38" s="47">
        <v>3.0</v>
      </c>
      <c r="D38" s="46" t="s">
        <v>1493</v>
      </c>
      <c r="E38" s="107">
        <v>200000.0</v>
      </c>
      <c r="F38" s="72" t="s">
        <v>30</v>
      </c>
      <c r="G38" s="52"/>
    </row>
    <row r="39">
      <c r="A39" s="47" t="s">
        <v>213</v>
      </c>
      <c r="B39" s="47" t="s">
        <v>7</v>
      </c>
      <c r="C39" s="47">
        <v>4.0</v>
      </c>
      <c r="D39" s="46" t="s">
        <v>1494</v>
      </c>
      <c r="E39" s="107">
        <v>200000.0</v>
      </c>
      <c r="F39" s="72" t="s">
        <v>30</v>
      </c>
      <c r="G39" s="52"/>
    </row>
    <row r="40">
      <c r="A40" s="47" t="s">
        <v>213</v>
      </c>
      <c r="B40" s="47" t="s">
        <v>7</v>
      </c>
      <c r="C40" s="47">
        <v>5.0</v>
      </c>
      <c r="D40" s="46" t="s">
        <v>1495</v>
      </c>
      <c r="E40" s="137">
        <v>189164.99</v>
      </c>
      <c r="F40" s="72" t="s">
        <v>89</v>
      </c>
      <c r="G40" s="46" t="s">
        <v>10</v>
      </c>
    </row>
    <row r="41">
      <c r="A41" s="47" t="s">
        <v>213</v>
      </c>
      <c r="B41" s="47" t="s">
        <v>7</v>
      </c>
      <c r="C41" s="47">
        <v>6.0</v>
      </c>
      <c r="D41" s="46" t="s">
        <v>1496</v>
      </c>
      <c r="E41" s="107">
        <v>120581.59</v>
      </c>
      <c r="F41" s="72" t="s">
        <v>89</v>
      </c>
      <c r="G41" s="52"/>
    </row>
    <row r="42">
      <c r="A42" s="47" t="s">
        <v>213</v>
      </c>
      <c r="B42" s="47" t="s">
        <v>7</v>
      </c>
      <c r="C42" s="47">
        <v>7.0</v>
      </c>
      <c r="D42" s="46" t="s">
        <v>1497</v>
      </c>
      <c r="E42" s="107">
        <v>122707.7</v>
      </c>
      <c r="F42" s="72" t="s">
        <v>101</v>
      </c>
      <c r="G42" s="52"/>
    </row>
    <row r="43">
      <c r="A43" s="47" t="s">
        <v>213</v>
      </c>
      <c r="B43" s="47" t="s">
        <v>7</v>
      </c>
      <c r="C43" s="47">
        <v>8.0</v>
      </c>
      <c r="D43" s="46" t="s">
        <v>1498</v>
      </c>
      <c r="E43" s="137">
        <v>185522.98</v>
      </c>
      <c r="F43" s="72" t="s">
        <v>107</v>
      </c>
      <c r="G43" s="46" t="s">
        <v>10</v>
      </c>
    </row>
    <row r="44">
      <c r="A44" s="47" t="s">
        <v>213</v>
      </c>
      <c r="B44" s="47" t="s">
        <v>7</v>
      </c>
      <c r="C44" s="47">
        <v>9.0</v>
      </c>
      <c r="D44" s="46" t="s">
        <v>1499</v>
      </c>
      <c r="E44" s="107">
        <v>136147.51</v>
      </c>
      <c r="F44" s="72" t="s">
        <v>92</v>
      </c>
      <c r="G44" s="52"/>
    </row>
    <row r="45">
      <c r="A45" s="47" t="s">
        <v>213</v>
      </c>
      <c r="B45" s="47" t="s">
        <v>7</v>
      </c>
      <c r="C45" s="47">
        <v>10.0</v>
      </c>
      <c r="D45" s="46" t="s">
        <v>1500</v>
      </c>
      <c r="E45" s="137">
        <v>157981.83</v>
      </c>
      <c r="F45" s="72" t="s">
        <v>45</v>
      </c>
      <c r="G45" s="46" t="s">
        <v>10</v>
      </c>
    </row>
    <row r="46">
      <c r="A46" s="31"/>
      <c r="B46" s="31"/>
      <c r="C46" s="31"/>
      <c r="E46" s="109"/>
      <c r="F46" s="33"/>
      <c r="G46" s="52"/>
    </row>
    <row r="47">
      <c r="A47" s="47" t="s">
        <v>213</v>
      </c>
      <c r="B47" s="47" t="s">
        <v>12</v>
      </c>
      <c r="C47" s="47">
        <v>1.0</v>
      </c>
      <c r="D47" s="46" t="s">
        <v>1501</v>
      </c>
      <c r="E47" s="107">
        <v>200000.0</v>
      </c>
      <c r="F47" s="72" t="s">
        <v>30</v>
      </c>
      <c r="G47" s="52"/>
    </row>
    <row r="48">
      <c r="A48" s="47" t="s">
        <v>213</v>
      </c>
      <c r="B48" s="47" t="s">
        <v>12</v>
      </c>
      <c r="C48" s="47">
        <v>2.0</v>
      </c>
      <c r="D48" s="46" t="s">
        <v>1501</v>
      </c>
      <c r="E48" s="107">
        <v>200000.0</v>
      </c>
      <c r="F48" s="72" t="s">
        <v>30</v>
      </c>
      <c r="G48" s="52"/>
    </row>
    <row r="49">
      <c r="A49" s="47" t="s">
        <v>213</v>
      </c>
      <c r="B49" s="47" t="s">
        <v>12</v>
      </c>
      <c r="C49" s="47">
        <v>3.0</v>
      </c>
      <c r="D49" s="46" t="s">
        <v>1502</v>
      </c>
      <c r="E49" s="107">
        <v>157459.22</v>
      </c>
      <c r="F49" s="72" t="s">
        <v>107</v>
      </c>
      <c r="G49" s="52"/>
    </row>
    <row r="50">
      <c r="A50" s="47" t="s">
        <v>213</v>
      </c>
      <c r="B50" s="47" t="s">
        <v>12</v>
      </c>
      <c r="C50" s="47">
        <v>4.0</v>
      </c>
      <c r="D50" s="46" t="s">
        <v>1503</v>
      </c>
      <c r="E50" s="107">
        <v>187524.63</v>
      </c>
      <c r="F50" s="72" t="s">
        <v>89</v>
      </c>
      <c r="G50" s="52"/>
    </row>
    <row r="51">
      <c r="A51" s="47" t="s">
        <v>213</v>
      </c>
      <c r="B51" s="47" t="s">
        <v>12</v>
      </c>
      <c r="C51" s="47">
        <v>5.0</v>
      </c>
      <c r="D51" s="46" t="s">
        <v>1504</v>
      </c>
      <c r="E51" s="46">
        <v>192936.79</v>
      </c>
      <c r="F51" s="72" t="s">
        <v>27</v>
      </c>
      <c r="G51" s="52"/>
    </row>
    <row r="52">
      <c r="A52" s="47" t="s">
        <v>213</v>
      </c>
      <c r="B52" s="47" t="s">
        <v>12</v>
      </c>
      <c r="C52" s="47">
        <v>6.0</v>
      </c>
      <c r="D52" s="46" t="s">
        <v>1504</v>
      </c>
      <c r="E52" s="107">
        <v>193916.17</v>
      </c>
      <c r="F52" s="72" t="s">
        <v>27</v>
      </c>
      <c r="G52" s="52"/>
    </row>
    <row r="53">
      <c r="A53" s="47" t="s">
        <v>213</v>
      </c>
      <c r="B53" s="47" t="s">
        <v>12</v>
      </c>
      <c r="C53" s="47">
        <v>7.0</v>
      </c>
      <c r="D53" s="46" t="s">
        <v>1505</v>
      </c>
      <c r="E53" s="107">
        <v>197898.52</v>
      </c>
      <c r="F53" s="72" t="s">
        <v>107</v>
      </c>
      <c r="G53" s="52"/>
    </row>
    <row r="54">
      <c r="A54" s="47" t="s">
        <v>213</v>
      </c>
      <c r="B54" s="47" t="s">
        <v>12</v>
      </c>
      <c r="C54" s="47">
        <v>9.0</v>
      </c>
      <c r="D54" s="46" t="s">
        <v>1506</v>
      </c>
      <c r="E54" s="107">
        <v>166850.018</v>
      </c>
      <c r="F54" s="72" t="s">
        <v>45</v>
      </c>
      <c r="G54" s="46" t="s">
        <v>10</v>
      </c>
      <c r="H54" s="46" t="s">
        <v>1507</v>
      </c>
    </row>
    <row r="55">
      <c r="A55" s="47" t="s">
        <v>213</v>
      </c>
      <c r="B55" s="47" t="s">
        <v>12</v>
      </c>
      <c r="C55" s="47">
        <v>10.0</v>
      </c>
      <c r="D55" s="46" t="s">
        <v>1508</v>
      </c>
      <c r="E55" s="107">
        <v>166541.826</v>
      </c>
      <c r="F55" s="72" t="s">
        <v>101</v>
      </c>
      <c r="G55" s="46" t="s">
        <v>10</v>
      </c>
      <c r="H55" s="46" t="s">
        <v>1507</v>
      </c>
    </row>
    <row r="56">
      <c r="A56" s="47" t="s">
        <v>213</v>
      </c>
      <c r="B56" s="47" t="s">
        <v>12</v>
      </c>
      <c r="C56" s="47">
        <v>12.0</v>
      </c>
      <c r="D56" s="46" t="s">
        <v>1509</v>
      </c>
      <c r="E56" s="107">
        <v>168659.54</v>
      </c>
      <c r="F56" s="72" t="s">
        <v>89</v>
      </c>
      <c r="G56" s="52"/>
    </row>
    <row r="57">
      <c r="A57" s="47" t="s">
        <v>213</v>
      </c>
      <c r="B57" s="47" t="s">
        <v>12</v>
      </c>
      <c r="C57" s="47">
        <v>13.0</v>
      </c>
      <c r="D57" s="46" t="s">
        <v>1510</v>
      </c>
      <c r="E57" s="107">
        <v>197479.24</v>
      </c>
      <c r="F57" s="72" t="s">
        <v>125</v>
      </c>
      <c r="G57" s="46" t="s">
        <v>10</v>
      </c>
    </row>
    <row r="58">
      <c r="A58" s="47" t="s">
        <v>213</v>
      </c>
      <c r="B58" s="47" t="s">
        <v>12</v>
      </c>
      <c r="C58" s="47">
        <v>14.0</v>
      </c>
      <c r="D58" s="46" t="s">
        <v>1511</v>
      </c>
      <c r="E58" s="107">
        <v>197024.01</v>
      </c>
      <c r="F58" s="72" t="s">
        <v>125</v>
      </c>
      <c r="G58" s="46" t="s">
        <v>10</v>
      </c>
    </row>
    <row r="59">
      <c r="A59" s="31"/>
      <c r="B59" s="31"/>
      <c r="C59" s="31"/>
      <c r="E59" s="109"/>
      <c r="F59" s="33"/>
      <c r="G59" s="52"/>
    </row>
    <row r="60">
      <c r="A60" s="31"/>
      <c r="B60" s="31"/>
      <c r="C60" s="31"/>
      <c r="E60" s="109"/>
      <c r="F60" s="33"/>
      <c r="G60" s="52"/>
    </row>
    <row r="61">
      <c r="A61" s="31"/>
      <c r="B61" s="31"/>
      <c r="C61" s="31"/>
      <c r="E61" s="109"/>
      <c r="F61" s="33"/>
      <c r="G61" s="52"/>
    </row>
    <row r="62">
      <c r="A62" s="31"/>
      <c r="B62" s="31"/>
      <c r="C62" s="31"/>
      <c r="E62" s="109"/>
      <c r="F62" s="33"/>
      <c r="G62" s="52"/>
    </row>
    <row r="63">
      <c r="A63" s="47" t="s">
        <v>214</v>
      </c>
      <c r="B63" s="47" t="s">
        <v>7</v>
      </c>
      <c r="C63" s="47">
        <v>1.0</v>
      </c>
      <c r="D63" s="46" t="s">
        <v>1492</v>
      </c>
      <c r="E63" s="107">
        <v>134627.35</v>
      </c>
      <c r="F63" s="72" t="s">
        <v>27</v>
      </c>
      <c r="G63" s="52"/>
    </row>
    <row r="64">
      <c r="A64" s="47" t="s">
        <v>214</v>
      </c>
      <c r="B64" s="47" t="s">
        <v>7</v>
      </c>
      <c r="C64" s="47">
        <v>2.0</v>
      </c>
      <c r="D64" s="46" t="s">
        <v>1479</v>
      </c>
      <c r="E64" s="107">
        <v>197648.89</v>
      </c>
      <c r="F64" s="72" t="s">
        <v>8</v>
      </c>
      <c r="G64" s="52"/>
    </row>
    <row r="65">
      <c r="A65" s="47" t="s">
        <v>214</v>
      </c>
      <c r="B65" s="47" t="s">
        <v>7</v>
      </c>
      <c r="C65" s="47">
        <v>3.0</v>
      </c>
      <c r="D65" s="46" t="s">
        <v>1479</v>
      </c>
      <c r="E65" s="107">
        <v>170896.41</v>
      </c>
      <c r="F65" s="72" t="s">
        <v>8</v>
      </c>
      <c r="G65" s="52"/>
    </row>
    <row r="66">
      <c r="A66" s="47" t="s">
        <v>214</v>
      </c>
      <c r="B66" s="47" t="s">
        <v>7</v>
      </c>
      <c r="C66" s="47">
        <v>4.0</v>
      </c>
      <c r="D66" s="46" t="s">
        <v>1479</v>
      </c>
      <c r="E66" s="107">
        <v>195674.22</v>
      </c>
      <c r="F66" s="72" t="s">
        <v>8</v>
      </c>
      <c r="G66" s="52"/>
    </row>
    <row r="67">
      <c r="A67" s="47" t="s">
        <v>214</v>
      </c>
      <c r="B67" s="47" t="s">
        <v>7</v>
      </c>
      <c r="C67" s="47">
        <v>5.0</v>
      </c>
      <c r="D67" s="46" t="s">
        <v>1479</v>
      </c>
      <c r="E67" s="107">
        <v>195674.22</v>
      </c>
      <c r="F67" s="72" t="s">
        <v>8</v>
      </c>
      <c r="G67" s="52"/>
    </row>
    <row r="68">
      <c r="A68" s="47" t="s">
        <v>214</v>
      </c>
      <c r="B68" s="47" t="s">
        <v>7</v>
      </c>
      <c r="C68" s="47">
        <v>6.0</v>
      </c>
      <c r="D68" s="46" t="s">
        <v>1512</v>
      </c>
      <c r="E68" s="107">
        <v>148429.49</v>
      </c>
      <c r="F68" s="72" t="s">
        <v>107</v>
      </c>
      <c r="G68" s="52"/>
    </row>
    <row r="69">
      <c r="A69" s="47" t="s">
        <v>214</v>
      </c>
      <c r="B69" s="47" t="s">
        <v>7</v>
      </c>
      <c r="C69" s="47">
        <v>7.0</v>
      </c>
      <c r="D69" s="46" t="s">
        <v>1513</v>
      </c>
      <c r="E69" s="107">
        <v>193962.36</v>
      </c>
      <c r="F69" s="72" t="s">
        <v>95</v>
      </c>
      <c r="G69" s="46" t="s">
        <v>10</v>
      </c>
    </row>
    <row r="70">
      <c r="A70" s="47" t="s">
        <v>214</v>
      </c>
      <c r="B70" s="47" t="s">
        <v>7</v>
      </c>
      <c r="C70" s="47">
        <v>8.0</v>
      </c>
      <c r="D70" s="46" t="s">
        <v>1514</v>
      </c>
      <c r="E70" s="107">
        <v>193926.28</v>
      </c>
      <c r="F70" s="72" t="s">
        <v>95</v>
      </c>
      <c r="G70" s="46" t="s">
        <v>10</v>
      </c>
    </row>
    <row r="71">
      <c r="A71" s="47" t="s">
        <v>214</v>
      </c>
      <c r="B71" s="47" t="s">
        <v>7</v>
      </c>
      <c r="C71" s="47">
        <v>9.0</v>
      </c>
      <c r="D71" s="46" t="s">
        <v>1515</v>
      </c>
      <c r="E71" s="107">
        <v>63603.8</v>
      </c>
      <c r="F71" s="72" t="s">
        <v>95</v>
      </c>
      <c r="G71" s="46" t="s">
        <v>10</v>
      </c>
    </row>
    <row r="72">
      <c r="A72" s="47" t="s">
        <v>214</v>
      </c>
      <c r="B72" s="47" t="s">
        <v>7</v>
      </c>
      <c r="C72" s="47">
        <v>10.0</v>
      </c>
      <c r="D72" s="46" t="s">
        <v>1482</v>
      </c>
      <c r="E72" s="107">
        <v>161157.47</v>
      </c>
      <c r="F72" s="72" t="s">
        <v>45</v>
      </c>
      <c r="G72" s="52"/>
    </row>
    <row r="73">
      <c r="A73" s="31"/>
      <c r="B73" s="31"/>
      <c r="C73" s="31"/>
      <c r="E73" s="109"/>
      <c r="F73" s="33"/>
      <c r="G73" s="52"/>
    </row>
    <row r="74">
      <c r="A74" s="47" t="s">
        <v>214</v>
      </c>
      <c r="B74" s="47" t="s">
        <v>12</v>
      </c>
      <c r="C74" s="47">
        <v>1.0</v>
      </c>
      <c r="D74" s="46" t="s">
        <v>1516</v>
      </c>
      <c r="E74" s="107">
        <v>200000.0</v>
      </c>
      <c r="F74" s="72" t="s">
        <v>30</v>
      </c>
      <c r="G74" s="52"/>
    </row>
    <row r="75">
      <c r="A75" s="47" t="s">
        <v>214</v>
      </c>
      <c r="B75" s="47" t="s">
        <v>12</v>
      </c>
      <c r="C75" s="47">
        <v>2.0</v>
      </c>
      <c r="D75" s="46" t="s">
        <v>1516</v>
      </c>
      <c r="E75" s="107">
        <v>200000.0</v>
      </c>
      <c r="F75" s="72" t="s">
        <v>30</v>
      </c>
      <c r="G75" s="52"/>
    </row>
    <row r="76">
      <c r="A76" s="47" t="s">
        <v>214</v>
      </c>
      <c r="B76" s="47" t="s">
        <v>12</v>
      </c>
      <c r="C76" s="47">
        <v>3.0</v>
      </c>
      <c r="D76" s="46" t="s">
        <v>1517</v>
      </c>
      <c r="E76" s="107">
        <v>198416.96</v>
      </c>
      <c r="F76" s="72" t="s">
        <v>27</v>
      </c>
      <c r="G76" s="52"/>
    </row>
    <row r="77">
      <c r="A77" s="47" t="s">
        <v>214</v>
      </c>
      <c r="B77" s="47" t="s">
        <v>12</v>
      </c>
      <c r="C77" s="47">
        <v>4.0</v>
      </c>
      <c r="D77" s="46" t="s">
        <v>1518</v>
      </c>
      <c r="E77" s="107">
        <v>198416.96</v>
      </c>
      <c r="F77" s="72" t="s">
        <v>27</v>
      </c>
      <c r="G77" s="52"/>
    </row>
    <row r="78">
      <c r="A78" s="47" t="s">
        <v>214</v>
      </c>
      <c r="B78" s="47" t="s">
        <v>12</v>
      </c>
      <c r="C78" s="47">
        <v>5.0</v>
      </c>
      <c r="D78" s="46" t="s">
        <v>1519</v>
      </c>
      <c r="E78" s="107">
        <v>197364.39</v>
      </c>
      <c r="F78" s="72" t="s">
        <v>63</v>
      </c>
      <c r="G78" s="52"/>
    </row>
    <row r="79">
      <c r="A79" s="47" t="s">
        <v>214</v>
      </c>
      <c r="B79" s="47" t="s">
        <v>12</v>
      </c>
      <c r="C79" s="47">
        <v>6.0</v>
      </c>
      <c r="D79" s="46" t="s">
        <v>1520</v>
      </c>
      <c r="E79" s="107">
        <v>197090.82</v>
      </c>
      <c r="F79" s="72" t="s">
        <v>45</v>
      </c>
      <c r="G79" s="52"/>
    </row>
    <row r="80">
      <c r="A80" s="47" t="s">
        <v>214</v>
      </c>
      <c r="B80" s="47" t="s">
        <v>12</v>
      </c>
      <c r="C80" s="47">
        <v>7.0</v>
      </c>
      <c r="D80" s="46" t="s">
        <v>1521</v>
      </c>
      <c r="E80" s="107">
        <v>197031.25</v>
      </c>
      <c r="F80" s="72" t="s">
        <v>45</v>
      </c>
      <c r="G80" s="52"/>
    </row>
    <row r="81">
      <c r="A81" s="47" t="s">
        <v>214</v>
      </c>
      <c r="B81" s="47" t="s">
        <v>12</v>
      </c>
      <c r="C81" s="47">
        <v>8.0</v>
      </c>
      <c r="D81" s="46" t="s">
        <v>1522</v>
      </c>
      <c r="E81" s="107">
        <v>197819.3</v>
      </c>
      <c r="F81" s="72" t="s">
        <v>45</v>
      </c>
      <c r="G81" s="52"/>
    </row>
    <row r="82">
      <c r="A82" s="47"/>
      <c r="B82" s="47"/>
      <c r="C82" s="47"/>
      <c r="E82" s="109"/>
      <c r="F82" s="33"/>
      <c r="G82" s="52"/>
    </row>
    <row r="83">
      <c r="A83" s="47"/>
      <c r="B83" s="31"/>
      <c r="C83" s="31"/>
      <c r="E83" s="109"/>
      <c r="F83" s="33"/>
      <c r="G83" s="52"/>
    </row>
    <row r="84">
      <c r="A84" s="47" t="s">
        <v>223</v>
      </c>
      <c r="B84" s="47" t="s">
        <v>7</v>
      </c>
      <c r="C84" s="47">
        <v>1.0</v>
      </c>
      <c r="D84" s="46" t="s">
        <v>1523</v>
      </c>
      <c r="E84" s="107">
        <v>81122.8</v>
      </c>
      <c r="F84" s="72" t="s">
        <v>92</v>
      </c>
      <c r="G84" s="52"/>
    </row>
    <row r="85">
      <c r="A85" s="47" t="s">
        <v>223</v>
      </c>
      <c r="B85" s="47" t="s">
        <v>7</v>
      </c>
      <c r="C85" s="47">
        <v>2.0</v>
      </c>
      <c r="D85" s="46" t="s">
        <v>1524</v>
      </c>
      <c r="E85" s="107">
        <v>66303.99</v>
      </c>
      <c r="F85" s="72" t="s">
        <v>92</v>
      </c>
      <c r="G85" s="52"/>
    </row>
    <row r="86">
      <c r="A86" s="47" t="s">
        <v>223</v>
      </c>
      <c r="B86" s="47" t="s">
        <v>7</v>
      </c>
      <c r="C86" s="47">
        <v>3.0</v>
      </c>
      <c r="D86" s="46" t="s">
        <v>1524</v>
      </c>
      <c r="E86" s="107">
        <v>148109.63</v>
      </c>
      <c r="F86" s="72" t="s">
        <v>92</v>
      </c>
      <c r="G86" s="52"/>
    </row>
    <row r="87">
      <c r="A87" s="47" t="s">
        <v>223</v>
      </c>
      <c r="B87" s="47" t="s">
        <v>7</v>
      </c>
      <c r="C87" s="47">
        <v>4.0</v>
      </c>
      <c r="D87" s="46" t="s">
        <v>1525</v>
      </c>
      <c r="E87" s="107">
        <v>112459.71</v>
      </c>
      <c r="F87" s="72" t="s">
        <v>104</v>
      </c>
      <c r="G87" s="52"/>
    </row>
    <row r="88">
      <c r="A88" s="47" t="s">
        <v>223</v>
      </c>
      <c r="B88" s="47" t="s">
        <v>7</v>
      </c>
      <c r="C88" s="47">
        <v>5.0</v>
      </c>
      <c r="D88" s="46" t="s">
        <v>1526</v>
      </c>
      <c r="E88" s="107">
        <v>112457.55</v>
      </c>
      <c r="F88" s="72" t="s">
        <v>104</v>
      </c>
      <c r="G88" s="52"/>
    </row>
    <row r="89">
      <c r="A89" s="47" t="s">
        <v>223</v>
      </c>
      <c r="B89" s="47" t="s">
        <v>7</v>
      </c>
      <c r="C89" s="47">
        <v>6.0</v>
      </c>
      <c r="D89" s="46" t="s">
        <v>1527</v>
      </c>
      <c r="E89" s="107">
        <v>200000.0</v>
      </c>
      <c r="F89" s="72" t="s">
        <v>86</v>
      </c>
      <c r="G89" s="52"/>
    </row>
    <row r="90">
      <c r="A90" s="47" t="s">
        <v>223</v>
      </c>
      <c r="B90" s="47" t="s">
        <v>7</v>
      </c>
      <c r="C90" s="47">
        <v>7.0</v>
      </c>
      <c r="D90" s="46" t="s">
        <v>1528</v>
      </c>
      <c r="E90" s="107">
        <v>143070.52</v>
      </c>
      <c r="F90" s="72" t="s">
        <v>89</v>
      </c>
      <c r="G90" s="52"/>
    </row>
    <row r="91">
      <c r="A91" s="47" t="s">
        <v>223</v>
      </c>
      <c r="B91" s="47" t="s">
        <v>7</v>
      </c>
      <c r="C91" s="47">
        <v>8.0</v>
      </c>
      <c r="D91" s="46" t="s">
        <v>1529</v>
      </c>
      <c r="E91" s="107">
        <v>100000.0</v>
      </c>
      <c r="F91" s="72" t="s">
        <v>107</v>
      </c>
      <c r="G91" s="52"/>
    </row>
    <row r="92">
      <c r="A92" s="47" t="s">
        <v>223</v>
      </c>
      <c r="B92" s="47" t="s">
        <v>7</v>
      </c>
      <c r="C92" s="47">
        <v>9.0</v>
      </c>
      <c r="D92" s="46" t="s">
        <v>1530</v>
      </c>
      <c r="E92" s="107">
        <v>59584.99</v>
      </c>
      <c r="F92" s="72" t="s">
        <v>60</v>
      </c>
      <c r="G92" s="52"/>
    </row>
    <row r="93">
      <c r="A93" s="47" t="s">
        <v>223</v>
      </c>
      <c r="B93" s="47" t="s">
        <v>7</v>
      </c>
      <c r="C93" s="47">
        <v>10.0</v>
      </c>
      <c r="D93" s="46" t="s">
        <v>1531</v>
      </c>
      <c r="E93" s="107">
        <v>147638.97</v>
      </c>
      <c r="F93" s="72" t="s">
        <v>95</v>
      </c>
      <c r="G93" s="52"/>
    </row>
    <row r="94">
      <c r="A94" s="47" t="s">
        <v>223</v>
      </c>
      <c r="B94" s="47" t="s">
        <v>7</v>
      </c>
      <c r="C94" s="47">
        <v>11.0</v>
      </c>
      <c r="D94" s="46" t="s">
        <v>1532</v>
      </c>
      <c r="E94" s="107">
        <v>200000.0</v>
      </c>
      <c r="F94" s="72" t="s">
        <v>69</v>
      </c>
      <c r="G94" s="52"/>
    </row>
    <row r="95">
      <c r="A95" s="31"/>
      <c r="B95" s="31"/>
      <c r="C95" s="31"/>
      <c r="E95" s="109"/>
      <c r="F95" s="33"/>
      <c r="G95" s="52"/>
    </row>
    <row r="96">
      <c r="A96" s="47" t="s">
        <v>224</v>
      </c>
      <c r="B96" s="47" t="s">
        <v>7</v>
      </c>
      <c r="C96" s="47">
        <v>1.0</v>
      </c>
      <c r="D96" s="46" t="s">
        <v>1533</v>
      </c>
      <c r="E96" s="107">
        <v>198000.0</v>
      </c>
      <c r="F96" s="72" t="s">
        <v>33</v>
      </c>
      <c r="G96" s="52"/>
    </row>
    <row r="97">
      <c r="A97" s="47" t="s">
        <v>224</v>
      </c>
      <c r="B97" s="47" t="s">
        <v>7</v>
      </c>
      <c r="C97" s="47">
        <v>2.0</v>
      </c>
      <c r="D97" s="46" t="s">
        <v>1534</v>
      </c>
      <c r="E97" s="107">
        <v>200000.0</v>
      </c>
      <c r="F97" s="72" t="s">
        <v>51</v>
      </c>
      <c r="G97" s="52"/>
    </row>
    <row r="98">
      <c r="A98" s="47" t="s">
        <v>224</v>
      </c>
      <c r="B98" s="47" t="s">
        <v>7</v>
      </c>
      <c r="C98" s="47">
        <v>3.0</v>
      </c>
      <c r="D98" s="46" t="s">
        <v>1535</v>
      </c>
      <c r="E98" s="107">
        <v>141970.93</v>
      </c>
      <c r="F98" s="72" t="s">
        <v>36</v>
      </c>
      <c r="G98" s="52"/>
    </row>
    <row r="99">
      <c r="A99" s="47" t="s">
        <v>224</v>
      </c>
      <c r="B99" s="47" t="s">
        <v>7</v>
      </c>
      <c r="C99" s="47">
        <v>4.0</v>
      </c>
      <c r="D99" s="46" t="s">
        <v>1536</v>
      </c>
      <c r="E99" s="107">
        <v>185974.54</v>
      </c>
      <c r="F99" s="72" t="s">
        <v>60</v>
      </c>
      <c r="G99" s="52"/>
    </row>
    <row r="100">
      <c r="A100" s="47" t="s">
        <v>224</v>
      </c>
      <c r="B100" s="47" t="s">
        <v>7</v>
      </c>
      <c r="C100" s="47">
        <v>5.0</v>
      </c>
      <c r="D100" s="46" t="s">
        <v>1537</v>
      </c>
      <c r="E100" s="107">
        <v>200000.0</v>
      </c>
      <c r="F100" s="72" t="s">
        <v>75</v>
      </c>
      <c r="G100" s="52"/>
    </row>
    <row r="101">
      <c r="A101" s="47" t="s">
        <v>224</v>
      </c>
      <c r="B101" s="47" t="s">
        <v>7</v>
      </c>
      <c r="C101" s="47">
        <v>6.0</v>
      </c>
      <c r="D101" s="46" t="s">
        <v>1538</v>
      </c>
      <c r="E101" s="107">
        <v>200000.0</v>
      </c>
      <c r="F101" s="72" t="s">
        <v>30</v>
      </c>
      <c r="G101" s="52"/>
    </row>
    <row r="102">
      <c r="A102" s="47" t="s">
        <v>224</v>
      </c>
      <c r="B102" s="47" t="s">
        <v>7</v>
      </c>
      <c r="C102" s="47">
        <v>7.0</v>
      </c>
      <c r="D102" s="46" t="s">
        <v>1539</v>
      </c>
      <c r="E102" s="107">
        <v>200000.0</v>
      </c>
      <c r="F102" s="72" t="s">
        <v>19</v>
      </c>
      <c r="G102" s="52"/>
    </row>
    <row r="103">
      <c r="A103" s="47" t="s">
        <v>224</v>
      </c>
      <c r="B103" s="47" t="s">
        <v>7</v>
      </c>
      <c r="C103" s="47">
        <v>8.0</v>
      </c>
      <c r="D103" s="46" t="s">
        <v>1540</v>
      </c>
      <c r="E103" s="107">
        <v>147686.98</v>
      </c>
      <c r="F103" s="72" t="s">
        <v>45</v>
      </c>
      <c r="G103" s="52"/>
    </row>
    <row r="104">
      <c r="A104" s="47" t="s">
        <v>224</v>
      </c>
      <c r="B104" s="47" t="s">
        <v>7</v>
      </c>
      <c r="C104" s="47">
        <v>9.0</v>
      </c>
      <c r="D104" s="46" t="s">
        <v>1541</v>
      </c>
      <c r="E104" s="107">
        <v>146579.48</v>
      </c>
      <c r="F104" s="72" t="s">
        <v>95</v>
      </c>
      <c r="G104" s="52"/>
    </row>
    <row r="105">
      <c r="A105" s="47" t="s">
        <v>224</v>
      </c>
      <c r="B105" s="47" t="s">
        <v>7</v>
      </c>
      <c r="C105" s="47">
        <v>10.0</v>
      </c>
      <c r="D105" s="46" t="s">
        <v>1542</v>
      </c>
      <c r="E105" s="107">
        <v>200000.0</v>
      </c>
      <c r="F105" s="72" t="s">
        <v>39</v>
      </c>
      <c r="G105" s="52"/>
    </row>
    <row r="106">
      <c r="A106" s="47" t="s">
        <v>224</v>
      </c>
      <c r="B106" s="47" t="s">
        <v>7</v>
      </c>
      <c r="C106" s="47">
        <v>11.0</v>
      </c>
      <c r="D106" s="46" t="s">
        <v>1543</v>
      </c>
      <c r="E106" s="107">
        <v>145061.94</v>
      </c>
      <c r="F106" s="72" t="s">
        <v>8</v>
      </c>
      <c r="G106" s="52"/>
    </row>
    <row r="107">
      <c r="A107" s="47" t="s">
        <v>224</v>
      </c>
      <c r="B107" s="47" t="s">
        <v>7</v>
      </c>
      <c r="C107" s="47">
        <v>12.0</v>
      </c>
      <c r="D107" s="46" t="s">
        <v>1544</v>
      </c>
      <c r="E107" s="107">
        <v>132371.47</v>
      </c>
      <c r="F107" s="72" t="s">
        <v>119</v>
      </c>
      <c r="G107" s="52"/>
    </row>
    <row r="108">
      <c r="A108" s="47" t="s">
        <v>224</v>
      </c>
      <c r="B108" s="47" t="s">
        <v>7</v>
      </c>
      <c r="C108" s="47">
        <v>13.0</v>
      </c>
      <c r="D108" s="46" t="s">
        <v>1545</v>
      </c>
      <c r="E108" s="107">
        <v>155554.95</v>
      </c>
      <c r="F108" s="72" t="s">
        <v>27</v>
      </c>
      <c r="G108" s="52"/>
    </row>
    <row r="109">
      <c r="A109" s="47" t="s">
        <v>224</v>
      </c>
      <c r="B109" s="47" t="s">
        <v>7</v>
      </c>
      <c r="C109" s="47">
        <v>14.0</v>
      </c>
      <c r="D109" s="46" t="s">
        <v>1528</v>
      </c>
      <c r="E109" s="107">
        <v>200000.0</v>
      </c>
      <c r="F109" s="72" t="s">
        <v>89</v>
      </c>
      <c r="G109" s="52"/>
    </row>
    <row r="110">
      <c r="A110" s="31"/>
      <c r="B110" s="31"/>
      <c r="C110" s="31"/>
      <c r="E110" s="109"/>
      <c r="F110" s="33"/>
      <c r="G110" s="52"/>
    </row>
    <row r="111">
      <c r="A111" s="47" t="s">
        <v>225</v>
      </c>
      <c r="B111" s="47" t="s">
        <v>7</v>
      </c>
      <c r="C111" s="47">
        <v>1.0</v>
      </c>
      <c r="D111" s="46" t="s">
        <v>1546</v>
      </c>
      <c r="E111" s="107">
        <v>200000.0</v>
      </c>
      <c r="F111" s="72" t="s">
        <v>30</v>
      </c>
      <c r="G111" s="52"/>
    </row>
    <row r="112">
      <c r="A112" s="47" t="s">
        <v>225</v>
      </c>
      <c r="B112" s="47" t="s">
        <v>7</v>
      </c>
      <c r="C112" s="47">
        <v>2.0</v>
      </c>
      <c r="D112" s="46" t="s">
        <v>1547</v>
      </c>
      <c r="E112" s="107">
        <v>157062.9</v>
      </c>
      <c r="F112" s="72" t="s">
        <v>45</v>
      </c>
      <c r="G112" s="52"/>
    </row>
    <row r="113">
      <c r="A113" s="47" t="s">
        <v>225</v>
      </c>
      <c r="B113" s="47" t="s">
        <v>7</v>
      </c>
      <c r="C113" s="47">
        <v>3.0</v>
      </c>
      <c r="D113" s="46" t="s">
        <v>1548</v>
      </c>
      <c r="E113" s="107">
        <v>153742.55</v>
      </c>
      <c r="F113" s="72" t="s">
        <v>95</v>
      </c>
      <c r="G113" s="52"/>
    </row>
    <row r="114">
      <c r="A114" s="47" t="s">
        <v>225</v>
      </c>
      <c r="B114" s="47" t="s">
        <v>7</v>
      </c>
      <c r="C114" s="47">
        <v>4.0</v>
      </c>
      <c r="D114" s="46" t="s">
        <v>1549</v>
      </c>
      <c r="E114" s="107">
        <v>200000.0</v>
      </c>
      <c r="F114" s="72" t="s">
        <v>45</v>
      </c>
      <c r="G114" s="52"/>
    </row>
    <row r="115">
      <c r="A115" s="47" t="s">
        <v>225</v>
      </c>
      <c r="B115" s="47" t="s">
        <v>7</v>
      </c>
      <c r="C115" s="47">
        <v>5.0</v>
      </c>
      <c r="D115" s="46" t="s">
        <v>1549</v>
      </c>
      <c r="E115" s="107">
        <v>156497.7</v>
      </c>
      <c r="F115" s="72" t="s">
        <v>45</v>
      </c>
      <c r="G115" s="52"/>
    </row>
    <row r="116">
      <c r="A116" s="47" t="s">
        <v>225</v>
      </c>
      <c r="B116" s="47" t="s">
        <v>7</v>
      </c>
      <c r="C116" s="47">
        <v>6.0</v>
      </c>
      <c r="D116" s="46" t="s">
        <v>1550</v>
      </c>
      <c r="E116" s="107">
        <v>200000.0</v>
      </c>
      <c r="F116" s="72" t="s">
        <v>30</v>
      </c>
      <c r="G116" s="52"/>
    </row>
    <row r="117">
      <c r="A117" s="47" t="s">
        <v>225</v>
      </c>
      <c r="B117" s="47" t="s">
        <v>7</v>
      </c>
      <c r="C117" s="47">
        <v>7.0</v>
      </c>
      <c r="D117" s="46" t="s">
        <v>1551</v>
      </c>
      <c r="E117" s="107">
        <v>149865.0</v>
      </c>
      <c r="F117" s="72" t="s">
        <v>86</v>
      </c>
      <c r="G117" s="46" t="s">
        <v>10</v>
      </c>
      <c r="H117" s="46" t="s">
        <v>1552</v>
      </c>
    </row>
    <row r="118">
      <c r="A118" s="47" t="s">
        <v>225</v>
      </c>
      <c r="B118" s="47" t="s">
        <v>7</v>
      </c>
      <c r="C118" s="47">
        <v>8.0</v>
      </c>
      <c r="D118" s="46" t="s">
        <v>1553</v>
      </c>
      <c r="E118" s="107">
        <v>138801.4</v>
      </c>
      <c r="F118" s="72" t="s">
        <v>119</v>
      </c>
      <c r="G118" s="46" t="s">
        <v>10</v>
      </c>
      <c r="H118" s="46" t="s">
        <v>1554</v>
      </c>
    </row>
    <row r="119">
      <c r="A119" s="47" t="s">
        <v>225</v>
      </c>
      <c r="B119" s="47" t="s">
        <v>7</v>
      </c>
      <c r="C119" s="47">
        <v>9.0</v>
      </c>
      <c r="D119" s="46" t="s">
        <v>1555</v>
      </c>
      <c r="E119" s="107">
        <v>200000.0</v>
      </c>
      <c r="F119" s="72" t="s">
        <v>27</v>
      </c>
      <c r="G119" s="52"/>
    </row>
    <row r="120">
      <c r="A120" s="47"/>
      <c r="B120" s="47"/>
      <c r="C120" s="47"/>
      <c r="D120" s="46"/>
      <c r="E120" s="107"/>
      <c r="F120" s="72"/>
      <c r="G120" s="46"/>
      <c r="H120" s="46"/>
    </row>
    <row r="121">
      <c r="A121" s="47" t="s">
        <v>226</v>
      </c>
      <c r="B121" s="47" t="s">
        <v>7</v>
      </c>
      <c r="C121" s="47">
        <v>1.0</v>
      </c>
      <c r="D121" s="46" t="s">
        <v>1556</v>
      </c>
      <c r="E121" s="107">
        <v>160842.62</v>
      </c>
      <c r="F121" s="72" t="s">
        <v>95</v>
      </c>
      <c r="G121" s="46" t="s">
        <v>10</v>
      </c>
      <c r="H121" s="46" t="s">
        <v>1554</v>
      </c>
    </row>
    <row r="122">
      <c r="A122" s="47" t="s">
        <v>226</v>
      </c>
      <c r="B122" s="47" t="s">
        <v>7</v>
      </c>
      <c r="C122" s="47">
        <v>2.0</v>
      </c>
      <c r="D122" s="46" t="s">
        <v>1557</v>
      </c>
      <c r="E122" s="107">
        <v>135603.05</v>
      </c>
      <c r="F122" s="72" t="s">
        <v>36</v>
      </c>
      <c r="G122" s="46" t="s">
        <v>10</v>
      </c>
      <c r="H122" s="46" t="s">
        <v>1552</v>
      </c>
    </row>
    <row r="123">
      <c r="A123" s="47" t="s">
        <v>226</v>
      </c>
      <c r="B123" s="47" t="s">
        <v>7</v>
      </c>
      <c r="C123" s="47">
        <v>3.0</v>
      </c>
      <c r="D123" s="46" t="s">
        <v>1558</v>
      </c>
      <c r="E123" s="107">
        <v>151817.82</v>
      </c>
      <c r="F123" s="72" t="s">
        <v>45</v>
      </c>
      <c r="G123" s="52"/>
    </row>
    <row r="124">
      <c r="A124" s="47" t="s">
        <v>226</v>
      </c>
      <c r="B124" s="47" t="s">
        <v>7</v>
      </c>
      <c r="C124" s="47">
        <v>4.0</v>
      </c>
      <c r="D124" s="46" t="s">
        <v>1547</v>
      </c>
      <c r="E124" s="107">
        <v>146592.28</v>
      </c>
      <c r="F124" s="72" t="s">
        <v>45</v>
      </c>
      <c r="G124" s="46" t="s">
        <v>10</v>
      </c>
      <c r="H124" s="46" t="s">
        <v>1552</v>
      </c>
    </row>
    <row r="125">
      <c r="A125" s="47" t="s">
        <v>226</v>
      </c>
      <c r="B125" s="47" t="s">
        <v>7</v>
      </c>
      <c r="C125" s="47">
        <v>5.0</v>
      </c>
      <c r="D125" s="46" t="s">
        <v>1559</v>
      </c>
      <c r="E125" s="107">
        <v>150446.47</v>
      </c>
      <c r="F125" s="72" t="s">
        <v>8</v>
      </c>
      <c r="G125" s="52"/>
    </row>
    <row r="126">
      <c r="A126" s="47" t="s">
        <v>226</v>
      </c>
      <c r="B126" s="47" t="s">
        <v>7</v>
      </c>
      <c r="C126" s="47">
        <v>6.0</v>
      </c>
      <c r="D126" s="46" t="s">
        <v>1560</v>
      </c>
      <c r="E126" s="107">
        <v>200000.0</v>
      </c>
      <c r="F126" s="72" t="s">
        <v>30</v>
      </c>
      <c r="G126" s="52"/>
    </row>
    <row r="127">
      <c r="A127" s="47" t="s">
        <v>226</v>
      </c>
      <c r="B127" s="47" t="s">
        <v>7</v>
      </c>
      <c r="C127" s="47">
        <v>7.0</v>
      </c>
      <c r="D127" s="46" t="s">
        <v>1561</v>
      </c>
      <c r="E127" s="107">
        <v>143148.18</v>
      </c>
      <c r="F127" s="72" t="s">
        <v>45</v>
      </c>
      <c r="G127" s="52"/>
    </row>
    <row r="128">
      <c r="A128" s="47" t="s">
        <v>226</v>
      </c>
      <c r="B128" s="47" t="s">
        <v>7</v>
      </c>
      <c r="C128" s="47">
        <v>8.0</v>
      </c>
      <c r="D128" s="123" t="s">
        <v>1562</v>
      </c>
      <c r="E128" s="107">
        <v>200000.0</v>
      </c>
      <c r="F128" s="72" t="s">
        <v>45</v>
      </c>
      <c r="G128" s="52"/>
    </row>
    <row r="129">
      <c r="A129" s="47" t="s">
        <v>226</v>
      </c>
      <c r="B129" s="47" t="s">
        <v>7</v>
      </c>
      <c r="C129" s="47">
        <v>9.0</v>
      </c>
      <c r="D129" s="123" t="s">
        <v>1563</v>
      </c>
      <c r="E129" s="107">
        <v>135042.28</v>
      </c>
      <c r="F129" s="72" t="s">
        <v>104</v>
      </c>
      <c r="G129" s="52"/>
    </row>
    <row r="130">
      <c r="A130" s="47" t="s">
        <v>226</v>
      </c>
      <c r="B130" s="47" t="s">
        <v>7</v>
      </c>
      <c r="C130" s="47">
        <v>10.0</v>
      </c>
      <c r="D130" s="46" t="s">
        <v>1564</v>
      </c>
      <c r="E130" s="107">
        <v>153880.85</v>
      </c>
      <c r="F130" s="72" t="s">
        <v>95</v>
      </c>
      <c r="G130" s="52"/>
    </row>
    <row r="131">
      <c r="A131" s="47" t="s">
        <v>226</v>
      </c>
      <c r="B131" s="47" t="s">
        <v>7</v>
      </c>
      <c r="C131" s="47">
        <v>11.0</v>
      </c>
      <c r="D131" s="46" t="s">
        <v>1565</v>
      </c>
      <c r="E131" s="107">
        <v>141328.41</v>
      </c>
      <c r="F131" s="72" t="s">
        <v>107</v>
      </c>
      <c r="G131" s="52"/>
    </row>
    <row r="132">
      <c r="A132" s="31"/>
      <c r="B132" s="31"/>
      <c r="C132" s="31"/>
      <c r="E132" s="109"/>
      <c r="F132" s="33"/>
      <c r="G132" s="52"/>
    </row>
    <row r="133">
      <c r="A133" s="47" t="s">
        <v>227</v>
      </c>
      <c r="B133" s="47" t="s">
        <v>7</v>
      </c>
      <c r="C133" s="47">
        <v>1.0</v>
      </c>
      <c r="D133" s="46" t="s">
        <v>1566</v>
      </c>
      <c r="E133" s="107">
        <v>200000.0</v>
      </c>
      <c r="F133" s="72" t="s">
        <v>33</v>
      </c>
      <c r="G133" s="52"/>
    </row>
    <row r="134">
      <c r="A134" s="47" t="s">
        <v>227</v>
      </c>
      <c r="B134" s="47" t="s">
        <v>7</v>
      </c>
      <c r="C134" s="47">
        <v>2.0</v>
      </c>
      <c r="D134" s="46" t="s">
        <v>1567</v>
      </c>
      <c r="E134" s="107">
        <v>159281.09</v>
      </c>
      <c r="F134" s="72" t="s">
        <v>8</v>
      </c>
      <c r="G134" s="52"/>
    </row>
    <row r="135">
      <c r="A135" s="47" t="s">
        <v>227</v>
      </c>
      <c r="B135" s="47" t="s">
        <v>7</v>
      </c>
      <c r="C135" s="47">
        <v>3.0</v>
      </c>
      <c r="D135" s="46" t="s">
        <v>1568</v>
      </c>
      <c r="E135" s="107">
        <v>158890.83</v>
      </c>
      <c r="F135" s="72" t="s">
        <v>8</v>
      </c>
      <c r="G135" s="52"/>
    </row>
    <row r="136">
      <c r="A136" s="47" t="s">
        <v>227</v>
      </c>
      <c r="B136" s="47" t="s">
        <v>7</v>
      </c>
      <c r="C136" s="47">
        <v>4.0</v>
      </c>
      <c r="D136" s="46" t="s">
        <v>1569</v>
      </c>
      <c r="E136" s="107">
        <v>158518.18</v>
      </c>
      <c r="F136" s="72" t="s">
        <v>8</v>
      </c>
      <c r="G136" s="52"/>
    </row>
    <row r="137">
      <c r="A137" s="47" t="s">
        <v>227</v>
      </c>
      <c r="B137" s="47" t="s">
        <v>7</v>
      </c>
      <c r="C137" s="47">
        <v>5.0</v>
      </c>
      <c r="D137" s="46" t="s">
        <v>1570</v>
      </c>
      <c r="E137" s="107">
        <v>157772.87</v>
      </c>
      <c r="F137" s="72" t="s">
        <v>8</v>
      </c>
      <c r="G137" s="52"/>
    </row>
    <row r="138">
      <c r="A138" s="47" t="s">
        <v>227</v>
      </c>
      <c r="B138" s="47" t="s">
        <v>7</v>
      </c>
      <c r="C138" s="47">
        <v>6.0</v>
      </c>
      <c r="D138" s="46" t="s">
        <v>1571</v>
      </c>
      <c r="E138" s="107">
        <v>200000.0</v>
      </c>
      <c r="F138" s="72" t="s">
        <v>39</v>
      </c>
      <c r="G138" s="52"/>
    </row>
    <row r="139">
      <c r="A139" s="47" t="s">
        <v>227</v>
      </c>
      <c r="B139" s="47" t="s">
        <v>7</v>
      </c>
      <c r="C139" s="47">
        <v>7.0</v>
      </c>
      <c r="D139" s="46" t="s">
        <v>1571</v>
      </c>
      <c r="E139" s="107">
        <v>200000.0</v>
      </c>
      <c r="F139" s="72" t="s">
        <v>39</v>
      </c>
      <c r="G139" s="52"/>
    </row>
    <row r="140">
      <c r="A140" s="47" t="s">
        <v>227</v>
      </c>
      <c r="B140" s="47" t="s">
        <v>7</v>
      </c>
      <c r="C140" s="47">
        <v>8.0</v>
      </c>
      <c r="D140" s="46" t="s">
        <v>1571</v>
      </c>
      <c r="E140" s="107">
        <v>200000.0</v>
      </c>
      <c r="F140" s="72" t="s">
        <v>39</v>
      </c>
      <c r="G140" s="52"/>
    </row>
    <row r="141">
      <c r="A141" s="47" t="s">
        <v>227</v>
      </c>
      <c r="B141" s="47" t="s">
        <v>7</v>
      </c>
      <c r="C141" s="47">
        <v>9.0</v>
      </c>
      <c r="D141" s="46" t="s">
        <v>1571</v>
      </c>
      <c r="E141" s="107">
        <v>200000.0</v>
      </c>
      <c r="F141" s="72" t="s">
        <v>39</v>
      </c>
      <c r="G141" s="52"/>
    </row>
    <row r="142">
      <c r="A142" s="47" t="s">
        <v>227</v>
      </c>
      <c r="B142" s="47" t="s">
        <v>7</v>
      </c>
      <c r="C142" s="47">
        <v>10.0</v>
      </c>
      <c r="D142" s="46" t="s">
        <v>1572</v>
      </c>
      <c r="E142" s="107">
        <v>137172.52</v>
      </c>
      <c r="F142" s="72" t="s">
        <v>60</v>
      </c>
      <c r="G142" s="52"/>
    </row>
    <row r="143">
      <c r="A143" s="47" t="s">
        <v>227</v>
      </c>
      <c r="B143" s="47" t="s">
        <v>7</v>
      </c>
      <c r="C143" s="47">
        <v>11.0</v>
      </c>
      <c r="D143" s="46" t="s">
        <v>1572</v>
      </c>
      <c r="E143" s="107">
        <v>153379.58</v>
      </c>
      <c r="F143" s="72" t="s">
        <v>60</v>
      </c>
      <c r="G143" s="52"/>
    </row>
    <row r="144">
      <c r="A144" s="31"/>
      <c r="B144" s="31"/>
      <c r="C144" s="31"/>
      <c r="E144" s="109"/>
      <c r="F144" s="33"/>
      <c r="G144" s="52"/>
    </row>
    <row r="145">
      <c r="A145" s="47" t="s">
        <v>228</v>
      </c>
      <c r="B145" s="47" t="s">
        <v>7</v>
      </c>
      <c r="C145" s="47">
        <v>1.0</v>
      </c>
      <c r="D145" s="46" t="s">
        <v>1571</v>
      </c>
      <c r="E145" s="107">
        <v>200000.0</v>
      </c>
      <c r="F145" s="72" t="s">
        <v>39</v>
      </c>
      <c r="G145" s="52"/>
    </row>
    <row r="146">
      <c r="A146" s="47" t="s">
        <v>228</v>
      </c>
      <c r="B146" s="47" t="s">
        <v>7</v>
      </c>
      <c r="C146" s="47">
        <v>2.0</v>
      </c>
      <c r="D146" s="46" t="s">
        <v>1573</v>
      </c>
      <c r="E146" s="107">
        <v>164390.2</v>
      </c>
      <c r="F146" s="72" t="s">
        <v>8</v>
      </c>
      <c r="G146" s="52"/>
    </row>
    <row r="147">
      <c r="A147" s="47" t="s">
        <v>228</v>
      </c>
      <c r="B147" s="47" t="s">
        <v>7</v>
      </c>
      <c r="C147" s="47">
        <v>3.0</v>
      </c>
      <c r="D147" s="46" t="s">
        <v>1574</v>
      </c>
      <c r="E147" s="107">
        <v>200000.0</v>
      </c>
      <c r="F147" s="72" t="s">
        <v>39</v>
      </c>
      <c r="G147" s="52"/>
    </row>
    <row r="148">
      <c r="A148" s="47" t="s">
        <v>228</v>
      </c>
      <c r="B148" s="47" t="s">
        <v>7</v>
      </c>
      <c r="C148" s="47">
        <v>4.0</v>
      </c>
      <c r="D148" s="46" t="s">
        <v>1573</v>
      </c>
      <c r="E148" s="107">
        <v>164013.32</v>
      </c>
      <c r="F148" s="72" t="s">
        <v>8</v>
      </c>
      <c r="G148" s="52"/>
    </row>
    <row r="149">
      <c r="A149" s="47" t="s">
        <v>228</v>
      </c>
      <c r="B149" s="47" t="s">
        <v>7</v>
      </c>
      <c r="C149" s="47">
        <v>5.0</v>
      </c>
      <c r="D149" s="46" t="s">
        <v>1573</v>
      </c>
      <c r="E149" s="107">
        <v>138947.21</v>
      </c>
      <c r="F149" s="72" t="s">
        <v>8</v>
      </c>
      <c r="G149" s="52"/>
    </row>
    <row r="150">
      <c r="A150" s="47" t="s">
        <v>228</v>
      </c>
      <c r="B150" s="47" t="s">
        <v>7</v>
      </c>
      <c r="C150" s="47">
        <v>6.0</v>
      </c>
      <c r="D150" s="46" t="s">
        <v>1575</v>
      </c>
      <c r="E150" s="107">
        <v>139167.2</v>
      </c>
      <c r="F150" s="72" t="s">
        <v>27</v>
      </c>
      <c r="G150" s="52"/>
    </row>
    <row r="151">
      <c r="A151" s="47" t="s">
        <v>228</v>
      </c>
      <c r="B151" s="47" t="s">
        <v>7</v>
      </c>
      <c r="C151" s="47">
        <v>7.0</v>
      </c>
      <c r="D151" s="46" t="s">
        <v>1576</v>
      </c>
      <c r="E151" s="107">
        <v>95426.44</v>
      </c>
      <c r="F151" s="72" t="s">
        <v>45</v>
      </c>
      <c r="G151" s="52"/>
    </row>
    <row r="152">
      <c r="A152" s="47" t="s">
        <v>228</v>
      </c>
      <c r="B152" s="47" t="s">
        <v>7</v>
      </c>
      <c r="C152" s="47">
        <v>8.0</v>
      </c>
      <c r="D152" s="46" t="s">
        <v>1576</v>
      </c>
      <c r="E152" s="107">
        <v>151747.72</v>
      </c>
      <c r="F152" s="72" t="s">
        <v>45</v>
      </c>
      <c r="G152" s="52"/>
    </row>
    <row r="153">
      <c r="A153" s="47" t="s">
        <v>228</v>
      </c>
      <c r="B153" s="47" t="s">
        <v>7</v>
      </c>
      <c r="C153" s="47">
        <v>9.0</v>
      </c>
      <c r="D153" s="46" t="s">
        <v>1577</v>
      </c>
      <c r="E153" s="107">
        <v>200000.0</v>
      </c>
      <c r="F153" s="72" t="s">
        <v>30</v>
      </c>
      <c r="G153" s="52"/>
    </row>
    <row r="154">
      <c r="A154" s="31"/>
      <c r="B154" s="31"/>
      <c r="C154" s="31"/>
      <c r="E154" s="109"/>
      <c r="F154" s="33"/>
      <c r="G154" s="52"/>
    </row>
    <row r="155">
      <c r="A155" s="31"/>
      <c r="B155" s="31"/>
      <c r="C155" s="31"/>
      <c r="E155" s="109"/>
      <c r="F155" s="33"/>
      <c r="G155" s="52"/>
    </row>
    <row r="156">
      <c r="A156" s="47" t="s">
        <v>229</v>
      </c>
      <c r="B156" s="47" t="s">
        <v>7</v>
      </c>
      <c r="C156" s="47">
        <v>1.0</v>
      </c>
      <c r="D156" s="46" t="s">
        <v>1578</v>
      </c>
      <c r="E156" s="107">
        <v>185783.51</v>
      </c>
      <c r="F156" s="72" t="s">
        <v>48</v>
      </c>
      <c r="G156" s="52"/>
    </row>
    <row r="157">
      <c r="A157" s="47" t="s">
        <v>229</v>
      </c>
      <c r="B157" s="47" t="s">
        <v>7</v>
      </c>
      <c r="C157" s="47">
        <v>2.0</v>
      </c>
      <c r="D157" s="46" t="s">
        <v>1578</v>
      </c>
      <c r="E157" s="107">
        <v>186131.15</v>
      </c>
      <c r="F157" s="72" t="s">
        <v>48</v>
      </c>
      <c r="G157" s="46" t="s">
        <v>10</v>
      </c>
      <c r="H157" s="46" t="s">
        <v>1552</v>
      </c>
    </row>
    <row r="158">
      <c r="A158" s="47" t="s">
        <v>229</v>
      </c>
      <c r="B158" s="47" t="s">
        <v>7</v>
      </c>
      <c r="C158" s="47">
        <v>3.0</v>
      </c>
      <c r="D158" s="46" t="s">
        <v>1579</v>
      </c>
      <c r="E158" s="107">
        <v>164278.35</v>
      </c>
      <c r="F158" s="72" t="s">
        <v>63</v>
      </c>
      <c r="G158" s="46" t="s">
        <v>10</v>
      </c>
      <c r="H158" s="46" t="s">
        <v>1552</v>
      </c>
    </row>
    <row r="159">
      <c r="A159" s="47" t="s">
        <v>229</v>
      </c>
      <c r="B159" s="47" t="s">
        <v>7</v>
      </c>
      <c r="C159" s="47">
        <v>4.0</v>
      </c>
      <c r="D159" s="46" t="s">
        <v>1580</v>
      </c>
      <c r="E159" s="107">
        <v>148210.09</v>
      </c>
      <c r="F159" s="72" t="s">
        <v>63</v>
      </c>
      <c r="G159" s="46" t="s">
        <v>10</v>
      </c>
      <c r="H159" s="46" t="s">
        <v>1552</v>
      </c>
    </row>
    <row r="160">
      <c r="A160" s="47" t="s">
        <v>229</v>
      </c>
      <c r="B160" s="47" t="s">
        <v>7</v>
      </c>
      <c r="C160" s="47">
        <v>5.0</v>
      </c>
      <c r="D160" s="46" t="s">
        <v>1467</v>
      </c>
      <c r="E160" s="107">
        <v>200000.0</v>
      </c>
      <c r="F160" s="72" t="s">
        <v>30</v>
      </c>
      <c r="G160" s="52"/>
    </row>
    <row r="161">
      <c r="A161" s="47" t="s">
        <v>229</v>
      </c>
      <c r="B161" s="47" t="s">
        <v>7</v>
      </c>
      <c r="C161" s="47">
        <v>6.0</v>
      </c>
      <c r="D161" s="46" t="s">
        <v>1581</v>
      </c>
      <c r="E161" s="107">
        <v>159971.1</v>
      </c>
      <c r="F161" s="72" t="s">
        <v>101</v>
      </c>
      <c r="G161" s="52"/>
    </row>
    <row r="162">
      <c r="A162" s="47" t="s">
        <v>229</v>
      </c>
      <c r="B162" s="47" t="s">
        <v>7</v>
      </c>
      <c r="C162" s="47">
        <v>7.0</v>
      </c>
      <c r="D162" s="46" t="s">
        <v>1582</v>
      </c>
      <c r="E162" s="107">
        <v>183621.85</v>
      </c>
      <c r="F162" s="72" t="s">
        <v>51</v>
      </c>
      <c r="G162" s="52"/>
    </row>
    <row r="163">
      <c r="A163" s="47" t="s">
        <v>229</v>
      </c>
      <c r="B163" s="47" t="s">
        <v>7</v>
      </c>
      <c r="C163" s="47">
        <v>8.0</v>
      </c>
      <c r="D163" s="46" t="s">
        <v>1583</v>
      </c>
      <c r="E163" s="107">
        <v>200000.0</v>
      </c>
      <c r="F163" s="72" t="s">
        <v>51</v>
      </c>
      <c r="G163" s="52"/>
    </row>
    <row r="164">
      <c r="A164" s="47" t="s">
        <v>229</v>
      </c>
      <c r="B164" s="47" t="s">
        <v>7</v>
      </c>
      <c r="C164" s="47">
        <v>9.0</v>
      </c>
      <c r="D164" s="46" t="s">
        <v>1583</v>
      </c>
      <c r="E164" s="107">
        <v>200000.0</v>
      </c>
      <c r="F164" s="72" t="s">
        <v>51</v>
      </c>
      <c r="G164" s="52"/>
    </row>
    <row r="165">
      <c r="A165" s="47" t="s">
        <v>230</v>
      </c>
      <c r="B165" s="47" t="s">
        <v>7</v>
      </c>
      <c r="C165" s="47">
        <v>1.0</v>
      </c>
      <c r="D165" s="46" t="s">
        <v>1568</v>
      </c>
      <c r="E165" s="107">
        <v>148912.28</v>
      </c>
      <c r="F165" s="72" t="s">
        <v>8</v>
      </c>
      <c r="G165" s="52"/>
    </row>
    <row r="166">
      <c r="A166" s="47" t="s">
        <v>230</v>
      </c>
      <c r="B166" s="47" t="s">
        <v>7</v>
      </c>
      <c r="C166" s="47">
        <v>2.0</v>
      </c>
      <c r="D166" s="46" t="s">
        <v>1568</v>
      </c>
      <c r="E166" s="107">
        <v>157777.61</v>
      </c>
      <c r="F166" s="72" t="s">
        <v>8</v>
      </c>
      <c r="G166" s="52"/>
    </row>
    <row r="167">
      <c r="A167" s="47" t="s">
        <v>230</v>
      </c>
      <c r="B167" s="47" t="s">
        <v>7</v>
      </c>
      <c r="C167" s="47">
        <v>3.0</v>
      </c>
      <c r="D167" s="46" t="s">
        <v>1571</v>
      </c>
      <c r="E167" s="107">
        <v>200000.0</v>
      </c>
      <c r="F167" s="72" t="s">
        <v>39</v>
      </c>
      <c r="G167" s="52"/>
    </row>
    <row r="168">
      <c r="A168" s="47" t="s">
        <v>230</v>
      </c>
      <c r="B168" s="47" t="s">
        <v>7</v>
      </c>
      <c r="C168" s="47">
        <v>4.0</v>
      </c>
      <c r="D168" s="46" t="s">
        <v>1571</v>
      </c>
      <c r="E168" s="107">
        <v>200000.0</v>
      </c>
      <c r="F168" s="72" t="s">
        <v>39</v>
      </c>
      <c r="G168" s="52"/>
    </row>
    <row r="169">
      <c r="A169" s="47" t="s">
        <v>230</v>
      </c>
      <c r="B169" s="47" t="s">
        <v>7</v>
      </c>
      <c r="C169" s="47">
        <v>5.0</v>
      </c>
      <c r="D169" s="46" t="s">
        <v>1584</v>
      </c>
      <c r="E169" s="107">
        <v>165387.3</v>
      </c>
      <c r="F169" s="72" t="s">
        <v>60</v>
      </c>
      <c r="G169" s="52"/>
    </row>
    <row r="170">
      <c r="A170" s="47" t="s">
        <v>230</v>
      </c>
      <c r="B170" s="47" t="s">
        <v>7</v>
      </c>
      <c r="C170" s="47">
        <v>6.0</v>
      </c>
      <c r="D170" s="46" t="s">
        <v>1584</v>
      </c>
      <c r="E170" s="107">
        <v>154317.61</v>
      </c>
      <c r="F170" s="72" t="s">
        <v>36</v>
      </c>
      <c r="G170" s="52"/>
    </row>
    <row r="171">
      <c r="A171" s="47" t="s">
        <v>230</v>
      </c>
      <c r="B171" s="47" t="s">
        <v>7</v>
      </c>
      <c r="C171" s="47">
        <v>7.0</v>
      </c>
      <c r="D171" s="46" t="s">
        <v>1585</v>
      </c>
      <c r="E171" s="107">
        <v>152674.88</v>
      </c>
      <c r="F171" s="72" t="s">
        <v>27</v>
      </c>
      <c r="G171" s="52"/>
    </row>
    <row r="172">
      <c r="A172" s="47" t="s">
        <v>230</v>
      </c>
      <c r="B172" s="47" t="s">
        <v>7</v>
      </c>
      <c r="C172" s="47">
        <v>8.0</v>
      </c>
      <c r="D172" s="46" t="s">
        <v>1586</v>
      </c>
      <c r="E172" s="107">
        <v>127356.59</v>
      </c>
      <c r="F172" s="72" t="s">
        <v>54</v>
      </c>
      <c r="G172" s="52"/>
    </row>
    <row r="173">
      <c r="A173" s="47" t="s">
        <v>230</v>
      </c>
      <c r="B173" s="47" t="s">
        <v>7</v>
      </c>
      <c r="C173" s="47">
        <v>9.0</v>
      </c>
      <c r="D173" s="46" t="s">
        <v>1587</v>
      </c>
      <c r="E173" s="107">
        <v>161582.22</v>
      </c>
      <c r="F173" s="72" t="s">
        <v>45</v>
      </c>
      <c r="G173" s="46" t="s">
        <v>10</v>
      </c>
      <c r="H173" s="46" t="s">
        <v>1552</v>
      </c>
      <c r="I173" s="46" t="s">
        <v>1588</v>
      </c>
    </row>
    <row r="174">
      <c r="A174" s="47" t="s">
        <v>230</v>
      </c>
      <c r="B174" s="47" t="s">
        <v>7</v>
      </c>
      <c r="C174" s="47">
        <v>10.0</v>
      </c>
      <c r="D174" s="46" t="s">
        <v>1581</v>
      </c>
      <c r="E174" s="107">
        <v>148836.1</v>
      </c>
      <c r="F174" s="72" t="s">
        <v>119</v>
      </c>
      <c r="G174" s="46" t="s">
        <v>10</v>
      </c>
      <c r="H174" s="46" t="s">
        <v>1552</v>
      </c>
      <c r="I174" s="46" t="s">
        <v>1588</v>
      </c>
    </row>
    <row r="175">
      <c r="A175" s="47" t="s">
        <v>230</v>
      </c>
      <c r="B175" s="47" t="s">
        <v>7</v>
      </c>
      <c r="C175" s="47">
        <v>11.0</v>
      </c>
      <c r="D175" s="46" t="s">
        <v>1582</v>
      </c>
      <c r="E175" s="107">
        <v>129345.5</v>
      </c>
      <c r="F175" s="72" t="s">
        <v>51</v>
      </c>
      <c r="G175" s="52"/>
    </row>
    <row r="176">
      <c r="A176" s="47" t="s">
        <v>230</v>
      </c>
      <c r="B176" s="47" t="s">
        <v>7</v>
      </c>
      <c r="C176" s="47">
        <v>12.0</v>
      </c>
      <c r="D176" s="46" t="s">
        <v>1582</v>
      </c>
      <c r="E176" s="107">
        <v>128436.02</v>
      </c>
      <c r="F176" s="72" t="s">
        <v>51</v>
      </c>
      <c r="G176" s="52"/>
    </row>
    <row r="177">
      <c r="A177" s="47" t="s">
        <v>230</v>
      </c>
      <c r="B177" s="47" t="s">
        <v>7</v>
      </c>
      <c r="C177" s="47">
        <v>13.0</v>
      </c>
      <c r="D177" s="46" t="s">
        <v>1582</v>
      </c>
      <c r="E177" s="107">
        <v>175920.53</v>
      </c>
      <c r="F177" s="72" t="s">
        <v>51</v>
      </c>
      <c r="G177" s="52"/>
    </row>
    <row r="178">
      <c r="A178" s="31"/>
      <c r="B178" s="31"/>
      <c r="C178" s="31"/>
      <c r="E178" s="109"/>
      <c r="F178" s="33"/>
      <c r="G178" s="52"/>
    </row>
    <row r="179">
      <c r="A179" s="47" t="s">
        <v>211</v>
      </c>
      <c r="B179" s="47" t="s">
        <v>12</v>
      </c>
      <c r="C179" s="47">
        <v>1.0</v>
      </c>
      <c r="D179" s="46" t="s">
        <v>1589</v>
      </c>
      <c r="E179" s="107">
        <v>99182.3</v>
      </c>
      <c r="F179" s="72" t="s">
        <v>92</v>
      </c>
      <c r="G179" s="52"/>
    </row>
    <row r="180">
      <c r="A180" s="47" t="s">
        <v>211</v>
      </c>
      <c r="B180" s="47" t="s">
        <v>12</v>
      </c>
      <c r="C180" s="47">
        <v>2.0</v>
      </c>
      <c r="D180" s="46" t="s">
        <v>1589</v>
      </c>
      <c r="E180" s="107">
        <v>97688.48</v>
      </c>
      <c r="F180" s="72" t="s">
        <v>92</v>
      </c>
      <c r="G180" s="52"/>
    </row>
    <row r="181">
      <c r="A181" s="47" t="s">
        <v>211</v>
      </c>
      <c r="B181" s="47" t="s">
        <v>12</v>
      </c>
      <c r="C181" s="47">
        <v>3.0</v>
      </c>
      <c r="D181" s="46" t="s">
        <v>1589</v>
      </c>
      <c r="E181" s="107">
        <v>98567.6</v>
      </c>
      <c r="F181" s="72" t="s">
        <v>92</v>
      </c>
      <c r="G181" s="52"/>
    </row>
    <row r="182">
      <c r="A182" s="47" t="s">
        <v>211</v>
      </c>
      <c r="B182" s="47" t="s">
        <v>12</v>
      </c>
      <c r="C182" s="47">
        <v>4.0</v>
      </c>
      <c r="D182" s="46" t="s">
        <v>1590</v>
      </c>
      <c r="E182" s="107">
        <v>98956.54</v>
      </c>
      <c r="F182" s="72" t="s">
        <v>92</v>
      </c>
      <c r="G182" s="52"/>
    </row>
    <row r="183">
      <c r="A183" s="47" t="s">
        <v>211</v>
      </c>
      <c r="B183" s="47" t="s">
        <v>12</v>
      </c>
      <c r="C183" s="47">
        <v>5.0</v>
      </c>
      <c r="D183" s="46" t="s">
        <v>1591</v>
      </c>
      <c r="E183" s="107">
        <v>197854.83</v>
      </c>
      <c r="F183" s="72" t="s">
        <v>45</v>
      </c>
      <c r="G183" s="52"/>
    </row>
    <row r="184">
      <c r="A184" s="47" t="s">
        <v>211</v>
      </c>
      <c r="B184" s="47" t="s">
        <v>12</v>
      </c>
      <c r="C184" s="47">
        <v>6.0</v>
      </c>
      <c r="D184" s="46" t="s">
        <v>107</v>
      </c>
      <c r="E184" s="107">
        <v>195443.43</v>
      </c>
      <c r="F184" s="72" t="s">
        <v>107</v>
      </c>
      <c r="G184" s="52"/>
    </row>
    <row r="185">
      <c r="A185" s="47" t="s">
        <v>211</v>
      </c>
      <c r="B185" s="47" t="s">
        <v>12</v>
      </c>
      <c r="C185" s="47">
        <v>7.0</v>
      </c>
      <c r="D185" s="46" t="s">
        <v>1591</v>
      </c>
      <c r="E185" s="107">
        <v>196877.78</v>
      </c>
      <c r="F185" s="72" t="s">
        <v>45</v>
      </c>
      <c r="G185" s="52"/>
    </row>
    <row r="186">
      <c r="A186" s="47" t="s">
        <v>211</v>
      </c>
      <c r="B186" s="47" t="s">
        <v>12</v>
      </c>
      <c r="C186" s="47">
        <v>8.0</v>
      </c>
      <c r="D186" s="46" t="s">
        <v>1148</v>
      </c>
      <c r="E186" s="107">
        <v>200000.0</v>
      </c>
      <c r="F186" s="72" t="s">
        <v>30</v>
      </c>
      <c r="G186" s="52"/>
    </row>
    <row r="187">
      <c r="A187" s="47" t="s">
        <v>211</v>
      </c>
      <c r="B187" s="47" t="s">
        <v>12</v>
      </c>
      <c r="C187" s="47">
        <v>9.0</v>
      </c>
      <c r="D187" s="46" t="s">
        <v>1592</v>
      </c>
      <c r="E187" s="107">
        <v>193924.0</v>
      </c>
      <c r="F187" s="72" t="s">
        <v>95</v>
      </c>
      <c r="G187" s="52"/>
    </row>
    <row r="188">
      <c r="A188" s="47" t="s">
        <v>211</v>
      </c>
      <c r="B188" s="47" t="s">
        <v>12</v>
      </c>
      <c r="C188" s="47">
        <v>10.0</v>
      </c>
      <c r="D188" s="46" t="s">
        <v>1590</v>
      </c>
      <c r="E188" s="107">
        <v>197668.82</v>
      </c>
      <c r="F188" s="72" t="s">
        <v>92</v>
      </c>
      <c r="G188" s="52"/>
    </row>
    <row r="189">
      <c r="A189" s="47" t="s">
        <v>211</v>
      </c>
      <c r="B189" s="47" t="s">
        <v>12</v>
      </c>
      <c r="C189" s="47">
        <v>11.0</v>
      </c>
      <c r="D189" s="46" t="s">
        <v>54</v>
      </c>
      <c r="E189" s="107">
        <v>192103.44</v>
      </c>
      <c r="F189" s="72" t="s">
        <v>54</v>
      </c>
      <c r="G189" s="52"/>
    </row>
    <row r="190">
      <c r="A190" s="47" t="s">
        <v>211</v>
      </c>
      <c r="B190" s="47" t="s">
        <v>12</v>
      </c>
      <c r="C190" s="47">
        <v>12.0</v>
      </c>
      <c r="D190" s="46" t="s">
        <v>1555</v>
      </c>
      <c r="E190" s="107">
        <v>182539.23</v>
      </c>
      <c r="F190" s="72" t="s">
        <v>27</v>
      </c>
      <c r="G190" s="52"/>
    </row>
    <row r="191">
      <c r="A191" s="47" t="s">
        <v>211</v>
      </c>
      <c r="B191" s="47" t="s">
        <v>12</v>
      </c>
      <c r="C191" s="47">
        <v>13.0</v>
      </c>
      <c r="D191" s="46" t="s">
        <v>1593</v>
      </c>
      <c r="E191" s="107">
        <v>200000.0</v>
      </c>
      <c r="F191" s="72" t="s">
        <v>48</v>
      </c>
      <c r="G191" s="52"/>
    </row>
    <row r="192">
      <c r="A192" s="31"/>
      <c r="B192" s="31"/>
      <c r="C192" s="31"/>
      <c r="E192" s="109"/>
      <c r="F192" s="33"/>
      <c r="G192" s="52"/>
    </row>
    <row r="193">
      <c r="A193" s="47" t="s">
        <v>212</v>
      </c>
      <c r="B193" s="47" t="s">
        <v>12</v>
      </c>
      <c r="C193" s="47">
        <v>1.0</v>
      </c>
      <c r="D193" s="46" t="s">
        <v>1583</v>
      </c>
      <c r="E193" s="107">
        <v>132753.57</v>
      </c>
      <c r="F193" s="72" t="s">
        <v>51</v>
      </c>
      <c r="G193" s="52"/>
    </row>
    <row r="194">
      <c r="A194" s="47" t="s">
        <v>212</v>
      </c>
      <c r="B194" s="47" t="s">
        <v>12</v>
      </c>
      <c r="C194" s="47">
        <v>2.0</v>
      </c>
      <c r="D194" s="46" t="s">
        <v>1583</v>
      </c>
      <c r="E194" s="107">
        <v>132753.58</v>
      </c>
      <c r="F194" s="72" t="s">
        <v>51</v>
      </c>
      <c r="G194" s="52"/>
    </row>
    <row r="195">
      <c r="A195" s="47" t="s">
        <v>212</v>
      </c>
      <c r="B195" s="47" t="s">
        <v>12</v>
      </c>
      <c r="C195" s="47">
        <v>3.0</v>
      </c>
      <c r="D195" s="46" t="s">
        <v>30</v>
      </c>
      <c r="E195" s="107">
        <v>200000.0</v>
      </c>
      <c r="F195" s="72" t="s">
        <v>30</v>
      </c>
      <c r="G195" s="52"/>
    </row>
    <row r="196">
      <c r="A196" s="47" t="s">
        <v>212</v>
      </c>
      <c r="B196" s="47" t="s">
        <v>12</v>
      </c>
      <c r="C196" s="47">
        <v>4.0</v>
      </c>
      <c r="D196" s="46" t="s">
        <v>1594</v>
      </c>
      <c r="E196" s="107">
        <v>196955.68</v>
      </c>
      <c r="F196" s="72" t="s">
        <v>92</v>
      </c>
      <c r="G196" s="52"/>
    </row>
    <row r="197">
      <c r="A197" s="47" t="s">
        <v>212</v>
      </c>
      <c r="B197" s="47" t="s">
        <v>12</v>
      </c>
      <c r="C197" s="47">
        <v>5.0</v>
      </c>
      <c r="D197" s="46" t="s">
        <v>92</v>
      </c>
      <c r="E197" s="107">
        <v>197520.56</v>
      </c>
      <c r="F197" s="72" t="s">
        <v>92</v>
      </c>
      <c r="G197" s="52"/>
    </row>
    <row r="198">
      <c r="A198" s="47" t="s">
        <v>212</v>
      </c>
      <c r="B198" s="47" t="s">
        <v>12</v>
      </c>
      <c r="C198" s="47">
        <v>6.0</v>
      </c>
      <c r="D198" s="46" t="s">
        <v>1589</v>
      </c>
      <c r="E198" s="107">
        <v>197382.21</v>
      </c>
      <c r="F198" s="72" t="s">
        <v>92</v>
      </c>
      <c r="G198" s="52"/>
    </row>
    <row r="199">
      <c r="A199" s="47" t="s">
        <v>212</v>
      </c>
      <c r="B199" s="47" t="s">
        <v>12</v>
      </c>
      <c r="C199" s="47">
        <v>7.0</v>
      </c>
      <c r="D199" s="46" t="s">
        <v>1529</v>
      </c>
      <c r="E199" s="107">
        <v>195634.5</v>
      </c>
      <c r="F199" s="72" t="s">
        <v>107</v>
      </c>
      <c r="G199" s="52"/>
    </row>
    <row r="200">
      <c r="A200" s="47" t="s">
        <v>212</v>
      </c>
      <c r="B200" s="47" t="s">
        <v>12</v>
      </c>
      <c r="C200" s="47">
        <v>8.0</v>
      </c>
      <c r="D200" s="46" t="s">
        <v>101</v>
      </c>
      <c r="E200" s="107">
        <v>191488.0</v>
      </c>
      <c r="F200" s="72" t="s">
        <v>101</v>
      </c>
      <c r="G200" s="52"/>
    </row>
    <row r="201">
      <c r="A201" s="47" t="s">
        <v>212</v>
      </c>
      <c r="B201" s="47" t="s">
        <v>12</v>
      </c>
      <c r="C201" s="47">
        <v>9.0</v>
      </c>
      <c r="D201" s="46" t="s">
        <v>1540</v>
      </c>
      <c r="E201" s="107">
        <v>196902.02</v>
      </c>
      <c r="F201" s="72" t="s">
        <v>45</v>
      </c>
      <c r="G201" s="52"/>
    </row>
    <row r="202">
      <c r="A202" s="47" t="s">
        <v>212</v>
      </c>
      <c r="B202" s="47" t="s">
        <v>12</v>
      </c>
      <c r="C202" s="47">
        <v>10.0</v>
      </c>
      <c r="D202" s="46" t="s">
        <v>1540</v>
      </c>
      <c r="E202" s="107">
        <v>200000.0</v>
      </c>
      <c r="F202" s="72" t="s">
        <v>45</v>
      </c>
      <c r="G202" s="52"/>
    </row>
    <row r="203">
      <c r="A203" s="31"/>
      <c r="B203" s="31"/>
      <c r="C203" s="47"/>
      <c r="E203" s="109"/>
      <c r="F203" s="33"/>
      <c r="G203" s="52"/>
    </row>
    <row r="204">
      <c r="A204" s="47" t="s">
        <v>213</v>
      </c>
      <c r="B204" s="47" t="s">
        <v>12</v>
      </c>
      <c r="C204" s="47">
        <v>1.0</v>
      </c>
      <c r="D204" s="46" t="s">
        <v>30</v>
      </c>
      <c r="E204" s="107">
        <v>200000.0</v>
      </c>
      <c r="F204" s="72" t="s">
        <v>30</v>
      </c>
      <c r="G204" s="52"/>
    </row>
    <row r="205">
      <c r="A205" s="47" t="s">
        <v>213</v>
      </c>
      <c r="B205" s="47" t="s">
        <v>12</v>
      </c>
      <c r="C205" s="47">
        <v>2.0</v>
      </c>
      <c r="D205" s="46" t="s">
        <v>30</v>
      </c>
      <c r="E205" s="107">
        <v>200000.0</v>
      </c>
      <c r="F205" s="72" t="s">
        <v>30</v>
      </c>
      <c r="G205" s="52"/>
    </row>
    <row r="206">
      <c r="A206" s="47" t="s">
        <v>213</v>
      </c>
      <c r="B206" s="47" t="s">
        <v>12</v>
      </c>
      <c r="C206" s="47">
        <v>3.0</v>
      </c>
      <c r="D206" s="46" t="s">
        <v>107</v>
      </c>
      <c r="E206" s="107">
        <v>157459.22</v>
      </c>
      <c r="F206" s="72" t="s">
        <v>107</v>
      </c>
      <c r="G206" s="52"/>
    </row>
    <row r="207">
      <c r="A207" s="47" t="s">
        <v>213</v>
      </c>
      <c r="B207" s="47" t="s">
        <v>12</v>
      </c>
      <c r="C207" s="47">
        <v>4.0</v>
      </c>
      <c r="D207" s="46" t="s">
        <v>1595</v>
      </c>
      <c r="E207" s="107">
        <v>187524.63</v>
      </c>
      <c r="F207" s="72" t="s">
        <v>89</v>
      </c>
      <c r="G207" s="52"/>
    </row>
    <row r="208">
      <c r="A208" s="47" t="s">
        <v>213</v>
      </c>
      <c r="B208" s="47" t="s">
        <v>12</v>
      </c>
      <c r="C208" s="47">
        <v>5.0</v>
      </c>
      <c r="D208" s="46" t="s">
        <v>1596</v>
      </c>
      <c r="E208" s="107">
        <v>192936.79</v>
      </c>
      <c r="F208" s="72" t="s">
        <v>27</v>
      </c>
      <c r="G208" s="52"/>
    </row>
    <row r="209">
      <c r="A209" s="47" t="s">
        <v>213</v>
      </c>
      <c r="B209" s="47" t="s">
        <v>12</v>
      </c>
      <c r="C209" s="47">
        <v>6.0</v>
      </c>
      <c r="D209" s="46" t="s">
        <v>1596</v>
      </c>
      <c r="E209" s="107">
        <v>193916.17</v>
      </c>
      <c r="F209" s="72" t="s">
        <v>27</v>
      </c>
      <c r="G209" s="52"/>
    </row>
    <row r="210">
      <c r="A210" s="47" t="s">
        <v>213</v>
      </c>
      <c r="B210" s="47" t="s">
        <v>12</v>
      </c>
      <c r="C210" s="47">
        <v>7.0</v>
      </c>
      <c r="D210" s="46" t="s">
        <v>107</v>
      </c>
      <c r="E210" s="107">
        <v>197898.52</v>
      </c>
      <c r="F210" s="72" t="s">
        <v>107</v>
      </c>
      <c r="G210" s="52"/>
    </row>
    <row r="211">
      <c r="A211" s="47" t="s">
        <v>213</v>
      </c>
      <c r="B211" s="47" t="s">
        <v>12</v>
      </c>
      <c r="C211" s="47">
        <v>8.0</v>
      </c>
      <c r="D211" s="46" t="s">
        <v>1597</v>
      </c>
      <c r="E211" s="107">
        <v>200000.0</v>
      </c>
      <c r="F211" s="72" t="s">
        <v>57</v>
      </c>
      <c r="G211" s="52"/>
    </row>
    <row r="212">
      <c r="A212" s="47" t="s">
        <v>213</v>
      </c>
      <c r="B212" s="47" t="s">
        <v>12</v>
      </c>
      <c r="C212" s="47">
        <v>9.0</v>
      </c>
      <c r="D212" s="46" t="s">
        <v>1591</v>
      </c>
      <c r="E212" s="107">
        <v>166850.01</v>
      </c>
      <c r="F212" s="72" t="s">
        <v>45</v>
      </c>
      <c r="G212" s="52"/>
    </row>
    <row r="213">
      <c r="A213" s="47" t="s">
        <v>213</v>
      </c>
      <c r="B213" s="47" t="s">
        <v>12</v>
      </c>
      <c r="C213" s="47">
        <v>10.0</v>
      </c>
      <c r="D213" s="46" t="s">
        <v>101</v>
      </c>
      <c r="E213" s="107">
        <v>166541.82</v>
      </c>
      <c r="F213" s="72" t="s">
        <v>101</v>
      </c>
      <c r="G213" s="52"/>
    </row>
    <row r="214">
      <c r="A214" s="47" t="s">
        <v>213</v>
      </c>
      <c r="B214" s="47" t="s">
        <v>12</v>
      </c>
      <c r="C214" s="47">
        <v>11.0</v>
      </c>
      <c r="D214" s="46" t="s">
        <v>1591</v>
      </c>
      <c r="E214" s="107">
        <v>200000.0</v>
      </c>
      <c r="F214" s="72" t="s">
        <v>45</v>
      </c>
      <c r="G214" s="52"/>
    </row>
    <row r="215">
      <c r="A215" s="47" t="s">
        <v>213</v>
      </c>
      <c r="B215" s="47" t="s">
        <v>12</v>
      </c>
      <c r="C215" s="47">
        <v>12.0</v>
      </c>
      <c r="D215" s="46" t="s">
        <v>1598</v>
      </c>
      <c r="E215" s="107">
        <v>168659.54</v>
      </c>
      <c r="F215" s="72" t="s">
        <v>89</v>
      </c>
      <c r="G215" s="52"/>
    </row>
    <row r="216">
      <c r="A216" s="47" t="s">
        <v>213</v>
      </c>
      <c r="B216" s="47" t="s">
        <v>12</v>
      </c>
      <c r="C216" s="47">
        <v>13.0</v>
      </c>
      <c r="D216" s="46" t="s">
        <v>1593</v>
      </c>
      <c r="E216" s="107">
        <v>197479.24</v>
      </c>
      <c r="F216" s="72" t="s">
        <v>48</v>
      </c>
      <c r="G216" s="52"/>
    </row>
    <row r="217">
      <c r="A217" s="47" t="s">
        <v>213</v>
      </c>
      <c r="B217" s="47" t="s">
        <v>12</v>
      </c>
      <c r="C217" s="47">
        <v>14.0</v>
      </c>
      <c r="D217" s="46" t="s">
        <v>1593</v>
      </c>
      <c r="E217" s="107">
        <v>197024.01</v>
      </c>
      <c r="F217" s="72" t="s">
        <v>48</v>
      </c>
      <c r="G217" s="52"/>
    </row>
    <row r="218">
      <c r="A218" s="31"/>
      <c r="B218" s="31"/>
      <c r="C218" s="31"/>
      <c r="E218" s="109"/>
      <c r="F218" s="33"/>
      <c r="G218" s="52"/>
    </row>
    <row r="219">
      <c r="A219" s="47" t="s">
        <v>223</v>
      </c>
      <c r="B219" s="47" t="s">
        <v>12</v>
      </c>
      <c r="C219" s="47">
        <v>1.0</v>
      </c>
      <c r="D219" s="46" t="s">
        <v>1599</v>
      </c>
      <c r="E219" s="107">
        <v>200000.0</v>
      </c>
      <c r="F219" s="72" t="s">
        <v>30</v>
      </c>
      <c r="G219" s="52"/>
    </row>
    <row r="220">
      <c r="A220" s="47" t="s">
        <v>223</v>
      </c>
      <c r="B220" s="47" t="s">
        <v>12</v>
      </c>
      <c r="C220" s="47">
        <v>2.0</v>
      </c>
      <c r="D220" s="46" t="s">
        <v>1599</v>
      </c>
      <c r="E220" s="107">
        <v>200000.0</v>
      </c>
      <c r="F220" s="72" t="s">
        <v>30</v>
      </c>
      <c r="G220" s="52"/>
    </row>
    <row r="221">
      <c r="A221" s="47" t="s">
        <v>223</v>
      </c>
      <c r="B221" s="47" t="s">
        <v>12</v>
      </c>
      <c r="C221" s="47">
        <v>3.0</v>
      </c>
      <c r="D221" s="46" t="s">
        <v>1599</v>
      </c>
      <c r="E221" s="107">
        <v>200000.0</v>
      </c>
      <c r="F221" s="72" t="s">
        <v>30</v>
      </c>
      <c r="G221" s="52"/>
    </row>
    <row r="222">
      <c r="A222" s="47" t="s">
        <v>223</v>
      </c>
      <c r="B222" s="47" t="s">
        <v>12</v>
      </c>
      <c r="C222" s="47">
        <v>4.0</v>
      </c>
      <c r="D222" s="46" t="s">
        <v>92</v>
      </c>
      <c r="E222" s="107">
        <v>92836.45</v>
      </c>
      <c r="F222" s="72" t="s">
        <v>92</v>
      </c>
      <c r="G222" s="52"/>
    </row>
    <row r="223">
      <c r="A223" s="47" t="s">
        <v>223</v>
      </c>
      <c r="B223" s="47" t="s">
        <v>12</v>
      </c>
      <c r="C223" s="47">
        <v>5.0</v>
      </c>
      <c r="D223" s="46" t="s">
        <v>1600</v>
      </c>
      <c r="E223" s="107">
        <v>153830.4</v>
      </c>
      <c r="F223" s="72" t="s">
        <v>125</v>
      </c>
      <c r="G223" s="52"/>
    </row>
    <row r="224">
      <c r="A224" s="47" t="s">
        <v>223</v>
      </c>
      <c r="B224" s="47" t="s">
        <v>12</v>
      </c>
      <c r="C224" s="47">
        <v>6.0</v>
      </c>
      <c r="D224" s="46" t="s">
        <v>69</v>
      </c>
      <c r="E224" s="107">
        <v>200000.0</v>
      </c>
      <c r="F224" s="72" t="s">
        <v>69</v>
      </c>
      <c r="G224" s="52"/>
    </row>
    <row r="225">
      <c r="A225" s="47" t="s">
        <v>223</v>
      </c>
      <c r="B225" s="47" t="s">
        <v>12</v>
      </c>
      <c r="C225" s="47">
        <v>7.0</v>
      </c>
      <c r="D225" s="46" t="s">
        <v>1601</v>
      </c>
      <c r="E225" s="107">
        <v>199926.94</v>
      </c>
      <c r="F225" s="72" t="s">
        <v>48</v>
      </c>
      <c r="G225" s="52"/>
    </row>
    <row r="226">
      <c r="A226" s="47" t="s">
        <v>223</v>
      </c>
      <c r="B226" s="47" t="s">
        <v>12</v>
      </c>
      <c r="C226" s="47">
        <v>8.0</v>
      </c>
      <c r="D226" s="46" t="s">
        <v>1602</v>
      </c>
      <c r="E226" s="107">
        <v>200000.0</v>
      </c>
      <c r="F226" s="72" t="s">
        <v>8</v>
      </c>
      <c r="G226" s="52"/>
    </row>
    <row r="227">
      <c r="A227" s="31"/>
      <c r="B227" s="31"/>
      <c r="C227" s="31"/>
      <c r="E227" s="109"/>
      <c r="F227" s="33"/>
      <c r="G227" s="52"/>
    </row>
    <row r="228">
      <c r="A228" s="47" t="s">
        <v>224</v>
      </c>
      <c r="B228" s="47" t="s">
        <v>12</v>
      </c>
      <c r="C228" s="47">
        <v>1.0</v>
      </c>
      <c r="D228" s="46" t="s">
        <v>8</v>
      </c>
      <c r="E228" s="107">
        <v>191328.61</v>
      </c>
      <c r="F228" s="72" t="s">
        <v>8</v>
      </c>
      <c r="G228" s="52"/>
    </row>
    <row r="229">
      <c r="A229" s="47" t="s">
        <v>224</v>
      </c>
      <c r="B229" s="47" t="s">
        <v>12</v>
      </c>
      <c r="C229" s="47">
        <v>2.0</v>
      </c>
      <c r="D229" s="46" t="s">
        <v>1596</v>
      </c>
      <c r="E229" s="107">
        <v>146471.44</v>
      </c>
      <c r="F229" s="72" t="s">
        <v>27</v>
      </c>
      <c r="G229" s="52"/>
    </row>
    <row r="230">
      <c r="A230" s="47" t="s">
        <v>224</v>
      </c>
      <c r="B230" s="47" t="s">
        <v>12</v>
      </c>
      <c r="C230" s="47">
        <v>3.0</v>
      </c>
      <c r="D230" s="46" t="s">
        <v>1603</v>
      </c>
      <c r="E230" s="107">
        <v>168752.0</v>
      </c>
      <c r="F230" s="72" t="s">
        <v>86</v>
      </c>
      <c r="G230" s="52"/>
    </row>
    <row r="231">
      <c r="A231" s="47" t="s">
        <v>224</v>
      </c>
      <c r="B231" s="47" t="s">
        <v>12</v>
      </c>
      <c r="C231" s="47">
        <v>4.0</v>
      </c>
      <c r="D231" s="46" t="s">
        <v>694</v>
      </c>
      <c r="E231" s="107">
        <v>200000.0</v>
      </c>
      <c r="F231" s="72" t="s">
        <v>8</v>
      </c>
      <c r="G231" s="52"/>
    </row>
    <row r="232">
      <c r="A232" s="47" t="s">
        <v>224</v>
      </c>
      <c r="B232" s="47" t="s">
        <v>12</v>
      </c>
      <c r="C232" s="47">
        <v>5.0</v>
      </c>
      <c r="D232" s="46" t="s">
        <v>1540</v>
      </c>
      <c r="E232" s="107">
        <v>163461.88</v>
      </c>
      <c r="F232" s="72" t="s">
        <v>45</v>
      </c>
      <c r="G232" s="52"/>
    </row>
    <row r="233">
      <c r="A233" s="47" t="s">
        <v>224</v>
      </c>
      <c r="B233" s="47" t="s">
        <v>12</v>
      </c>
      <c r="C233" s="47">
        <v>6.0</v>
      </c>
      <c r="D233" s="46" t="s">
        <v>1148</v>
      </c>
      <c r="E233" s="107">
        <v>200000.0</v>
      </c>
      <c r="F233" s="72" t="s">
        <v>30</v>
      </c>
      <c r="G233" s="52"/>
    </row>
    <row r="234">
      <c r="A234" s="47" t="s">
        <v>224</v>
      </c>
      <c r="B234" s="47" t="s">
        <v>12</v>
      </c>
      <c r="C234" s="47">
        <v>7.0</v>
      </c>
      <c r="D234" s="46" t="s">
        <v>1604</v>
      </c>
      <c r="E234" s="107">
        <v>200000.0</v>
      </c>
      <c r="F234" s="72" t="s">
        <v>39</v>
      </c>
      <c r="G234" s="52"/>
    </row>
    <row r="235">
      <c r="A235" s="47" t="s">
        <v>224</v>
      </c>
      <c r="B235" s="47" t="s">
        <v>12</v>
      </c>
      <c r="C235" s="47">
        <v>8.0</v>
      </c>
      <c r="D235" s="46" t="s">
        <v>1534</v>
      </c>
      <c r="E235" s="107">
        <v>132746.57</v>
      </c>
      <c r="F235" s="72" t="s">
        <v>51</v>
      </c>
      <c r="G235" s="52"/>
    </row>
    <row r="236">
      <c r="A236" s="31"/>
      <c r="B236" s="31"/>
      <c r="C236" s="31"/>
      <c r="E236" s="109"/>
      <c r="F236" s="33"/>
      <c r="G236" s="52"/>
    </row>
    <row r="237">
      <c r="A237" s="47" t="s">
        <v>225</v>
      </c>
      <c r="B237" s="47" t="s">
        <v>12</v>
      </c>
      <c r="C237" s="47">
        <v>1.0</v>
      </c>
      <c r="D237" s="46" t="s">
        <v>1605</v>
      </c>
      <c r="E237" s="107">
        <v>197627.26</v>
      </c>
      <c r="F237" s="72" t="s">
        <v>119</v>
      </c>
      <c r="G237" s="52"/>
    </row>
    <row r="238">
      <c r="A238" s="47" t="s">
        <v>225</v>
      </c>
      <c r="B238" s="47" t="s">
        <v>12</v>
      </c>
      <c r="C238" s="47">
        <v>2.0</v>
      </c>
      <c r="D238" s="46" t="s">
        <v>8</v>
      </c>
      <c r="E238" s="107">
        <v>157380.18</v>
      </c>
      <c r="F238" s="72" t="s">
        <v>8</v>
      </c>
      <c r="G238" s="52"/>
    </row>
    <row r="239">
      <c r="A239" s="47" t="s">
        <v>225</v>
      </c>
      <c r="B239" s="47" t="s">
        <v>12</v>
      </c>
      <c r="C239" s="47">
        <v>3.0</v>
      </c>
      <c r="D239" s="46" t="s">
        <v>92</v>
      </c>
      <c r="E239" s="107">
        <v>176448.69</v>
      </c>
      <c r="F239" s="72" t="s">
        <v>92</v>
      </c>
      <c r="G239" s="52"/>
    </row>
    <row r="240">
      <c r="A240" s="47" t="s">
        <v>225</v>
      </c>
      <c r="B240" s="47" t="s">
        <v>12</v>
      </c>
      <c r="C240" s="47">
        <v>4.0</v>
      </c>
      <c r="D240" s="46" t="s">
        <v>1461</v>
      </c>
      <c r="E240" s="107">
        <v>156266.37</v>
      </c>
      <c r="F240" s="72" t="s">
        <v>27</v>
      </c>
      <c r="G240" s="52"/>
    </row>
    <row r="241">
      <c r="A241" s="47" t="s">
        <v>225</v>
      </c>
      <c r="B241" s="47" t="s">
        <v>12</v>
      </c>
      <c r="C241" s="47">
        <v>5.0</v>
      </c>
      <c r="D241" s="46" t="s">
        <v>1126</v>
      </c>
      <c r="E241" s="107">
        <v>198053.99</v>
      </c>
      <c r="F241" s="72" t="s">
        <v>101</v>
      </c>
      <c r="G241" s="52"/>
    </row>
    <row r="242">
      <c r="A242" s="47" t="s">
        <v>225</v>
      </c>
      <c r="B242" s="47" t="s">
        <v>12</v>
      </c>
      <c r="C242" s="47">
        <v>6.0</v>
      </c>
      <c r="D242" s="46" t="s">
        <v>1193</v>
      </c>
      <c r="E242" s="107">
        <v>153817.66</v>
      </c>
      <c r="F242" s="72" t="s">
        <v>119</v>
      </c>
      <c r="G242" s="52"/>
    </row>
    <row r="243">
      <c r="A243" s="47" t="s">
        <v>225</v>
      </c>
      <c r="B243" s="47" t="s">
        <v>12</v>
      </c>
      <c r="C243" s="47">
        <v>7.0</v>
      </c>
      <c r="D243" s="46" t="s">
        <v>1599</v>
      </c>
      <c r="E243" s="107">
        <v>200000.0</v>
      </c>
      <c r="F243" s="72" t="s">
        <v>30</v>
      </c>
      <c r="G243" s="52"/>
    </row>
    <row r="244">
      <c r="A244" s="47" t="s">
        <v>225</v>
      </c>
      <c r="B244" s="47" t="s">
        <v>12</v>
      </c>
      <c r="C244" s="47">
        <v>8.0</v>
      </c>
      <c r="D244" s="46" t="s">
        <v>1599</v>
      </c>
      <c r="E244" s="107">
        <v>200000.0</v>
      </c>
      <c r="F244" s="72" t="s">
        <v>30</v>
      </c>
      <c r="G244" s="52"/>
    </row>
    <row r="245">
      <c r="A245" s="47"/>
      <c r="B245" s="47"/>
      <c r="C245" s="47"/>
      <c r="E245" s="109"/>
      <c r="F245" s="33"/>
      <c r="G245" s="52"/>
    </row>
    <row r="246">
      <c r="A246" s="47" t="s">
        <v>226</v>
      </c>
      <c r="B246" s="47" t="s">
        <v>12</v>
      </c>
      <c r="C246" s="47">
        <v>1.0</v>
      </c>
      <c r="D246" s="46" t="s">
        <v>1599</v>
      </c>
      <c r="E246" s="107">
        <v>200000.0</v>
      </c>
      <c r="F246" s="72" t="s">
        <v>30</v>
      </c>
      <c r="G246" s="52"/>
    </row>
    <row r="247">
      <c r="A247" s="47" t="s">
        <v>226</v>
      </c>
      <c r="B247" s="47" t="s">
        <v>12</v>
      </c>
      <c r="C247" s="47">
        <v>2.0</v>
      </c>
      <c r="D247" s="46" t="s">
        <v>92</v>
      </c>
      <c r="E247" s="107">
        <v>172395.83</v>
      </c>
      <c r="F247" s="72" t="s">
        <v>92</v>
      </c>
      <c r="G247" s="52"/>
    </row>
    <row r="248">
      <c r="A248" s="47" t="s">
        <v>226</v>
      </c>
      <c r="B248" s="47" t="s">
        <v>12</v>
      </c>
      <c r="C248" s="47">
        <v>3.0</v>
      </c>
      <c r="D248" s="46" t="s">
        <v>1606</v>
      </c>
      <c r="E248" s="107">
        <v>193804.49</v>
      </c>
      <c r="F248" s="72" t="s">
        <v>60</v>
      </c>
      <c r="G248" s="52"/>
    </row>
    <row r="249">
      <c r="A249" s="47" t="s">
        <v>226</v>
      </c>
      <c r="B249" s="47" t="s">
        <v>12</v>
      </c>
      <c r="C249" s="47">
        <v>4.0</v>
      </c>
      <c r="D249" s="46" t="s">
        <v>1606</v>
      </c>
      <c r="E249" s="107">
        <v>189857.49</v>
      </c>
      <c r="F249" s="72" t="s">
        <v>60</v>
      </c>
      <c r="G249" s="52"/>
    </row>
    <row r="250">
      <c r="A250" s="47" t="s">
        <v>226</v>
      </c>
      <c r="B250" s="47" t="s">
        <v>12</v>
      </c>
      <c r="C250" s="47">
        <v>5.0</v>
      </c>
      <c r="D250" s="46" t="s">
        <v>1606</v>
      </c>
      <c r="E250" s="107">
        <v>189479.36</v>
      </c>
      <c r="F250" s="72" t="s">
        <v>60</v>
      </c>
      <c r="G250" s="52"/>
    </row>
    <row r="251">
      <c r="A251" s="47" t="s">
        <v>226</v>
      </c>
      <c r="B251" s="47" t="s">
        <v>12</v>
      </c>
      <c r="C251" s="47">
        <v>6.0</v>
      </c>
      <c r="D251" s="46" t="s">
        <v>1607</v>
      </c>
      <c r="E251" s="107">
        <v>191494.77</v>
      </c>
      <c r="F251" s="72" t="s">
        <v>86</v>
      </c>
      <c r="G251" s="52"/>
    </row>
    <row r="252">
      <c r="A252" s="47" t="s">
        <v>226</v>
      </c>
      <c r="B252" s="47" t="s">
        <v>12</v>
      </c>
      <c r="C252" s="47">
        <v>7.0</v>
      </c>
      <c r="D252" s="46" t="s">
        <v>1591</v>
      </c>
      <c r="E252" s="107">
        <v>174468.41</v>
      </c>
      <c r="F252" s="72" t="s">
        <v>45</v>
      </c>
      <c r="G252" s="52"/>
    </row>
    <row r="253">
      <c r="A253" s="47" t="s">
        <v>226</v>
      </c>
      <c r="B253" s="47" t="s">
        <v>12</v>
      </c>
      <c r="C253" s="47">
        <v>8.0</v>
      </c>
      <c r="D253" s="46" t="s">
        <v>1608</v>
      </c>
      <c r="E253" s="107">
        <v>100000.0</v>
      </c>
      <c r="F253" s="72" t="s">
        <v>95</v>
      </c>
      <c r="G253" s="52"/>
    </row>
    <row r="254">
      <c r="A254" s="47" t="s">
        <v>226</v>
      </c>
      <c r="B254" s="47" t="s">
        <v>12</v>
      </c>
      <c r="C254" s="47">
        <v>9.0</v>
      </c>
      <c r="D254" s="46" t="s">
        <v>1609</v>
      </c>
      <c r="E254" s="107">
        <v>178560.0</v>
      </c>
      <c r="F254" s="72" t="s">
        <v>27</v>
      </c>
      <c r="G254" s="52"/>
    </row>
    <row r="255">
      <c r="A255" s="47" t="s">
        <v>226</v>
      </c>
      <c r="B255" s="47" t="s">
        <v>12</v>
      </c>
      <c r="C255" s="47">
        <v>10.0</v>
      </c>
      <c r="D255" s="46" t="s">
        <v>1610</v>
      </c>
      <c r="E255" s="107">
        <v>200000.0</v>
      </c>
      <c r="F255" s="72" t="s">
        <v>48</v>
      </c>
      <c r="G255" s="52"/>
    </row>
    <row r="256">
      <c r="A256" s="31"/>
      <c r="B256" s="31"/>
      <c r="C256" s="47"/>
      <c r="E256" s="109"/>
      <c r="F256" s="33"/>
      <c r="G256" s="52"/>
    </row>
    <row r="257">
      <c r="A257" s="47" t="s">
        <v>227</v>
      </c>
      <c r="B257" s="47" t="s">
        <v>12</v>
      </c>
      <c r="C257" s="47">
        <v>1.0</v>
      </c>
      <c r="D257" s="46" t="s">
        <v>1611</v>
      </c>
      <c r="E257" s="107">
        <v>159601.62</v>
      </c>
      <c r="F257" s="72" t="s">
        <v>86</v>
      </c>
      <c r="G257" s="52"/>
    </row>
    <row r="258">
      <c r="A258" s="47" t="s">
        <v>227</v>
      </c>
      <c r="B258" s="47" t="s">
        <v>12</v>
      </c>
      <c r="C258" s="47">
        <v>2.0</v>
      </c>
      <c r="D258" s="46" t="s">
        <v>1606</v>
      </c>
      <c r="E258" s="107">
        <v>173637.06</v>
      </c>
      <c r="F258" s="72" t="s">
        <v>60</v>
      </c>
      <c r="G258" s="52"/>
    </row>
    <row r="259">
      <c r="A259" s="47" t="s">
        <v>227</v>
      </c>
      <c r="B259" s="47" t="s">
        <v>12</v>
      </c>
      <c r="C259" s="47">
        <v>3.0</v>
      </c>
      <c r="D259" s="46" t="s">
        <v>1612</v>
      </c>
      <c r="E259" s="107">
        <v>100000.0</v>
      </c>
      <c r="F259" s="72" t="s">
        <v>39</v>
      </c>
      <c r="G259" s="52"/>
    </row>
    <row r="260">
      <c r="A260" s="47" t="s">
        <v>227</v>
      </c>
      <c r="B260" s="47" t="s">
        <v>12</v>
      </c>
      <c r="C260" s="47">
        <v>4.0</v>
      </c>
      <c r="D260" s="46" t="s">
        <v>1612</v>
      </c>
      <c r="E260" s="107">
        <v>200000.0</v>
      </c>
      <c r="F260" s="72" t="s">
        <v>39</v>
      </c>
      <c r="G260" s="52"/>
    </row>
    <row r="261">
      <c r="A261" s="47" t="s">
        <v>227</v>
      </c>
      <c r="B261" s="47" t="s">
        <v>12</v>
      </c>
      <c r="C261" s="47">
        <v>5.0</v>
      </c>
      <c r="D261" s="46" t="s">
        <v>1612</v>
      </c>
      <c r="E261" s="107">
        <v>200000.0</v>
      </c>
      <c r="F261" s="72" t="s">
        <v>39</v>
      </c>
      <c r="G261" s="52"/>
    </row>
    <row r="262">
      <c r="A262" s="47" t="s">
        <v>227</v>
      </c>
      <c r="B262" s="47" t="s">
        <v>12</v>
      </c>
      <c r="C262" s="47">
        <v>6.0</v>
      </c>
      <c r="D262" s="46" t="s">
        <v>1612</v>
      </c>
      <c r="E262" s="107">
        <v>200000.0</v>
      </c>
      <c r="F262" s="72" t="s">
        <v>39</v>
      </c>
      <c r="G262" s="52"/>
    </row>
    <row r="263">
      <c r="A263" s="47" t="s">
        <v>227</v>
      </c>
      <c r="B263" s="47" t="s">
        <v>12</v>
      </c>
      <c r="C263" s="47">
        <v>7.0</v>
      </c>
      <c r="D263" s="46" t="s">
        <v>1612</v>
      </c>
      <c r="E263" s="107">
        <v>200000.0</v>
      </c>
      <c r="F263" s="72" t="s">
        <v>39</v>
      </c>
      <c r="G263" s="52"/>
    </row>
    <row r="264">
      <c r="A264" s="47" t="s">
        <v>227</v>
      </c>
      <c r="B264" s="47" t="s">
        <v>12</v>
      </c>
      <c r="C264" s="47">
        <v>8.0</v>
      </c>
      <c r="D264" s="46" t="s">
        <v>30</v>
      </c>
      <c r="E264" s="107">
        <v>200000.0</v>
      </c>
      <c r="F264" s="72" t="s">
        <v>30</v>
      </c>
      <c r="G264" s="52"/>
    </row>
    <row r="265">
      <c r="A265" s="47" t="s">
        <v>227</v>
      </c>
      <c r="B265" s="47" t="s">
        <v>12</v>
      </c>
      <c r="C265" s="47">
        <v>9.0</v>
      </c>
      <c r="D265" s="46" t="s">
        <v>30</v>
      </c>
      <c r="E265" s="107">
        <v>200000.0</v>
      </c>
      <c r="F265" s="72" t="s">
        <v>30</v>
      </c>
      <c r="G265" s="52"/>
    </row>
    <row r="266">
      <c r="A266" s="47" t="s">
        <v>227</v>
      </c>
      <c r="B266" s="47" t="s">
        <v>12</v>
      </c>
      <c r="C266" s="47">
        <v>10.0</v>
      </c>
      <c r="D266" s="46" t="s">
        <v>1613</v>
      </c>
      <c r="E266" s="107">
        <v>156344.22</v>
      </c>
      <c r="F266" s="72" t="s">
        <v>119</v>
      </c>
      <c r="G266" s="52"/>
    </row>
    <row r="267">
      <c r="A267" s="31"/>
      <c r="B267" s="31"/>
      <c r="C267" s="31"/>
      <c r="E267" s="109"/>
      <c r="F267" s="33"/>
      <c r="G267" s="52"/>
    </row>
    <row r="268">
      <c r="A268" s="47" t="s">
        <v>228</v>
      </c>
      <c r="B268" s="47" t="s">
        <v>12</v>
      </c>
      <c r="C268" s="47">
        <v>1.0</v>
      </c>
      <c r="D268" s="46" t="s">
        <v>1614</v>
      </c>
      <c r="E268" s="107">
        <v>150273.84</v>
      </c>
      <c r="F268" s="72" t="s">
        <v>95</v>
      </c>
      <c r="G268" s="52"/>
    </row>
    <row r="269">
      <c r="A269" s="47" t="s">
        <v>228</v>
      </c>
      <c r="B269" s="47" t="s">
        <v>12</v>
      </c>
      <c r="C269" s="47">
        <v>2.0</v>
      </c>
      <c r="D269" s="46" t="s">
        <v>1615</v>
      </c>
      <c r="E269" s="107">
        <v>187769.02</v>
      </c>
      <c r="F269" s="72" t="s">
        <v>119</v>
      </c>
      <c r="G269" s="52"/>
    </row>
    <row r="270">
      <c r="A270" s="47" t="s">
        <v>228</v>
      </c>
      <c r="B270" s="47" t="s">
        <v>12</v>
      </c>
      <c r="C270" s="47">
        <v>3.0</v>
      </c>
      <c r="D270" s="46" t="s">
        <v>1571</v>
      </c>
      <c r="E270" s="107">
        <v>200000.0</v>
      </c>
      <c r="F270" s="72" t="s">
        <v>39</v>
      </c>
      <c r="G270" s="52"/>
    </row>
    <row r="271">
      <c r="A271" s="47" t="s">
        <v>228</v>
      </c>
      <c r="B271" s="47" t="s">
        <v>12</v>
      </c>
      <c r="C271" s="47">
        <v>4.0</v>
      </c>
      <c r="D271" s="46" t="s">
        <v>1571</v>
      </c>
      <c r="E271" s="107">
        <v>200000.0</v>
      </c>
      <c r="F271" s="72" t="s">
        <v>39</v>
      </c>
      <c r="G271" s="52"/>
    </row>
    <row r="272">
      <c r="A272" s="47" t="s">
        <v>228</v>
      </c>
      <c r="B272" s="47" t="s">
        <v>12</v>
      </c>
      <c r="C272" s="47">
        <v>5.0</v>
      </c>
      <c r="D272" s="46" t="s">
        <v>1571</v>
      </c>
      <c r="E272" s="107">
        <v>200000.0</v>
      </c>
      <c r="F272" s="72" t="s">
        <v>39</v>
      </c>
      <c r="G272" s="52"/>
    </row>
    <row r="273">
      <c r="A273" s="47" t="s">
        <v>228</v>
      </c>
      <c r="B273" s="47" t="s">
        <v>12</v>
      </c>
      <c r="C273" s="47">
        <v>6.0</v>
      </c>
      <c r="D273" s="46" t="s">
        <v>1602</v>
      </c>
      <c r="E273" s="107">
        <v>200000.0</v>
      </c>
      <c r="F273" s="72" t="s">
        <v>8</v>
      </c>
      <c r="G273" s="52"/>
    </row>
    <row r="274">
      <c r="A274" s="47" t="s">
        <v>228</v>
      </c>
      <c r="B274" s="47" t="s">
        <v>12</v>
      </c>
      <c r="C274" s="47">
        <v>7.0</v>
      </c>
      <c r="D274" s="46" t="s">
        <v>1602</v>
      </c>
      <c r="E274" s="107">
        <v>200000.0</v>
      </c>
      <c r="F274" s="72" t="s">
        <v>8</v>
      </c>
      <c r="G274" s="52"/>
    </row>
    <row r="275">
      <c r="A275" s="47" t="s">
        <v>228</v>
      </c>
      <c r="B275" s="47" t="s">
        <v>12</v>
      </c>
      <c r="C275" s="47">
        <v>8.0</v>
      </c>
      <c r="D275" s="46" t="s">
        <v>1602</v>
      </c>
      <c r="E275" s="107">
        <v>200000.0</v>
      </c>
      <c r="F275" s="72" t="s">
        <v>8</v>
      </c>
      <c r="G275" s="52"/>
    </row>
    <row r="276">
      <c r="A276" s="31"/>
      <c r="B276" s="31"/>
      <c r="C276" s="47"/>
      <c r="E276" s="109"/>
      <c r="F276" s="33"/>
      <c r="G276" s="52"/>
    </row>
    <row r="277">
      <c r="A277" s="47" t="s">
        <v>229</v>
      </c>
      <c r="B277" s="47" t="s">
        <v>12</v>
      </c>
      <c r="C277" s="47">
        <v>1.0</v>
      </c>
      <c r="D277" s="46" t="s">
        <v>1616</v>
      </c>
      <c r="E277" s="107">
        <v>196568.16</v>
      </c>
      <c r="F277" s="72" t="s">
        <v>95</v>
      </c>
      <c r="G277" s="52"/>
    </row>
    <row r="278">
      <c r="A278" s="47" t="s">
        <v>229</v>
      </c>
      <c r="B278" s="47" t="s">
        <v>12</v>
      </c>
      <c r="C278" s="47">
        <v>2.0</v>
      </c>
      <c r="D278" s="46" t="s">
        <v>30</v>
      </c>
      <c r="E278" s="107">
        <v>200000.0</v>
      </c>
      <c r="F278" s="72" t="s">
        <v>30</v>
      </c>
      <c r="G278" s="52"/>
    </row>
    <row r="279">
      <c r="A279" s="47" t="s">
        <v>229</v>
      </c>
      <c r="B279" s="47" t="s">
        <v>12</v>
      </c>
      <c r="C279" s="47">
        <v>3.0</v>
      </c>
      <c r="D279" s="46" t="s">
        <v>30</v>
      </c>
      <c r="E279" s="107">
        <v>200000.0</v>
      </c>
      <c r="F279" s="72" t="s">
        <v>30</v>
      </c>
      <c r="G279" s="52"/>
    </row>
    <row r="280">
      <c r="A280" s="31"/>
      <c r="B280" s="31"/>
      <c r="C280" s="31"/>
      <c r="E280" s="109"/>
      <c r="F280" s="33"/>
      <c r="G280" s="52"/>
    </row>
    <row r="281">
      <c r="A281" s="47" t="s">
        <v>230</v>
      </c>
      <c r="B281" s="47" t="s">
        <v>12</v>
      </c>
      <c r="C281" s="47">
        <v>1.0</v>
      </c>
      <c r="D281" s="46" t="s">
        <v>1599</v>
      </c>
      <c r="E281" s="107">
        <v>200000.0</v>
      </c>
      <c r="F281" s="72" t="s">
        <v>30</v>
      </c>
      <c r="G281" s="52"/>
    </row>
    <row r="282">
      <c r="A282" s="47" t="s">
        <v>230</v>
      </c>
      <c r="B282" s="47" t="s">
        <v>12</v>
      </c>
      <c r="C282" s="47">
        <v>2.0</v>
      </c>
      <c r="D282" s="46" t="s">
        <v>1599</v>
      </c>
      <c r="E282" s="107">
        <v>200000.0</v>
      </c>
      <c r="F282" s="72" t="s">
        <v>30</v>
      </c>
      <c r="G282" s="52"/>
    </row>
    <row r="283">
      <c r="A283" s="47" t="s">
        <v>230</v>
      </c>
      <c r="B283" s="47" t="s">
        <v>12</v>
      </c>
      <c r="C283" s="47">
        <v>3.0</v>
      </c>
      <c r="D283" s="46" t="s">
        <v>1527</v>
      </c>
      <c r="E283" s="107">
        <v>172234.1</v>
      </c>
      <c r="F283" s="72" t="s">
        <v>86</v>
      </c>
      <c r="G283" s="52"/>
    </row>
    <row r="284">
      <c r="A284" s="47" t="s">
        <v>230</v>
      </c>
      <c r="B284" s="47" t="s">
        <v>12</v>
      </c>
      <c r="C284" s="47">
        <v>4.0</v>
      </c>
      <c r="D284" s="46" t="s">
        <v>1617</v>
      </c>
      <c r="E284" s="107">
        <v>149181.38</v>
      </c>
      <c r="F284" s="72" t="s">
        <v>36</v>
      </c>
      <c r="G284" s="52"/>
    </row>
    <row r="285">
      <c r="A285" s="47" t="s">
        <v>230</v>
      </c>
      <c r="B285" s="47" t="s">
        <v>12</v>
      </c>
      <c r="C285" s="47">
        <v>5.0</v>
      </c>
      <c r="D285" s="46" t="s">
        <v>1591</v>
      </c>
      <c r="E285" s="107">
        <v>87967.6</v>
      </c>
      <c r="F285" s="72" t="s">
        <v>45</v>
      </c>
      <c r="G285" s="52"/>
    </row>
    <row r="286">
      <c r="A286" s="47" t="s">
        <v>230</v>
      </c>
      <c r="B286" s="47" t="s">
        <v>12</v>
      </c>
      <c r="C286" s="47">
        <v>6.0</v>
      </c>
      <c r="D286" s="46" t="s">
        <v>1618</v>
      </c>
      <c r="E286" s="107">
        <v>154366.05</v>
      </c>
      <c r="F286" s="72" t="s">
        <v>45</v>
      </c>
      <c r="G286" s="52"/>
    </row>
    <row r="287">
      <c r="A287" s="47" t="s">
        <v>230</v>
      </c>
      <c r="B287" s="47" t="s">
        <v>12</v>
      </c>
      <c r="C287" s="47">
        <v>7.0</v>
      </c>
      <c r="D287" s="46" t="s">
        <v>1619</v>
      </c>
      <c r="E287" s="107">
        <v>149727.56</v>
      </c>
      <c r="F287" s="72" t="s">
        <v>95</v>
      </c>
      <c r="G287" s="52"/>
    </row>
    <row r="288">
      <c r="A288" s="47" t="s">
        <v>230</v>
      </c>
      <c r="B288" s="47" t="s">
        <v>12</v>
      </c>
      <c r="C288" s="47">
        <v>8.0</v>
      </c>
      <c r="D288" s="46" t="s">
        <v>1620</v>
      </c>
      <c r="E288" s="107">
        <v>146622.24</v>
      </c>
      <c r="F288" s="72" t="s">
        <v>27</v>
      </c>
      <c r="G288" s="52"/>
    </row>
    <row r="289">
      <c r="A289" s="47" t="s">
        <v>230</v>
      </c>
      <c r="B289" s="47" t="s">
        <v>12</v>
      </c>
      <c r="C289" s="47">
        <v>9.0</v>
      </c>
      <c r="D289" s="46" t="s">
        <v>1534</v>
      </c>
      <c r="E289" s="107">
        <v>160936.64</v>
      </c>
      <c r="F289" s="72" t="s">
        <v>51</v>
      </c>
      <c r="G289" s="52"/>
    </row>
    <row r="290">
      <c r="A290" s="47" t="s">
        <v>230</v>
      </c>
      <c r="B290" s="47" t="s">
        <v>12</v>
      </c>
      <c r="C290" s="47">
        <v>10.0</v>
      </c>
      <c r="D290" s="46" t="s">
        <v>1534</v>
      </c>
      <c r="E290" s="107">
        <v>132832.19</v>
      </c>
      <c r="F290" s="72" t="s">
        <v>51</v>
      </c>
      <c r="G290" s="52"/>
    </row>
    <row r="291">
      <c r="A291" s="47" t="s">
        <v>230</v>
      </c>
      <c r="B291" s="47" t="s">
        <v>12</v>
      </c>
      <c r="C291" s="47">
        <v>11.0</v>
      </c>
      <c r="D291" s="46" t="s">
        <v>1534</v>
      </c>
      <c r="E291" s="107">
        <v>99111.41</v>
      </c>
      <c r="F291" s="72" t="s">
        <v>51</v>
      </c>
      <c r="G291" s="52"/>
    </row>
    <row r="292">
      <c r="A292" s="31"/>
      <c r="B292" s="31"/>
      <c r="C292" s="31"/>
      <c r="E292" s="109"/>
      <c r="F292" s="33"/>
      <c r="G292" s="52"/>
    </row>
    <row r="293">
      <c r="A293" s="47" t="s">
        <v>211</v>
      </c>
      <c r="B293" s="47" t="s">
        <v>18</v>
      </c>
      <c r="C293" s="47">
        <v>1.0</v>
      </c>
      <c r="D293" s="46" t="s">
        <v>92</v>
      </c>
      <c r="E293" s="107">
        <v>98564.98</v>
      </c>
      <c r="F293" s="72" t="s">
        <v>92</v>
      </c>
      <c r="G293" s="52"/>
    </row>
    <row r="294">
      <c r="A294" s="47" t="s">
        <v>211</v>
      </c>
      <c r="B294" s="47" t="s">
        <v>18</v>
      </c>
      <c r="C294" s="47">
        <v>2.0</v>
      </c>
      <c r="D294" s="46" t="s">
        <v>92</v>
      </c>
      <c r="E294" s="107">
        <v>98888.38</v>
      </c>
      <c r="F294" s="72" t="s">
        <v>92</v>
      </c>
      <c r="G294" s="52"/>
    </row>
    <row r="295">
      <c r="A295" s="47" t="s">
        <v>211</v>
      </c>
      <c r="B295" s="47" t="s">
        <v>18</v>
      </c>
      <c r="C295" s="47">
        <v>3.0</v>
      </c>
      <c r="D295" s="46" t="s">
        <v>92</v>
      </c>
      <c r="E295" s="107">
        <v>98778.27</v>
      </c>
      <c r="F295" s="72" t="s">
        <v>92</v>
      </c>
      <c r="G295" s="52"/>
    </row>
    <row r="296">
      <c r="A296" s="47" t="s">
        <v>211</v>
      </c>
      <c r="B296" s="47" t="s">
        <v>18</v>
      </c>
      <c r="C296" s="47">
        <v>4.0</v>
      </c>
      <c r="D296" s="46" t="s">
        <v>92</v>
      </c>
      <c r="E296" s="107">
        <v>98694.28</v>
      </c>
      <c r="F296" s="72" t="s">
        <v>92</v>
      </c>
      <c r="G296" s="52"/>
    </row>
    <row r="297">
      <c r="A297" s="47" t="s">
        <v>211</v>
      </c>
      <c r="B297" s="47" t="s">
        <v>18</v>
      </c>
      <c r="C297" s="47">
        <v>5.0</v>
      </c>
      <c r="D297" s="46" t="s">
        <v>92</v>
      </c>
      <c r="E297" s="107">
        <v>98503.85</v>
      </c>
      <c r="F297" s="72" t="s">
        <v>92</v>
      </c>
      <c r="G297" s="52"/>
    </row>
    <row r="298">
      <c r="A298" s="47" t="s">
        <v>211</v>
      </c>
      <c r="B298" s="47" t="s">
        <v>18</v>
      </c>
      <c r="C298" s="47">
        <v>6.0</v>
      </c>
      <c r="D298" s="46" t="s">
        <v>92</v>
      </c>
      <c r="E298" s="107">
        <v>100000.0</v>
      </c>
      <c r="F298" s="72" t="s">
        <v>92</v>
      </c>
      <c r="G298" s="52"/>
    </row>
    <row r="299">
      <c r="A299" s="47" t="s">
        <v>211</v>
      </c>
      <c r="B299" s="47" t="s">
        <v>18</v>
      </c>
      <c r="C299" s="47">
        <v>7.0</v>
      </c>
      <c r="D299" s="46" t="s">
        <v>92</v>
      </c>
      <c r="E299" s="107">
        <v>98332.84</v>
      </c>
      <c r="F299" s="72" t="s">
        <v>92</v>
      </c>
      <c r="G299" s="52"/>
    </row>
    <row r="300">
      <c r="A300" s="47" t="s">
        <v>211</v>
      </c>
      <c r="B300" s="47" t="s">
        <v>18</v>
      </c>
      <c r="C300" s="47">
        <v>8.0</v>
      </c>
      <c r="D300" s="46" t="s">
        <v>92</v>
      </c>
      <c r="E300" s="107">
        <v>98972.13</v>
      </c>
      <c r="F300" s="72" t="s">
        <v>92</v>
      </c>
      <c r="G300" s="52"/>
    </row>
    <row r="301">
      <c r="A301" s="47" t="s">
        <v>211</v>
      </c>
      <c r="B301" s="47" t="s">
        <v>18</v>
      </c>
      <c r="C301" s="47">
        <v>9.0</v>
      </c>
      <c r="D301" s="46" t="s">
        <v>92</v>
      </c>
      <c r="E301" s="107">
        <v>98814.53</v>
      </c>
      <c r="F301" s="72" t="s">
        <v>92</v>
      </c>
      <c r="G301" s="52"/>
    </row>
    <row r="302">
      <c r="A302" s="47" t="s">
        <v>211</v>
      </c>
      <c r="B302" s="47" t="s">
        <v>18</v>
      </c>
      <c r="C302" s="47">
        <v>10.0</v>
      </c>
      <c r="D302" s="46" t="s">
        <v>92</v>
      </c>
      <c r="E302" s="107">
        <v>98714.37</v>
      </c>
      <c r="F302" s="72" t="s">
        <v>92</v>
      </c>
      <c r="G302" s="52"/>
    </row>
    <row r="303">
      <c r="A303" s="47" t="s">
        <v>211</v>
      </c>
      <c r="B303" s="47" t="s">
        <v>18</v>
      </c>
      <c r="C303" s="47">
        <v>11.0</v>
      </c>
      <c r="D303" s="46" t="s">
        <v>92</v>
      </c>
      <c r="E303" s="107">
        <v>98907.17</v>
      </c>
      <c r="F303" s="72" t="s">
        <v>92</v>
      </c>
      <c r="G303" s="52"/>
    </row>
    <row r="304">
      <c r="A304" s="47" t="s">
        <v>211</v>
      </c>
      <c r="B304" s="47" t="s">
        <v>18</v>
      </c>
      <c r="C304" s="47">
        <v>12.0</v>
      </c>
      <c r="D304" s="46" t="s">
        <v>92</v>
      </c>
      <c r="E304" s="107">
        <v>98711.78</v>
      </c>
      <c r="F304" s="72" t="s">
        <v>92</v>
      </c>
      <c r="G304" s="52"/>
    </row>
    <row r="305">
      <c r="A305" s="47" t="s">
        <v>211</v>
      </c>
      <c r="B305" s="47" t="s">
        <v>18</v>
      </c>
      <c r="C305" s="47">
        <v>13.0</v>
      </c>
      <c r="D305" s="46" t="s">
        <v>92</v>
      </c>
      <c r="E305" s="107">
        <v>98876.44</v>
      </c>
      <c r="F305" s="72" t="s">
        <v>92</v>
      </c>
      <c r="G305" s="52"/>
    </row>
    <row r="306">
      <c r="A306" s="47" t="s">
        <v>211</v>
      </c>
      <c r="B306" s="47" t="s">
        <v>18</v>
      </c>
      <c r="C306" s="47">
        <v>14.0</v>
      </c>
      <c r="D306" s="46" t="s">
        <v>92</v>
      </c>
      <c r="E306" s="107">
        <v>98568.03</v>
      </c>
      <c r="F306" s="72" t="s">
        <v>92</v>
      </c>
      <c r="G306" s="52"/>
    </row>
    <row r="307">
      <c r="A307" s="47" t="s">
        <v>211</v>
      </c>
      <c r="B307" s="47" t="s">
        <v>18</v>
      </c>
      <c r="C307" s="47">
        <v>15.0</v>
      </c>
      <c r="D307" s="46" t="s">
        <v>92</v>
      </c>
      <c r="E307" s="107">
        <v>98609.99</v>
      </c>
      <c r="F307" s="72" t="s">
        <v>92</v>
      </c>
      <c r="G307" s="52"/>
    </row>
    <row r="308">
      <c r="A308" s="47" t="s">
        <v>211</v>
      </c>
      <c r="B308" s="47" t="s">
        <v>18</v>
      </c>
      <c r="C308" s="47">
        <v>16.0</v>
      </c>
      <c r="D308" s="46" t="s">
        <v>92</v>
      </c>
      <c r="E308" s="107">
        <v>98504.37</v>
      </c>
      <c r="F308" s="72" t="s">
        <v>92</v>
      </c>
      <c r="G308" s="52"/>
    </row>
    <row r="309">
      <c r="A309" s="47" t="s">
        <v>211</v>
      </c>
      <c r="B309" s="47" t="s">
        <v>18</v>
      </c>
      <c r="C309" s="47">
        <v>17.0</v>
      </c>
      <c r="D309" s="46" t="s">
        <v>92</v>
      </c>
      <c r="E309" s="107">
        <v>98949.82</v>
      </c>
      <c r="F309" s="72" t="s">
        <v>92</v>
      </c>
      <c r="G309" s="52"/>
    </row>
    <row r="310">
      <c r="A310" s="47" t="s">
        <v>211</v>
      </c>
      <c r="B310" s="47" t="s">
        <v>18</v>
      </c>
      <c r="C310" s="47">
        <v>18.0</v>
      </c>
      <c r="D310" s="46" t="s">
        <v>92</v>
      </c>
      <c r="E310" s="107">
        <v>98681.24</v>
      </c>
      <c r="F310" s="72" t="s">
        <v>92</v>
      </c>
      <c r="G310" s="52"/>
    </row>
    <row r="311">
      <c r="A311" s="47" t="s">
        <v>211</v>
      </c>
      <c r="B311" s="47" t="s">
        <v>18</v>
      </c>
      <c r="C311" s="47">
        <v>19.0</v>
      </c>
      <c r="D311" s="46" t="s">
        <v>92</v>
      </c>
      <c r="E311" s="107">
        <v>98365.75</v>
      </c>
      <c r="F311" s="72" t="s">
        <v>92</v>
      </c>
      <c r="G311" s="52"/>
    </row>
    <row r="312">
      <c r="A312" s="47" t="s">
        <v>211</v>
      </c>
      <c r="B312" s="47" t="s">
        <v>18</v>
      </c>
      <c r="C312" s="47">
        <v>20.0</v>
      </c>
      <c r="D312" s="46" t="s">
        <v>92</v>
      </c>
      <c r="E312" s="107">
        <v>98885.64</v>
      </c>
      <c r="F312" s="72" t="s">
        <v>92</v>
      </c>
      <c r="G312" s="52"/>
    </row>
    <row r="313">
      <c r="A313" s="47"/>
      <c r="B313" s="47"/>
      <c r="C313" s="47"/>
      <c r="E313" s="109"/>
      <c r="F313" s="33"/>
      <c r="G313" s="52"/>
    </row>
    <row r="314">
      <c r="A314" s="47" t="s">
        <v>212</v>
      </c>
      <c r="B314" s="47" t="s">
        <v>18</v>
      </c>
      <c r="C314" s="47">
        <v>1.0</v>
      </c>
      <c r="D314" s="46" t="s">
        <v>1591</v>
      </c>
      <c r="E314" s="107">
        <v>197654.19</v>
      </c>
      <c r="F314" s="72" t="s">
        <v>45</v>
      </c>
      <c r="G314" s="52"/>
    </row>
    <row r="315">
      <c r="A315" s="47" t="s">
        <v>212</v>
      </c>
      <c r="B315" s="47" t="s">
        <v>18</v>
      </c>
      <c r="C315" s="47">
        <v>2.0</v>
      </c>
      <c r="D315" s="46" t="s">
        <v>107</v>
      </c>
      <c r="E315" s="107">
        <v>197631.88</v>
      </c>
      <c r="F315" s="72" t="s">
        <v>107</v>
      </c>
      <c r="G315" s="52"/>
    </row>
    <row r="316">
      <c r="A316" s="47" t="s">
        <v>212</v>
      </c>
      <c r="B316" s="47" t="s">
        <v>18</v>
      </c>
      <c r="C316" s="47">
        <v>3.0</v>
      </c>
      <c r="D316" s="46" t="s">
        <v>1591</v>
      </c>
      <c r="E316" s="107">
        <v>197445.18</v>
      </c>
      <c r="F316" s="72" t="s">
        <v>45</v>
      </c>
      <c r="G316" s="52"/>
    </row>
    <row r="317">
      <c r="A317" s="47" t="s">
        <v>212</v>
      </c>
      <c r="B317" s="47" t="s">
        <v>18</v>
      </c>
      <c r="C317" s="47">
        <v>4.0</v>
      </c>
      <c r="D317" s="46" t="s">
        <v>1591</v>
      </c>
      <c r="E317" s="107">
        <v>197459.59</v>
      </c>
      <c r="F317" s="72" t="s">
        <v>45</v>
      </c>
      <c r="G317" s="52"/>
    </row>
    <row r="318">
      <c r="A318" s="47" t="s">
        <v>212</v>
      </c>
      <c r="B318" s="47" t="s">
        <v>18</v>
      </c>
      <c r="C318" s="47">
        <v>5.0</v>
      </c>
      <c r="D318" s="46" t="s">
        <v>92</v>
      </c>
      <c r="E318" s="107">
        <v>197721.73</v>
      </c>
      <c r="F318" s="72" t="s">
        <v>92</v>
      </c>
      <c r="G318" s="52"/>
    </row>
    <row r="319">
      <c r="A319" s="47" t="s">
        <v>212</v>
      </c>
      <c r="B319" s="47" t="s">
        <v>18</v>
      </c>
      <c r="C319" s="47">
        <v>6.0</v>
      </c>
      <c r="D319" s="46" t="s">
        <v>54</v>
      </c>
      <c r="E319" s="107">
        <v>197049.88</v>
      </c>
      <c r="F319" s="72" t="s">
        <v>54</v>
      </c>
      <c r="G319" s="52"/>
    </row>
    <row r="320">
      <c r="A320" s="47" t="s">
        <v>212</v>
      </c>
      <c r="B320" s="47" t="s">
        <v>18</v>
      </c>
      <c r="C320" s="47">
        <v>7.0</v>
      </c>
      <c r="D320" s="46" t="s">
        <v>1591</v>
      </c>
      <c r="E320" s="107">
        <v>189471.95</v>
      </c>
      <c r="F320" s="72" t="s">
        <v>45</v>
      </c>
      <c r="G320" s="52"/>
    </row>
    <row r="321">
      <c r="A321" s="47" t="s">
        <v>212</v>
      </c>
      <c r="B321" s="47" t="s">
        <v>18</v>
      </c>
      <c r="C321" s="47">
        <v>8.0</v>
      </c>
      <c r="D321" s="46" t="s">
        <v>1591</v>
      </c>
      <c r="E321" s="107">
        <v>197888.74</v>
      </c>
      <c r="F321" s="72" t="s">
        <v>45</v>
      </c>
      <c r="G321" s="52"/>
    </row>
    <row r="322">
      <c r="A322" s="47" t="s">
        <v>212</v>
      </c>
      <c r="B322" s="47" t="s">
        <v>18</v>
      </c>
      <c r="C322" s="47">
        <v>9.0</v>
      </c>
      <c r="D322" s="46" t="s">
        <v>101</v>
      </c>
      <c r="E322" s="107">
        <v>197582.82</v>
      </c>
      <c r="F322" s="72" t="s">
        <v>101</v>
      </c>
      <c r="G322" s="52"/>
    </row>
    <row r="323">
      <c r="A323" s="47" t="s">
        <v>212</v>
      </c>
      <c r="B323" s="47" t="s">
        <v>18</v>
      </c>
      <c r="C323" s="47">
        <v>10.0</v>
      </c>
      <c r="D323" s="46" t="s">
        <v>1593</v>
      </c>
      <c r="E323" s="107">
        <v>200000.0</v>
      </c>
      <c r="F323" s="72" t="s">
        <v>48</v>
      </c>
      <c r="G323" s="52"/>
    </row>
    <row r="324">
      <c r="A324" s="47" t="s">
        <v>212</v>
      </c>
      <c r="B324" s="47" t="s">
        <v>18</v>
      </c>
      <c r="C324" s="47">
        <v>11.0</v>
      </c>
      <c r="D324" s="46" t="s">
        <v>1591</v>
      </c>
      <c r="E324" s="107">
        <v>197270.37</v>
      </c>
      <c r="F324" s="72" t="s">
        <v>45</v>
      </c>
      <c r="G324" s="52"/>
    </row>
    <row r="325">
      <c r="A325" s="47"/>
      <c r="B325" s="47"/>
      <c r="C325" s="47"/>
      <c r="E325" s="109"/>
      <c r="F325" s="33"/>
      <c r="G325" s="52"/>
    </row>
    <row r="326">
      <c r="A326" s="47" t="s">
        <v>213</v>
      </c>
      <c r="B326" s="47" t="s">
        <v>18</v>
      </c>
      <c r="C326" s="47">
        <v>1.0</v>
      </c>
      <c r="D326" s="46" t="s">
        <v>30</v>
      </c>
      <c r="E326" s="107">
        <v>200000.0</v>
      </c>
      <c r="F326" s="72" t="s">
        <v>30</v>
      </c>
      <c r="G326" s="52"/>
    </row>
    <row r="327">
      <c r="A327" s="47" t="s">
        <v>213</v>
      </c>
      <c r="B327" s="47" t="s">
        <v>18</v>
      </c>
      <c r="C327" s="47">
        <v>2.0</v>
      </c>
      <c r="D327" s="46" t="s">
        <v>30</v>
      </c>
      <c r="E327" s="107">
        <v>200000.0</v>
      </c>
      <c r="F327" s="72" t="s">
        <v>30</v>
      </c>
      <c r="G327" s="52"/>
    </row>
    <row r="328">
      <c r="A328" s="47" t="s">
        <v>213</v>
      </c>
      <c r="B328" s="47" t="s">
        <v>18</v>
      </c>
      <c r="C328" s="47">
        <v>3.0</v>
      </c>
      <c r="D328" s="99" t="s">
        <v>1621</v>
      </c>
      <c r="E328" s="107">
        <v>200000.0</v>
      </c>
      <c r="F328" s="72" t="s">
        <v>57</v>
      </c>
      <c r="G328" s="52"/>
    </row>
    <row r="329">
      <c r="A329" s="47" t="s">
        <v>213</v>
      </c>
      <c r="B329" s="47" t="s">
        <v>18</v>
      </c>
      <c r="C329" s="47">
        <v>4.0</v>
      </c>
      <c r="D329" s="99" t="s">
        <v>1621</v>
      </c>
      <c r="E329" s="107">
        <v>100000.0</v>
      </c>
      <c r="F329" s="72" t="s">
        <v>57</v>
      </c>
      <c r="G329" s="52"/>
    </row>
    <row r="330">
      <c r="A330" s="47" t="s">
        <v>213</v>
      </c>
      <c r="B330" s="47" t="s">
        <v>18</v>
      </c>
      <c r="C330" s="47">
        <v>5.0</v>
      </c>
      <c r="D330" s="46" t="s">
        <v>1591</v>
      </c>
      <c r="E330" s="107">
        <v>197425.44</v>
      </c>
      <c r="F330" s="72" t="s">
        <v>45</v>
      </c>
      <c r="G330" s="52"/>
    </row>
    <row r="331">
      <c r="A331" s="47" t="s">
        <v>213</v>
      </c>
      <c r="B331" s="47" t="s">
        <v>18</v>
      </c>
      <c r="C331" s="47">
        <v>6.0</v>
      </c>
      <c r="D331" s="46" t="s">
        <v>1591</v>
      </c>
      <c r="E331" s="107">
        <v>197130.49</v>
      </c>
      <c r="F331" s="72" t="s">
        <v>45</v>
      </c>
      <c r="G331" s="52"/>
    </row>
    <row r="332">
      <c r="A332" s="47" t="s">
        <v>213</v>
      </c>
      <c r="B332" s="47" t="s">
        <v>18</v>
      </c>
      <c r="C332" s="47">
        <v>7.0</v>
      </c>
      <c r="D332" s="46" t="s">
        <v>101</v>
      </c>
      <c r="E332" s="107">
        <v>197572.96</v>
      </c>
      <c r="F332" s="72" t="s">
        <v>101</v>
      </c>
      <c r="G332" s="52"/>
    </row>
    <row r="333">
      <c r="A333" s="47" t="s">
        <v>213</v>
      </c>
      <c r="B333" s="47" t="s">
        <v>18</v>
      </c>
      <c r="C333" s="47">
        <v>8.0</v>
      </c>
      <c r="D333" s="46" t="s">
        <v>92</v>
      </c>
      <c r="E333" s="107">
        <v>200000.0</v>
      </c>
      <c r="F333" s="72" t="s">
        <v>92</v>
      </c>
      <c r="G333" s="52"/>
    </row>
    <row r="334">
      <c r="A334" s="47" t="s">
        <v>213</v>
      </c>
      <c r="B334" s="47" t="s">
        <v>18</v>
      </c>
      <c r="C334" s="47">
        <v>9.0</v>
      </c>
      <c r="D334" s="46" t="s">
        <v>92</v>
      </c>
      <c r="E334" s="107">
        <v>193023.06</v>
      </c>
      <c r="F334" s="72" t="s">
        <v>92</v>
      </c>
      <c r="G334" s="52"/>
    </row>
    <row r="335">
      <c r="A335" s="47" t="s">
        <v>213</v>
      </c>
      <c r="B335" s="47" t="s">
        <v>18</v>
      </c>
      <c r="C335" s="47">
        <v>10.0</v>
      </c>
      <c r="D335" s="99" t="s">
        <v>64</v>
      </c>
      <c r="E335" s="107">
        <v>197748.37</v>
      </c>
      <c r="F335" s="72" t="s">
        <v>63</v>
      </c>
      <c r="G335" s="52"/>
    </row>
    <row r="336">
      <c r="A336" s="47" t="s">
        <v>213</v>
      </c>
      <c r="B336" s="47" t="s">
        <v>18</v>
      </c>
      <c r="C336" s="47">
        <v>11.0</v>
      </c>
      <c r="D336" s="46" t="s">
        <v>1583</v>
      </c>
      <c r="E336" s="107">
        <v>200000.0</v>
      </c>
      <c r="F336" s="72" t="s">
        <v>51</v>
      </c>
      <c r="G336" s="52"/>
    </row>
    <row r="337">
      <c r="A337" s="47" t="s">
        <v>213</v>
      </c>
      <c r="B337" s="47" t="s">
        <v>18</v>
      </c>
      <c r="C337" s="47">
        <v>12.0</v>
      </c>
      <c r="D337" s="46" t="s">
        <v>92</v>
      </c>
      <c r="E337" s="107">
        <v>200000.0</v>
      </c>
      <c r="F337" s="72" t="s">
        <v>92</v>
      </c>
      <c r="G337" s="52"/>
    </row>
    <row r="338">
      <c r="A338" s="47" t="s">
        <v>213</v>
      </c>
      <c r="B338" s="47" t="s">
        <v>18</v>
      </c>
      <c r="C338" s="47">
        <v>13.0</v>
      </c>
      <c r="D338" s="46" t="s">
        <v>64</v>
      </c>
      <c r="E338" s="107">
        <v>197780.75</v>
      </c>
      <c r="F338" s="72" t="s">
        <v>63</v>
      </c>
      <c r="G338" s="52"/>
    </row>
    <row r="339">
      <c r="A339" s="47" t="s">
        <v>213</v>
      </c>
      <c r="B339" s="47" t="s">
        <v>18</v>
      </c>
      <c r="C339" s="47">
        <v>14.0</v>
      </c>
      <c r="D339" s="46" t="s">
        <v>64</v>
      </c>
      <c r="E339" s="107">
        <v>200000.0</v>
      </c>
      <c r="F339" s="72" t="s">
        <v>63</v>
      </c>
      <c r="G339" s="52"/>
    </row>
    <row r="340">
      <c r="A340" s="31"/>
      <c r="B340" s="31"/>
      <c r="C340" s="31"/>
      <c r="E340" s="109"/>
      <c r="F340" s="33"/>
      <c r="G340" s="52"/>
    </row>
    <row r="341">
      <c r="A341" s="47" t="s">
        <v>214</v>
      </c>
      <c r="B341" s="47" t="s">
        <v>18</v>
      </c>
      <c r="C341" s="47">
        <v>1.0</v>
      </c>
      <c r="D341" s="46" t="s">
        <v>1591</v>
      </c>
      <c r="E341" s="107">
        <v>198610.65</v>
      </c>
      <c r="F341" s="72" t="s">
        <v>45</v>
      </c>
      <c r="G341" s="52"/>
    </row>
    <row r="342">
      <c r="A342" s="47" t="s">
        <v>214</v>
      </c>
      <c r="B342" s="47" t="s">
        <v>18</v>
      </c>
      <c r="C342" s="47">
        <v>2.0</v>
      </c>
      <c r="D342" s="46" t="s">
        <v>1622</v>
      </c>
      <c r="E342" s="107">
        <v>197638.31</v>
      </c>
      <c r="F342" s="72" t="s">
        <v>95</v>
      </c>
      <c r="G342" s="52"/>
    </row>
    <row r="343">
      <c r="A343" s="47" t="s">
        <v>214</v>
      </c>
      <c r="B343" s="47" t="s">
        <v>18</v>
      </c>
      <c r="C343" s="47">
        <v>3.0</v>
      </c>
      <c r="D343" s="46" t="s">
        <v>69</v>
      </c>
      <c r="E343" s="107">
        <v>200000.0</v>
      </c>
      <c r="F343" s="72" t="s">
        <v>69</v>
      </c>
      <c r="G343" s="52"/>
    </row>
    <row r="344">
      <c r="A344" s="47" t="s">
        <v>214</v>
      </c>
      <c r="B344" s="47" t="s">
        <v>18</v>
      </c>
      <c r="C344" s="47">
        <v>4.0</v>
      </c>
      <c r="D344" s="46" t="s">
        <v>113</v>
      </c>
      <c r="E344" s="107">
        <v>200000.0</v>
      </c>
      <c r="F344" s="72" t="s">
        <v>113</v>
      </c>
      <c r="G344" s="52"/>
    </row>
    <row r="345">
      <c r="A345" s="47" t="s">
        <v>214</v>
      </c>
      <c r="B345" s="47" t="s">
        <v>18</v>
      </c>
      <c r="C345" s="47">
        <v>5.0</v>
      </c>
      <c r="D345" s="46" t="s">
        <v>1622</v>
      </c>
      <c r="E345" s="107">
        <v>196925.06</v>
      </c>
      <c r="F345" s="72" t="s">
        <v>95</v>
      </c>
      <c r="G345" s="52"/>
    </row>
    <row r="346">
      <c r="A346" s="47" t="s">
        <v>214</v>
      </c>
      <c r="B346" s="47" t="s">
        <v>18</v>
      </c>
      <c r="C346" s="47">
        <v>6.0</v>
      </c>
      <c r="D346" s="46" t="s">
        <v>69</v>
      </c>
      <c r="E346" s="107">
        <v>200000.0</v>
      </c>
      <c r="F346" s="72" t="s">
        <v>69</v>
      </c>
      <c r="G346" s="52"/>
    </row>
    <row r="347">
      <c r="A347" s="47" t="s">
        <v>214</v>
      </c>
      <c r="B347" s="47" t="s">
        <v>18</v>
      </c>
      <c r="C347" s="47">
        <v>7.0</v>
      </c>
      <c r="D347" s="46" t="s">
        <v>107</v>
      </c>
      <c r="E347" s="107">
        <v>199135.16</v>
      </c>
      <c r="F347" s="72" t="s">
        <v>107</v>
      </c>
      <c r="G347" s="52"/>
    </row>
    <row r="348">
      <c r="A348" s="47" t="s">
        <v>214</v>
      </c>
      <c r="B348" s="47" t="s">
        <v>18</v>
      </c>
      <c r="C348" s="47">
        <v>8.0</v>
      </c>
      <c r="D348" s="46" t="s">
        <v>1591</v>
      </c>
      <c r="E348" s="107">
        <v>198816.91</v>
      </c>
      <c r="F348" s="72" t="s">
        <v>45</v>
      </c>
      <c r="G348" s="52"/>
    </row>
    <row r="349">
      <c r="A349" s="47" t="s">
        <v>214</v>
      </c>
      <c r="B349" s="47" t="s">
        <v>18</v>
      </c>
      <c r="C349" s="47">
        <v>9.0</v>
      </c>
      <c r="D349" s="46" t="s">
        <v>1612</v>
      </c>
      <c r="E349" s="107">
        <v>200000.0</v>
      </c>
      <c r="F349" s="72" t="s">
        <v>39</v>
      </c>
      <c r="G349" s="52"/>
    </row>
    <row r="350">
      <c r="A350" s="47" t="s">
        <v>214</v>
      </c>
      <c r="B350" s="47" t="s">
        <v>18</v>
      </c>
      <c r="C350" s="47">
        <v>10.0</v>
      </c>
      <c r="D350" s="46" t="s">
        <v>60</v>
      </c>
      <c r="E350" s="107">
        <v>195054.1</v>
      </c>
      <c r="F350" s="72" t="s">
        <v>60</v>
      </c>
      <c r="G350" s="52"/>
    </row>
    <row r="351">
      <c r="A351" s="31"/>
      <c r="B351" s="31"/>
      <c r="C351" s="31"/>
      <c r="E351" s="109"/>
      <c r="F351" s="33"/>
      <c r="G351" s="52"/>
    </row>
    <row r="352">
      <c r="A352" s="47" t="s">
        <v>223</v>
      </c>
      <c r="B352" s="47" t="s">
        <v>18</v>
      </c>
      <c r="C352" s="47">
        <v>1.0</v>
      </c>
      <c r="D352" s="46" t="s">
        <v>1623</v>
      </c>
      <c r="E352" s="107">
        <v>200000.0</v>
      </c>
      <c r="F352" s="72" t="s">
        <v>8</v>
      </c>
      <c r="G352" s="52"/>
    </row>
    <row r="353">
      <c r="A353" s="47" t="s">
        <v>223</v>
      </c>
      <c r="B353" s="47" t="s">
        <v>18</v>
      </c>
      <c r="C353" s="47">
        <v>2.0</v>
      </c>
      <c r="D353" s="46" t="s">
        <v>60</v>
      </c>
      <c r="E353" s="107">
        <v>200000.0</v>
      </c>
      <c r="F353" s="72" t="s">
        <v>60</v>
      </c>
      <c r="G353" s="52"/>
    </row>
    <row r="354">
      <c r="A354" s="47" t="s">
        <v>223</v>
      </c>
      <c r="B354" s="47" t="s">
        <v>18</v>
      </c>
      <c r="C354" s="47">
        <v>3.0</v>
      </c>
      <c r="D354" s="46" t="s">
        <v>1593</v>
      </c>
      <c r="E354" s="107">
        <v>198007.33</v>
      </c>
      <c r="F354" s="72" t="s">
        <v>48</v>
      </c>
      <c r="G354" s="52"/>
    </row>
    <row r="355">
      <c r="A355" s="47" t="s">
        <v>223</v>
      </c>
      <c r="B355" s="47" t="s">
        <v>18</v>
      </c>
      <c r="C355" s="47">
        <v>4.0</v>
      </c>
      <c r="D355" s="46" t="s">
        <v>1593</v>
      </c>
      <c r="E355" s="107">
        <v>197369.21</v>
      </c>
      <c r="F355" s="72" t="s">
        <v>48</v>
      </c>
      <c r="G355" s="52"/>
    </row>
    <row r="356">
      <c r="A356" s="47" t="s">
        <v>223</v>
      </c>
      <c r="B356" s="47" t="s">
        <v>18</v>
      </c>
      <c r="C356" s="47">
        <v>5.0</v>
      </c>
      <c r="D356" s="46" t="s">
        <v>30</v>
      </c>
      <c r="E356" s="107">
        <v>200000.0</v>
      </c>
      <c r="F356" s="72" t="s">
        <v>30</v>
      </c>
      <c r="G356" s="52"/>
    </row>
    <row r="357">
      <c r="A357" s="47" t="s">
        <v>223</v>
      </c>
      <c r="B357" s="47" t="s">
        <v>18</v>
      </c>
      <c r="C357" s="47">
        <v>6.0</v>
      </c>
      <c r="D357" s="46" t="s">
        <v>66</v>
      </c>
      <c r="E357" s="107">
        <v>138410.2</v>
      </c>
      <c r="F357" s="72" t="s">
        <v>66</v>
      </c>
      <c r="G357" s="52"/>
    </row>
    <row r="358">
      <c r="A358" s="47" t="s">
        <v>223</v>
      </c>
      <c r="B358" s="47" t="s">
        <v>18</v>
      </c>
      <c r="C358" s="47">
        <v>7.0</v>
      </c>
      <c r="D358" s="46" t="s">
        <v>110</v>
      </c>
      <c r="E358" s="107">
        <v>117060.51</v>
      </c>
      <c r="F358" s="72" t="s">
        <v>110</v>
      </c>
      <c r="G358" s="52"/>
    </row>
    <row r="359">
      <c r="A359" s="47" t="s">
        <v>223</v>
      </c>
      <c r="B359" s="47" t="s">
        <v>18</v>
      </c>
      <c r="C359" s="47">
        <v>8.0</v>
      </c>
      <c r="D359" s="46" t="s">
        <v>27</v>
      </c>
      <c r="E359" s="107">
        <v>150000.0</v>
      </c>
      <c r="F359" s="72" t="s">
        <v>27</v>
      </c>
      <c r="G359" s="52"/>
    </row>
    <row r="360">
      <c r="A360" s="47" t="s">
        <v>223</v>
      </c>
      <c r="B360" s="47" t="s">
        <v>18</v>
      </c>
      <c r="C360" s="47">
        <v>9.0</v>
      </c>
      <c r="D360" s="46" t="s">
        <v>1624</v>
      </c>
      <c r="E360" s="107">
        <v>150000.0</v>
      </c>
      <c r="F360" s="72" t="s">
        <v>83</v>
      </c>
      <c r="G360" s="52"/>
    </row>
    <row r="361">
      <c r="A361" s="47" t="s">
        <v>223</v>
      </c>
      <c r="B361" s="47" t="s">
        <v>18</v>
      </c>
      <c r="C361" s="47">
        <v>10.0</v>
      </c>
      <c r="D361" s="46" t="s">
        <v>1625</v>
      </c>
      <c r="E361" s="107">
        <v>200000.0</v>
      </c>
      <c r="F361" s="72" t="s">
        <v>19</v>
      </c>
      <c r="G361" s="52"/>
    </row>
    <row r="362">
      <c r="A362" s="47" t="s">
        <v>223</v>
      </c>
      <c r="B362" s="47" t="s">
        <v>18</v>
      </c>
      <c r="C362" s="47">
        <v>11.0</v>
      </c>
      <c r="D362" s="46" t="s">
        <v>42</v>
      </c>
      <c r="E362" s="107">
        <v>200000.0</v>
      </c>
      <c r="F362" s="72" t="s">
        <v>42</v>
      </c>
      <c r="G362" s="52"/>
    </row>
    <row r="363">
      <c r="A363" s="47" t="s">
        <v>223</v>
      </c>
      <c r="B363" s="47" t="s">
        <v>18</v>
      </c>
      <c r="C363" s="47">
        <v>12.0</v>
      </c>
      <c r="D363" s="46" t="s">
        <v>30</v>
      </c>
      <c r="E363" s="107">
        <v>200000.0</v>
      </c>
      <c r="F363" s="72" t="s">
        <v>30</v>
      </c>
      <c r="G363" s="52"/>
    </row>
    <row r="364">
      <c r="A364" s="47" t="s">
        <v>223</v>
      </c>
      <c r="B364" s="47" t="s">
        <v>18</v>
      </c>
      <c r="C364" s="47">
        <v>13.0</v>
      </c>
      <c r="D364" s="46" t="s">
        <v>69</v>
      </c>
      <c r="E364" s="107">
        <v>200000.0</v>
      </c>
      <c r="F364" s="72" t="s">
        <v>69</v>
      </c>
      <c r="G364" s="52"/>
    </row>
    <row r="365">
      <c r="A365" s="47" t="s">
        <v>223</v>
      </c>
      <c r="B365" s="47" t="s">
        <v>18</v>
      </c>
      <c r="C365" s="47">
        <v>14.0</v>
      </c>
      <c r="D365" s="46" t="s">
        <v>1583</v>
      </c>
      <c r="E365" s="107">
        <v>93418.28</v>
      </c>
      <c r="F365" s="72" t="s">
        <v>51</v>
      </c>
      <c r="G365" s="52"/>
    </row>
    <row r="366">
      <c r="A366" s="47" t="s">
        <v>223</v>
      </c>
      <c r="B366" s="47" t="s">
        <v>18</v>
      </c>
      <c r="C366" s="47">
        <v>15.0</v>
      </c>
      <c r="D366" s="46" t="s">
        <v>1583</v>
      </c>
      <c r="E366" s="107">
        <v>93399.88</v>
      </c>
      <c r="F366" s="72" t="s">
        <v>51</v>
      </c>
      <c r="G366" s="52"/>
    </row>
    <row r="367">
      <c r="A367" s="31"/>
      <c r="B367" s="31"/>
      <c r="C367" s="31"/>
      <c r="E367" s="109"/>
      <c r="F367" s="33"/>
      <c r="G367" s="52"/>
    </row>
    <row r="368">
      <c r="A368" s="47" t="s">
        <v>224</v>
      </c>
      <c r="B368" s="47" t="s">
        <v>18</v>
      </c>
      <c r="C368" s="47">
        <v>1.0</v>
      </c>
      <c r="D368" s="138" t="s">
        <v>101</v>
      </c>
      <c r="E368" s="107">
        <v>157889.07</v>
      </c>
      <c r="F368" s="72" t="s">
        <v>101</v>
      </c>
      <c r="G368" s="52"/>
    </row>
    <row r="369">
      <c r="A369" s="47" t="s">
        <v>224</v>
      </c>
      <c r="B369" s="47" t="s">
        <v>18</v>
      </c>
      <c r="C369" s="47">
        <v>2.0</v>
      </c>
      <c r="D369" s="46" t="s">
        <v>86</v>
      </c>
      <c r="E369" s="107">
        <v>175823.01</v>
      </c>
      <c r="F369" s="72" t="s">
        <v>86</v>
      </c>
      <c r="G369" s="52"/>
    </row>
    <row r="370">
      <c r="A370" s="47" t="s">
        <v>224</v>
      </c>
      <c r="B370" s="47" t="s">
        <v>18</v>
      </c>
      <c r="C370" s="47">
        <v>3.0</v>
      </c>
      <c r="D370" s="46" t="s">
        <v>69</v>
      </c>
      <c r="E370" s="107">
        <v>200000.0</v>
      </c>
      <c r="F370" s="72" t="s">
        <v>69</v>
      </c>
      <c r="G370" s="52"/>
    </row>
    <row r="371">
      <c r="A371" s="47" t="s">
        <v>224</v>
      </c>
      <c r="B371" s="47" t="s">
        <v>18</v>
      </c>
      <c r="C371" s="47">
        <v>4.0</v>
      </c>
      <c r="D371" s="46" t="s">
        <v>69</v>
      </c>
      <c r="E371" s="107">
        <v>200000.0</v>
      </c>
      <c r="F371" s="72" t="s">
        <v>69</v>
      </c>
      <c r="G371" s="52"/>
    </row>
    <row r="372">
      <c r="A372" s="47" t="s">
        <v>224</v>
      </c>
      <c r="B372" s="47" t="s">
        <v>18</v>
      </c>
      <c r="C372" s="47">
        <v>5.0</v>
      </c>
      <c r="D372" s="46" t="s">
        <v>60</v>
      </c>
      <c r="E372" s="107">
        <v>78453.8</v>
      </c>
      <c r="F372" s="72" t="s">
        <v>60</v>
      </c>
      <c r="G372" s="52"/>
    </row>
    <row r="373">
      <c r="A373" s="47" t="s">
        <v>224</v>
      </c>
      <c r="B373" s="47" t="s">
        <v>18</v>
      </c>
      <c r="C373" s="47">
        <v>6.0</v>
      </c>
      <c r="D373" s="46" t="s">
        <v>89</v>
      </c>
      <c r="E373" s="107">
        <v>199570.24</v>
      </c>
      <c r="F373" s="72" t="s">
        <v>89</v>
      </c>
      <c r="G373" s="52"/>
    </row>
    <row r="374">
      <c r="A374" s="47" t="s">
        <v>224</v>
      </c>
      <c r="B374" s="47" t="s">
        <v>18</v>
      </c>
      <c r="C374" s="47">
        <v>7.0</v>
      </c>
      <c r="D374" s="46" t="s">
        <v>89</v>
      </c>
      <c r="E374" s="107">
        <v>199559.32</v>
      </c>
      <c r="F374" s="72" t="s">
        <v>89</v>
      </c>
      <c r="G374" s="52"/>
    </row>
    <row r="375">
      <c r="A375" s="47" t="s">
        <v>224</v>
      </c>
      <c r="B375" s="47" t="s">
        <v>18</v>
      </c>
      <c r="C375" s="47">
        <v>8.0</v>
      </c>
      <c r="D375" s="46" t="s">
        <v>36</v>
      </c>
      <c r="E375" s="107">
        <v>199830.4</v>
      </c>
      <c r="F375" s="72" t="s">
        <v>36</v>
      </c>
      <c r="G375" s="52"/>
    </row>
    <row r="376">
      <c r="A376" s="47" t="s">
        <v>224</v>
      </c>
      <c r="B376" s="47" t="s">
        <v>18</v>
      </c>
      <c r="C376" s="47">
        <v>9.0</v>
      </c>
      <c r="D376" s="46" t="s">
        <v>1623</v>
      </c>
      <c r="E376" s="107">
        <v>200000.0</v>
      </c>
      <c r="F376" s="72" t="s">
        <v>8</v>
      </c>
      <c r="G376" s="52"/>
    </row>
    <row r="377">
      <c r="A377" s="47" t="s">
        <v>224</v>
      </c>
      <c r="B377" s="47" t="s">
        <v>18</v>
      </c>
      <c r="C377" s="47">
        <v>10.0</v>
      </c>
      <c r="D377" s="138" t="s">
        <v>101</v>
      </c>
      <c r="E377" s="107">
        <v>198692.35</v>
      </c>
      <c r="F377" s="72" t="s">
        <v>101</v>
      </c>
      <c r="G377" s="52"/>
    </row>
    <row r="378">
      <c r="A378" s="47" t="s">
        <v>224</v>
      </c>
      <c r="B378" s="47" t="s">
        <v>18</v>
      </c>
      <c r="C378" s="47">
        <v>11.0</v>
      </c>
      <c r="D378" s="46" t="s">
        <v>1583</v>
      </c>
      <c r="E378" s="107">
        <v>99986.84</v>
      </c>
      <c r="F378" s="72" t="s">
        <v>51</v>
      </c>
      <c r="G378" s="52"/>
    </row>
    <row r="379">
      <c r="A379" s="47"/>
      <c r="B379" s="47"/>
      <c r="C379" s="47"/>
      <c r="E379" s="109"/>
      <c r="F379" s="33"/>
      <c r="G379" s="52"/>
    </row>
    <row r="380">
      <c r="A380" s="47" t="s">
        <v>225</v>
      </c>
      <c r="B380" s="47" t="s">
        <v>18</v>
      </c>
      <c r="C380" s="47">
        <v>1.0</v>
      </c>
      <c r="D380" s="46" t="s">
        <v>1591</v>
      </c>
      <c r="E380" s="107">
        <v>171693.31</v>
      </c>
      <c r="F380" s="72" t="s">
        <v>45</v>
      </c>
      <c r="G380" s="52"/>
    </row>
    <row r="381">
      <c r="A381" s="47" t="s">
        <v>225</v>
      </c>
      <c r="B381" s="47" t="s">
        <v>18</v>
      </c>
      <c r="C381" s="47">
        <v>2.0</v>
      </c>
      <c r="D381" s="46" t="s">
        <v>42</v>
      </c>
      <c r="E381" s="107">
        <v>139708.8</v>
      </c>
      <c r="F381" s="72" t="s">
        <v>42</v>
      </c>
      <c r="G381" s="52"/>
    </row>
    <row r="382">
      <c r="A382" s="47" t="s">
        <v>225</v>
      </c>
      <c r="B382" s="47" t="s">
        <v>18</v>
      </c>
      <c r="C382" s="47">
        <v>3.0</v>
      </c>
      <c r="D382" s="46" t="s">
        <v>1591</v>
      </c>
      <c r="E382" s="107">
        <v>179364.48</v>
      </c>
      <c r="F382" s="72" t="s">
        <v>45</v>
      </c>
      <c r="G382" s="52"/>
    </row>
    <row r="383">
      <c r="A383" s="47" t="s">
        <v>225</v>
      </c>
      <c r="B383" s="47" t="s">
        <v>18</v>
      </c>
      <c r="C383" s="47">
        <v>4.0</v>
      </c>
      <c r="D383" s="46" t="s">
        <v>30</v>
      </c>
      <c r="E383" s="107">
        <v>200000.0</v>
      </c>
      <c r="F383" s="72" t="s">
        <v>30</v>
      </c>
      <c r="G383" s="52"/>
    </row>
    <row r="384">
      <c r="A384" s="47" t="s">
        <v>225</v>
      </c>
      <c r="B384" s="47" t="s">
        <v>18</v>
      </c>
      <c r="C384" s="47">
        <v>5.0</v>
      </c>
      <c r="D384" s="46" t="s">
        <v>30</v>
      </c>
      <c r="E384" s="107">
        <v>200000.0</v>
      </c>
      <c r="F384" s="72" t="s">
        <v>30</v>
      </c>
      <c r="G384" s="52"/>
    </row>
    <row r="385">
      <c r="A385" s="47" t="s">
        <v>225</v>
      </c>
      <c r="B385" s="47" t="s">
        <v>18</v>
      </c>
      <c r="C385" s="47">
        <v>6.0</v>
      </c>
      <c r="D385" s="46" t="s">
        <v>30</v>
      </c>
      <c r="E385" s="107">
        <v>200000.0</v>
      </c>
      <c r="F385" s="72" t="s">
        <v>30</v>
      </c>
      <c r="G385" s="52"/>
    </row>
    <row r="386">
      <c r="A386" s="47" t="s">
        <v>225</v>
      </c>
      <c r="B386" s="47" t="s">
        <v>18</v>
      </c>
      <c r="C386" s="47">
        <v>7.0</v>
      </c>
      <c r="D386" s="46" t="s">
        <v>30</v>
      </c>
      <c r="E386" s="107">
        <v>200000.0</v>
      </c>
      <c r="F386" s="72" t="s">
        <v>30</v>
      </c>
      <c r="G386" s="52"/>
    </row>
    <row r="387">
      <c r="A387" s="47" t="s">
        <v>225</v>
      </c>
      <c r="B387" s="47" t="s">
        <v>18</v>
      </c>
      <c r="C387" s="47">
        <v>8.0</v>
      </c>
      <c r="D387" s="46" t="s">
        <v>30</v>
      </c>
      <c r="E387" s="107">
        <v>200000.0</v>
      </c>
      <c r="F387" s="72" t="s">
        <v>30</v>
      </c>
      <c r="G387" s="52"/>
    </row>
    <row r="388">
      <c r="A388" s="47" t="s">
        <v>225</v>
      </c>
      <c r="B388" s="47" t="s">
        <v>18</v>
      </c>
      <c r="C388" s="47">
        <v>9.0</v>
      </c>
      <c r="D388" s="46" t="s">
        <v>1612</v>
      </c>
      <c r="E388" s="107">
        <v>200000.0</v>
      </c>
      <c r="F388" s="72" t="s">
        <v>39</v>
      </c>
      <c r="G388" s="52"/>
    </row>
    <row r="389">
      <c r="A389" s="47" t="s">
        <v>225</v>
      </c>
      <c r="B389" s="47" t="s">
        <v>18</v>
      </c>
      <c r="C389" s="47">
        <v>10.0</v>
      </c>
      <c r="D389" s="46" t="s">
        <v>107</v>
      </c>
      <c r="E389" s="107">
        <v>199891.16</v>
      </c>
      <c r="F389" s="72" t="s">
        <v>107</v>
      </c>
      <c r="G389" s="52"/>
    </row>
    <row r="390">
      <c r="A390" s="47" t="s">
        <v>225</v>
      </c>
      <c r="B390" s="47" t="s">
        <v>18</v>
      </c>
      <c r="C390" s="47">
        <v>11.0</v>
      </c>
      <c r="D390" s="46" t="s">
        <v>1612</v>
      </c>
      <c r="E390" s="107">
        <v>200000.0</v>
      </c>
      <c r="F390" s="72" t="s">
        <v>39</v>
      </c>
      <c r="G390" s="52"/>
    </row>
    <row r="391">
      <c r="A391" s="31"/>
      <c r="B391" s="31"/>
      <c r="C391" s="31"/>
      <c r="E391" s="109"/>
      <c r="F391" s="33"/>
      <c r="G391" s="52"/>
    </row>
    <row r="392">
      <c r="A392" s="47" t="s">
        <v>226</v>
      </c>
      <c r="B392" s="47" t="s">
        <v>18</v>
      </c>
      <c r="C392" s="47">
        <v>1.0</v>
      </c>
      <c r="D392" s="46" t="s">
        <v>30</v>
      </c>
      <c r="E392" s="107">
        <v>200000.0</v>
      </c>
      <c r="F392" s="72" t="s">
        <v>30</v>
      </c>
      <c r="G392" s="52"/>
    </row>
    <row r="393">
      <c r="A393" s="47" t="s">
        <v>226</v>
      </c>
      <c r="B393" s="47" t="s">
        <v>18</v>
      </c>
      <c r="C393" s="47">
        <v>2.0</v>
      </c>
      <c r="D393" s="46" t="s">
        <v>45</v>
      </c>
      <c r="E393" s="107">
        <v>193250.25</v>
      </c>
      <c r="F393" s="72" t="s">
        <v>45</v>
      </c>
      <c r="G393" s="52"/>
    </row>
    <row r="394">
      <c r="A394" s="47" t="s">
        <v>226</v>
      </c>
      <c r="B394" s="47" t="s">
        <v>18</v>
      </c>
      <c r="C394" s="47">
        <v>3.0</v>
      </c>
      <c r="D394" s="46" t="s">
        <v>60</v>
      </c>
      <c r="E394" s="107">
        <v>196606.2</v>
      </c>
      <c r="F394" s="72" t="s">
        <v>60</v>
      </c>
      <c r="G394" s="52"/>
    </row>
    <row r="395">
      <c r="A395" s="47" t="s">
        <v>226</v>
      </c>
      <c r="B395" s="47" t="s">
        <v>18</v>
      </c>
      <c r="C395" s="47">
        <v>4.0</v>
      </c>
      <c r="D395" s="46" t="s">
        <v>627</v>
      </c>
      <c r="E395" s="107">
        <v>196181.89</v>
      </c>
      <c r="F395" s="72" t="s">
        <v>48</v>
      </c>
      <c r="G395" s="52"/>
    </row>
    <row r="396">
      <c r="A396" s="47" t="s">
        <v>226</v>
      </c>
      <c r="B396" s="47" t="s">
        <v>18</v>
      </c>
      <c r="C396" s="47">
        <v>5.0</v>
      </c>
      <c r="D396" s="46" t="s">
        <v>60</v>
      </c>
      <c r="E396" s="107">
        <v>196050.68</v>
      </c>
      <c r="F396" s="72" t="s">
        <v>60</v>
      </c>
      <c r="G396" s="52"/>
    </row>
    <row r="397">
      <c r="A397" s="47" t="s">
        <v>226</v>
      </c>
      <c r="B397" s="47" t="s">
        <v>18</v>
      </c>
      <c r="C397" s="47">
        <v>6.0</v>
      </c>
      <c r="D397" s="46" t="s">
        <v>627</v>
      </c>
      <c r="E397" s="107">
        <v>195267.4</v>
      </c>
      <c r="F397" s="72" t="s">
        <v>48</v>
      </c>
      <c r="G397" s="52"/>
    </row>
    <row r="398">
      <c r="A398" s="47" t="s">
        <v>226</v>
      </c>
      <c r="B398" s="47" t="s">
        <v>18</v>
      </c>
      <c r="C398" s="47">
        <v>7.0</v>
      </c>
      <c r="D398" s="46" t="s">
        <v>105</v>
      </c>
      <c r="E398" s="107">
        <v>197799.09</v>
      </c>
      <c r="F398" s="72" t="s">
        <v>104</v>
      </c>
      <c r="G398" s="52"/>
    </row>
    <row r="399">
      <c r="A399" s="47" t="s">
        <v>226</v>
      </c>
      <c r="B399" s="47" t="s">
        <v>18</v>
      </c>
      <c r="C399" s="47">
        <v>8.0</v>
      </c>
      <c r="D399" s="46" t="s">
        <v>101</v>
      </c>
      <c r="E399" s="107">
        <v>179629.02</v>
      </c>
      <c r="F399" s="72" t="s">
        <v>101</v>
      </c>
      <c r="G399" s="52"/>
    </row>
    <row r="400">
      <c r="A400" s="47" t="s">
        <v>226</v>
      </c>
      <c r="B400" s="47" t="s">
        <v>18</v>
      </c>
      <c r="C400" s="47">
        <v>9.0</v>
      </c>
      <c r="D400" s="46" t="s">
        <v>101</v>
      </c>
      <c r="E400" s="107">
        <v>179508.15</v>
      </c>
      <c r="F400" s="72" t="s">
        <v>101</v>
      </c>
      <c r="G400" s="52"/>
    </row>
    <row r="401">
      <c r="A401" s="47" t="s">
        <v>226</v>
      </c>
      <c r="B401" s="47" t="s">
        <v>18</v>
      </c>
      <c r="C401" s="47">
        <v>10.0</v>
      </c>
      <c r="D401" s="46" t="s">
        <v>60</v>
      </c>
      <c r="E401" s="107">
        <v>196473.77</v>
      </c>
      <c r="F401" s="72" t="s">
        <v>60</v>
      </c>
      <c r="G401" s="52"/>
    </row>
    <row r="402">
      <c r="A402" s="47" t="s">
        <v>226</v>
      </c>
      <c r="B402" s="47" t="s">
        <v>18</v>
      </c>
      <c r="C402" s="47">
        <v>11.0</v>
      </c>
      <c r="D402" s="46" t="s">
        <v>45</v>
      </c>
      <c r="E402" s="107">
        <v>99862.75</v>
      </c>
      <c r="F402" s="72" t="s">
        <v>45</v>
      </c>
      <c r="G402" s="52"/>
    </row>
    <row r="403">
      <c r="A403" s="47"/>
      <c r="B403" s="47"/>
      <c r="C403" s="47"/>
      <c r="E403" s="109"/>
      <c r="F403" s="33"/>
      <c r="G403" s="52"/>
    </row>
    <row r="404">
      <c r="A404" s="47" t="s">
        <v>227</v>
      </c>
      <c r="B404" s="47" t="s">
        <v>18</v>
      </c>
      <c r="C404" s="47">
        <v>1.0</v>
      </c>
      <c r="D404" s="46" t="s">
        <v>30</v>
      </c>
      <c r="E404" s="107">
        <v>200000.0</v>
      </c>
      <c r="F404" s="72" t="s">
        <v>30</v>
      </c>
      <c r="G404" s="52"/>
    </row>
    <row r="405">
      <c r="A405" s="47" t="s">
        <v>227</v>
      </c>
      <c r="B405" s="47" t="s">
        <v>18</v>
      </c>
      <c r="C405" s="47">
        <v>2.0</v>
      </c>
      <c r="D405" s="46" t="s">
        <v>30</v>
      </c>
      <c r="E405" s="107">
        <v>200000.0</v>
      </c>
      <c r="F405" s="72" t="s">
        <v>30</v>
      </c>
      <c r="G405" s="52"/>
    </row>
    <row r="406">
      <c r="A406" s="47" t="s">
        <v>227</v>
      </c>
      <c r="B406" s="47" t="s">
        <v>18</v>
      </c>
      <c r="C406" s="47">
        <v>3.0</v>
      </c>
      <c r="D406" s="46" t="s">
        <v>86</v>
      </c>
      <c r="E406" s="107">
        <v>196673.26</v>
      </c>
      <c r="F406" s="72" t="s">
        <v>86</v>
      </c>
      <c r="G406" s="52"/>
    </row>
    <row r="407">
      <c r="A407" s="47" t="s">
        <v>227</v>
      </c>
      <c r="B407" s="47" t="s">
        <v>18</v>
      </c>
      <c r="C407" s="47">
        <v>4.0</v>
      </c>
      <c r="D407" s="46" t="s">
        <v>86</v>
      </c>
      <c r="E407" s="107">
        <v>174664.09</v>
      </c>
      <c r="F407" s="72" t="s">
        <v>86</v>
      </c>
      <c r="G407" s="52"/>
    </row>
    <row r="408">
      <c r="A408" s="47" t="s">
        <v>227</v>
      </c>
      <c r="B408" s="47" t="s">
        <v>18</v>
      </c>
      <c r="C408" s="47">
        <v>5.0</v>
      </c>
      <c r="D408" s="46" t="s">
        <v>1621</v>
      </c>
      <c r="E408" s="107">
        <v>199942.15</v>
      </c>
      <c r="F408" s="72" t="s">
        <v>57</v>
      </c>
      <c r="G408" s="52"/>
    </row>
    <row r="409">
      <c r="A409" s="47" t="s">
        <v>227</v>
      </c>
      <c r="B409" s="47" t="s">
        <v>18</v>
      </c>
      <c r="C409" s="47">
        <v>6.0</v>
      </c>
      <c r="D409" s="46" t="s">
        <v>60</v>
      </c>
      <c r="E409" s="107">
        <v>194469.34</v>
      </c>
      <c r="F409" s="72" t="s">
        <v>60</v>
      </c>
      <c r="G409" s="52"/>
    </row>
    <row r="410">
      <c r="A410" s="47" t="s">
        <v>227</v>
      </c>
      <c r="B410" s="47" t="s">
        <v>18</v>
      </c>
      <c r="C410" s="47">
        <v>7.0</v>
      </c>
      <c r="D410" s="46" t="s">
        <v>60</v>
      </c>
      <c r="E410" s="107">
        <v>193803.89</v>
      </c>
      <c r="F410" s="72" t="s">
        <v>60</v>
      </c>
      <c r="G410" s="52"/>
    </row>
    <row r="411">
      <c r="A411" s="47" t="s">
        <v>227</v>
      </c>
      <c r="B411" s="47" t="s">
        <v>18</v>
      </c>
      <c r="C411" s="47">
        <v>8.0</v>
      </c>
      <c r="D411" s="46" t="s">
        <v>30</v>
      </c>
      <c r="E411" s="107">
        <v>200000.0</v>
      </c>
      <c r="F411" s="72" t="s">
        <v>30</v>
      </c>
      <c r="G411" s="52"/>
    </row>
    <row r="412">
      <c r="A412" s="47" t="s">
        <v>227</v>
      </c>
      <c r="B412" s="47" t="s">
        <v>18</v>
      </c>
      <c r="C412" s="47">
        <v>9.0</v>
      </c>
      <c r="D412" s="46" t="s">
        <v>30</v>
      </c>
      <c r="E412" s="107">
        <v>100000.0</v>
      </c>
      <c r="F412" s="72" t="s">
        <v>30</v>
      </c>
      <c r="G412" s="52"/>
    </row>
    <row r="413">
      <c r="A413" s="47" t="s">
        <v>227</v>
      </c>
      <c r="B413" s="47" t="s">
        <v>18</v>
      </c>
      <c r="C413" s="47">
        <v>10.0</v>
      </c>
      <c r="D413" s="46" t="s">
        <v>52</v>
      </c>
      <c r="E413" s="107">
        <v>124419.46</v>
      </c>
      <c r="F413" s="72" t="s">
        <v>51</v>
      </c>
      <c r="G413" s="52"/>
    </row>
    <row r="414">
      <c r="A414" s="47" t="s">
        <v>227</v>
      </c>
      <c r="B414" s="47" t="s">
        <v>18</v>
      </c>
      <c r="C414" s="47">
        <v>11.0</v>
      </c>
      <c r="D414" s="46" t="s">
        <v>24</v>
      </c>
      <c r="E414" s="107">
        <v>194024.72</v>
      </c>
      <c r="F414" s="72" t="s">
        <v>24</v>
      </c>
      <c r="G414" s="52"/>
    </row>
    <row r="415">
      <c r="A415" s="47"/>
      <c r="B415" s="47"/>
      <c r="C415" s="47"/>
      <c r="E415" s="109"/>
      <c r="F415" s="33"/>
      <c r="G415" s="52"/>
    </row>
    <row r="416">
      <c r="A416" s="47" t="s">
        <v>228</v>
      </c>
      <c r="B416" s="47" t="s">
        <v>18</v>
      </c>
      <c r="C416" s="47">
        <v>1.0</v>
      </c>
      <c r="D416" s="46" t="s">
        <v>27</v>
      </c>
      <c r="E416" s="107">
        <v>198016.06</v>
      </c>
      <c r="F416" s="72" t="s">
        <v>27</v>
      </c>
      <c r="G416" s="52"/>
    </row>
    <row r="417">
      <c r="A417" s="47" t="s">
        <v>228</v>
      </c>
      <c r="B417" s="47" t="s">
        <v>18</v>
      </c>
      <c r="C417" s="47">
        <v>2.0</v>
      </c>
      <c r="D417" s="46" t="s">
        <v>105</v>
      </c>
      <c r="E417" s="107">
        <v>200000.0</v>
      </c>
      <c r="F417" s="72" t="s">
        <v>104</v>
      </c>
      <c r="G417" s="52"/>
    </row>
    <row r="418">
      <c r="A418" s="47" t="s">
        <v>228</v>
      </c>
      <c r="B418" s="47" t="s">
        <v>18</v>
      </c>
      <c r="C418" s="47">
        <v>3.0</v>
      </c>
      <c r="D418" s="46" t="s">
        <v>107</v>
      </c>
      <c r="E418" s="107">
        <v>194757.55</v>
      </c>
      <c r="F418" s="72" t="s">
        <v>107</v>
      </c>
      <c r="G418" s="52"/>
    </row>
    <row r="419">
      <c r="A419" s="47" t="s">
        <v>228</v>
      </c>
      <c r="B419" s="47" t="s">
        <v>18</v>
      </c>
      <c r="C419" s="47">
        <v>4.0</v>
      </c>
      <c r="D419" s="46" t="s">
        <v>45</v>
      </c>
      <c r="E419" s="107">
        <v>192502.3</v>
      </c>
      <c r="F419" s="72" t="s">
        <v>45</v>
      </c>
      <c r="G419" s="52"/>
    </row>
    <row r="420">
      <c r="A420" s="47" t="s">
        <v>228</v>
      </c>
      <c r="B420" s="47" t="s">
        <v>18</v>
      </c>
      <c r="C420" s="47">
        <v>5.0</v>
      </c>
      <c r="D420" s="46" t="s">
        <v>45</v>
      </c>
      <c r="E420" s="107">
        <v>192900.22</v>
      </c>
      <c r="F420" s="72" t="s">
        <v>45</v>
      </c>
      <c r="G420" s="52"/>
    </row>
    <row r="421">
      <c r="A421" s="47" t="s">
        <v>228</v>
      </c>
      <c r="B421" s="47" t="s">
        <v>18</v>
      </c>
      <c r="C421" s="47">
        <v>6.0</v>
      </c>
      <c r="D421" s="46" t="s">
        <v>119</v>
      </c>
      <c r="E421" s="107">
        <v>198797.47</v>
      </c>
      <c r="F421" s="72" t="s">
        <v>119</v>
      </c>
      <c r="G421" s="52"/>
    </row>
    <row r="422">
      <c r="A422" s="47" t="s">
        <v>228</v>
      </c>
      <c r="B422" s="47" t="s">
        <v>18</v>
      </c>
      <c r="C422" s="47">
        <v>7.0</v>
      </c>
      <c r="D422" s="46" t="s">
        <v>27</v>
      </c>
      <c r="E422" s="107">
        <v>198553.2</v>
      </c>
      <c r="F422" s="72" t="s">
        <v>27</v>
      </c>
      <c r="G422" s="52"/>
    </row>
    <row r="423">
      <c r="A423" s="47" t="s">
        <v>228</v>
      </c>
      <c r="B423" s="47" t="s">
        <v>18</v>
      </c>
      <c r="C423" s="47">
        <v>8.0</v>
      </c>
      <c r="D423" s="46" t="s">
        <v>54</v>
      </c>
      <c r="E423" s="107">
        <v>197449.52</v>
      </c>
      <c r="F423" s="72" t="s">
        <v>54</v>
      </c>
      <c r="G423" s="52"/>
    </row>
    <row r="424">
      <c r="A424" s="47" t="s">
        <v>228</v>
      </c>
      <c r="B424" s="47" t="s">
        <v>18</v>
      </c>
      <c r="C424" s="47">
        <v>9.0</v>
      </c>
      <c r="D424" s="46" t="s">
        <v>45</v>
      </c>
      <c r="E424" s="107">
        <v>193797.92</v>
      </c>
      <c r="F424" s="72" t="s">
        <v>45</v>
      </c>
      <c r="G424" s="52"/>
    </row>
    <row r="425">
      <c r="A425" s="47" t="s">
        <v>228</v>
      </c>
      <c r="B425" s="47" t="s">
        <v>18</v>
      </c>
      <c r="C425" s="47">
        <v>10.0</v>
      </c>
      <c r="D425" s="46" t="s">
        <v>119</v>
      </c>
      <c r="E425" s="107">
        <v>198270.17</v>
      </c>
      <c r="F425" s="72" t="s">
        <v>119</v>
      </c>
      <c r="G425" s="52"/>
    </row>
    <row r="426">
      <c r="A426" s="31"/>
      <c r="B426" s="31"/>
      <c r="C426" s="31"/>
      <c r="E426" s="109"/>
      <c r="F426" s="33"/>
      <c r="G426" s="52"/>
    </row>
    <row r="427">
      <c r="A427" s="47" t="s">
        <v>229</v>
      </c>
      <c r="B427" s="47" t="s">
        <v>18</v>
      </c>
      <c r="C427" s="47">
        <v>1.0</v>
      </c>
      <c r="D427" s="46" t="s">
        <v>46</v>
      </c>
      <c r="E427" s="107">
        <v>197721.54</v>
      </c>
      <c r="F427" s="72" t="s">
        <v>45</v>
      </c>
      <c r="G427" s="52"/>
    </row>
    <row r="428">
      <c r="A428" s="47" t="s">
        <v>229</v>
      </c>
      <c r="B428" s="47" t="s">
        <v>18</v>
      </c>
      <c r="C428" s="47">
        <v>2.0</v>
      </c>
      <c r="D428" s="46" t="s">
        <v>30</v>
      </c>
      <c r="E428" s="107">
        <v>200000.0</v>
      </c>
      <c r="F428" s="72" t="s">
        <v>30</v>
      </c>
      <c r="G428" s="52"/>
    </row>
    <row r="429">
      <c r="A429" s="47" t="s">
        <v>229</v>
      </c>
      <c r="B429" s="47" t="s">
        <v>18</v>
      </c>
      <c r="C429" s="47">
        <v>3.0</v>
      </c>
      <c r="D429" s="46" t="s">
        <v>1626</v>
      </c>
      <c r="E429" s="107">
        <v>197075.23</v>
      </c>
      <c r="F429" s="72" t="s">
        <v>95</v>
      </c>
      <c r="G429" s="52"/>
    </row>
    <row r="430">
      <c r="A430" s="47" t="s">
        <v>229</v>
      </c>
      <c r="B430" s="47" t="s">
        <v>18</v>
      </c>
      <c r="C430" s="47">
        <v>4.0</v>
      </c>
      <c r="D430" s="46" t="s">
        <v>627</v>
      </c>
      <c r="E430" s="107">
        <v>195382.03</v>
      </c>
      <c r="F430" s="72" t="s">
        <v>48</v>
      </c>
      <c r="G430" s="52"/>
    </row>
    <row r="431">
      <c r="A431" s="47" t="s">
        <v>229</v>
      </c>
      <c r="B431" s="47" t="s">
        <v>18</v>
      </c>
      <c r="C431" s="47">
        <v>5.0</v>
      </c>
      <c r="D431" s="46" t="s">
        <v>1626</v>
      </c>
      <c r="E431" s="107">
        <v>196546.58</v>
      </c>
      <c r="F431" s="72" t="s">
        <v>95</v>
      </c>
      <c r="G431" s="52"/>
    </row>
    <row r="432">
      <c r="A432" s="47" t="s">
        <v>229</v>
      </c>
      <c r="B432" s="47" t="s">
        <v>18</v>
      </c>
      <c r="C432" s="47">
        <v>6.0</v>
      </c>
      <c r="D432" s="46" t="s">
        <v>86</v>
      </c>
      <c r="E432" s="107">
        <v>196353.12</v>
      </c>
      <c r="F432" s="72" t="s">
        <v>86</v>
      </c>
      <c r="G432" s="52"/>
    </row>
    <row r="433">
      <c r="A433" s="47" t="s">
        <v>229</v>
      </c>
      <c r="B433" s="47" t="s">
        <v>18</v>
      </c>
      <c r="C433" s="47">
        <v>7.0</v>
      </c>
      <c r="D433" s="46" t="s">
        <v>1627</v>
      </c>
      <c r="E433" s="107">
        <v>200000.0</v>
      </c>
      <c r="F433" s="72" t="s">
        <v>113</v>
      </c>
      <c r="G433" s="52"/>
    </row>
    <row r="434">
      <c r="A434" s="47" t="s">
        <v>229</v>
      </c>
      <c r="B434" s="47" t="s">
        <v>18</v>
      </c>
      <c r="C434" s="47">
        <v>8.0</v>
      </c>
      <c r="D434" s="46" t="s">
        <v>1623</v>
      </c>
      <c r="E434" s="107">
        <v>200000.0</v>
      </c>
      <c r="F434" s="72" t="s">
        <v>8</v>
      </c>
      <c r="G434" s="52"/>
    </row>
    <row r="435">
      <c r="A435" s="47" t="s">
        <v>229</v>
      </c>
      <c r="B435" s="47" t="s">
        <v>18</v>
      </c>
      <c r="C435" s="47">
        <v>9.0</v>
      </c>
      <c r="D435" s="46" t="s">
        <v>1626</v>
      </c>
      <c r="E435" s="107">
        <v>174929.78</v>
      </c>
      <c r="F435" s="72" t="s">
        <v>95</v>
      </c>
      <c r="G435" s="52"/>
    </row>
    <row r="436">
      <c r="A436" s="47" t="s">
        <v>229</v>
      </c>
      <c r="B436" s="47" t="s">
        <v>18</v>
      </c>
      <c r="C436" s="47">
        <v>10.0</v>
      </c>
      <c r="D436" s="46" t="s">
        <v>1612</v>
      </c>
      <c r="E436" s="107">
        <v>200000.0</v>
      </c>
      <c r="F436" s="72" t="s">
        <v>39</v>
      </c>
      <c r="G436" s="52"/>
    </row>
    <row r="437">
      <c r="A437" s="47" t="s">
        <v>229</v>
      </c>
      <c r="B437" s="47" t="s">
        <v>18</v>
      </c>
      <c r="C437" s="47">
        <v>11.0</v>
      </c>
      <c r="D437" s="46" t="s">
        <v>30</v>
      </c>
      <c r="E437" s="107">
        <v>200000.0</v>
      </c>
      <c r="F437" s="72" t="s">
        <v>30</v>
      </c>
      <c r="G437" s="52"/>
    </row>
    <row r="438">
      <c r="A438" s="47" t="s">
        <v>229</v>
      </c>
      <c r="B438" s="47" t="s">
        <v>18</v>
      </c>
      <c r="C438" s="47">
        <v>12.0</v>
      </c>
      <c r="D438" s="46" t="s">
        <v>36</v>
      </c>
      <c r="E438" s="107">
        <v>199503.92</v>
      </c>
      <c r="F438" s="72" t="s">
        <v>36</v>
      </c>
      <c r="G438" s="52"/>
    </row>
    <row r="439">
      <c r="A439" s="47" t="s">
        <v>229</v>
      </c>
      <c r="B439" s="47" t="s">
        <v>18</v>
      </c>
      <c r="C439" s="47">
        <v>13.0</v>
      </c>
      <c r="D439" s="46" t="s">
        <v>36</v>
      </c>
      <c r="E439" s="107">
        <v>99298.0</v>
      </c>
      <c r="F439" s="72" t="s">
        <v>36</v>
      </c>
      <c r="G439" s="52"/>
    </row>
    <row r="440">
      <c r="A440" s="31"/>
      <c r="B440" s="31"/>
      <c r="C440" s="31"/>
      <c r="E440" s="109"/>
      <c r="F440" s="33"/>
      <c r="G440" s="52"/>
    </row>
    <row r="441">
      <c r="A441" s="47" t="s">
        <v>230</v>
      </c>
      <c r="B441" s="47" t="s">
        <v>18</v>
      </c>
      <c r="C441" s="47">
        <v>1.0</v>
      </c>
      <c r="D441" s="46" t="s">
        <v>52</v>
      </c>
      <c r="E441" s="107">
        <v>125110.86</v>
      </c>
      <c r="F441" s="72" t="s">
        <v>51</v>
      </c>
      <c r="G441" s="52"/>
    </row>
    <row r="442">
      <c r="A442" s="47" t="s">
        <v>230</v>
      </c>
      <c r="B442" s="47" t="s">
        <v>18</v>
      </c>
      <c r="C442" s="47">
        <v>2.0</v>
      </c>
      <c r="D442" s="46" t="s">
        <v>52</v>
      </c>
      <c r="E442" s="107">
        <v>109486.86</v>
      </c>
      <c r="F442" s="72" t="s">
        <v>51</v>
      </c>
      <c r="G442" s="52"/>
    </row>
    <row r="443">
      <c r="A443" s="47" t="s">
        <v>230</v>
      </c>
      <c r="B443" s="47" t="s">
        <v>18</v>
      </c>
      <c r="C443" s="47">
        <v>3.0</v>
      </c>
      <c r="D443" s="46" t="s">
        <v>1626</v>
      </c>
      <c r="E443" s="107">
        <v>165950.5</v>
      </c>
      <c r="F443" s="72" t="s">
        <v>95</v>
      </c>
      <c r="G443" s="52"/>
    </row>
    <row r="444">
      <c r="A444" s="47" t="s">
        <v>230</v>
      </c>
      <c r="B444" s="47" t="s">
        <v>18</v>
      </c>
      <c r="C444" s="47">
        <v>4.0</v>
      </c>
      <c r="D444" s="46" t="s">
        <v>30</v>
      </c>
      <c r="E444" s="107">
        <v>200000.0</v>
      </c>
      <c r="F444" s="72" t="s">
        <v>30</v>
      </c>
      <c r="G444" s="52"/>
    </row>
    <row r="445">
      <c r="A445" s="47" t="s">
        <v>230</v>
      </c>
      <c r="B445" s="47" t="s">
        <v>18</v>
      </c>
      <c r="C445" s="47">
        <v>5.0</v>
      </c>
      <c r="D445" s="46" t="s">
        <v>30</v>
      </c>
      <c r="E445" s="107">
        <v>200000.0</v>
      </c>
      <c r="F445" s="72" t="s">
        <v>30</v>
      </c>
      <c r="G445" s="52"/>
    </row>
    <row r="446">
      <c r="A446" s="47" t="s">
        <v>230</v>
      </c>
      <c r="B446" s="47" t="s">
        <v>18</v>
      </c>
      <c r="C446" s="47">
        <v>6.0</v>
      </c>
      <c r="D446" s="46" t="s">
        <v>1626</v>
      </c>
      <c r="E446" s="107">
        <v>182720.4</v>
      </c>
      <c r="F446" s="72" t="s">
        <v>95</v>
      </c>
      <c r="G446" s="52"/>
    </row>
    <row r="447">
      <c r="A447" s="47" t="s">
        <v>230</v>
      </c>
      <c r="B447" s="47" t="s">
        <v>18</v>
      </c>
      <c r="C447" s="47">
        <v>7.0</v>
      </c>
      <c r="D447" s="46" t="s">
        <v>46</v>
      </c>
      <c r="E447" s="107">
        <v>166497.79</v>
      </c>
      <c r="F447" s="72" t="s">
        <v>45</v>
      </c>
      <c r="G447" s="52"/>
    </row>
    <row r="448">
      <c r="A448" s="47" t="s">
        <v>230</v>
      </c>
      <c r="B448" s="47" t="s">
        <v>18</v>
      </c>
      <c r="C448" s="47">
        <v>8.0</v>
      </c>
      <c r="D448" s="46" t="s">
        <v>27</v>
      </c>
      <c r="E448" s="107">
        <v>159004.1</v>
      </c>
      <c r="F448" s="72" t="s">
        <v>27</v>
      </c>
      <c r="G448" s="52"/>
    </row>
    <row r="449">
      <c r="A449" s="47" t="s">
        <v>230</v>
      </c>
      <c r="B449" s="47" t="s">
        <v>18</v>
      </c>
      <c r="C449" s="47">
        <v>9.0</v>
      </c>
      <c r="D449" s="46" t="s">
        <v>46</v>
      </c>
      <c r="E449" s="107">
        <v>167001.24</v>
      </c>
      <c r="F449" s="72" t="s">
        <v>45</v>
      </c>
      <c r="G449" s="52"/>
    </row>
    <row r="450">
      <c r="A450" s="47" t="s">
        <v>230</v>
      </c>
      <c r="B450" s="47" t="s">
        <v>18</v>
      </c>
      <c r="C450" s="47">
        <v>10.0</v>
      </c>
      <c r="D450" s="46" t="s">
        <v>107</v>
      </c>
      <c r="E450" s="107">
        <v>155622.06</v>
      </c>
      <c r="F450" s="72" t="s">
        <v>107</v>
      </c>
      <c r="G450" s="52"/>
    </row>
    <row r="451">
      <c r="A451" s="31"/>
      <c r="B451" s="31"/>
      <c r="C451" s="31"/>
      <c r="E451" s="109"/>
      <c r="F451" s="33"/>
      <c r="G451" s="52"/>
    </row>
    <row r="452">
      <c r="A452" s="47" t="s">
        <v>211</v>
      </c>
      <c r="B452" s="47" t="s">
        <v>23</v>
      </c>
      <c r="C452" s="47">
        <v>1.0</v>
      </c>
      <c r="D452" s="46" t="s">
        <v>1628</v>
      </c>
      <c r="E452" s="107">
        <v>200000.0</v>
      </c>
      <c r="F452" s="72" t="s">
        <v>122</v>
      </c>
      <c r="G452" s="52"/>
    </row>
    <row r="453">
      <c r="A453" s="47" t="s">
        <v>211</v>
      </c>
      <c r="B453" s="47" t="s">
        <v>23</v>
      </c>
      <c r="C453" s="47">
        <v>2.0</v>
      </c>
      <c r="D453" s="46" t="s">
        <v>1629</v>
      </c>
      <c r="E453" s="107">
        <v>198950.6</v>
      </c>
      <c r="F453" s="72" t="s">
        <v>122</v>
      </c>
      <c r="G453" s="52"/>
    </row>
    <row r="454">
      <c r="A454" s="47" t="s">
        <v>211</v>
      </c>
      <c r="B454" s="47" t="s">
        <v>23</v>
      </c>
      <c r="C454" s="47">
        <v>3.0</v>
      </c>
      <c r="D454" s="46" t="s">
        <v>46</v>
      </c>
      <c r="E454" s="107">
        <v>199720.37</v>
      </c>
      <c r="F454" s="72" t="s">
        <v>45</v>
      </c>
      <c r="G454" s="52"/>
    </row>
    <row r="455">
      <c r="A455" s="47" t="s">
        <v>211</v>
      </c>
      <c r="B455" s="47" t="s">
        <v>23</v>
      </c>
      <c r="C455" s="47">
        <v>4.0</v>
      </c>
      <c r="D455" s="46" t="s">
        <v>90</v>
      </c>
      <c r="E455" s="107">
        <v>199777.03</v>
      </c>
      <c r="F455" s="72" t="s">
        <v>89</v>
      </c>
      <c r="G455" s="52"/>
    </row>
    <row r="456">
      <c r="A456" s="47" t="s">
        <v>211</v>
      </c>
      <c r="B456" s="47" t="s">
        <v>23</v>
      </c>
      <c r="C456" s="47">
        <v>5.0</v>
      </c>
      <c r="D456" s="46" t="s">
        <v>101</v>
      </c>
      <c r="E456" s="107">
        <v>197864.49</v>
      </c>
      <c r="F456" s="72" t="s">
        <v>101</v>
      </c>
      <c r="G456" s="52"/>
    </row>
    <row r="457">
      <c r="A457" s="47" t="s">
        <v>211</v>
      </c>
      <c r="B457" s="47" t="s">
        <v>23</v>
      </c>
      <c r="C457" s="47">
        <v>6.0</v>
      </c>
      <c r="D457" s="46" t="s">
        <v>101</v>
      </c>
      <c r="E457" s="107">
        <v>196554.22</v>
      </c>
      <c r="F457" s="72" t="s">
        <v>101</v>
      </c>
      <c r="G457" s="52"/>
    </row>
    <row r="458">
      <c r="A458" s="47" t="s">
        <v>211</v>
      </c>
      <c r="B458" s="47" t="s">
        <v>23</v>
      </c>
      <c r="C458" s="47">
        <v>7.0</v>
      </c>
      <c r="D458" s="46" t="s">
        <v>119</v>
      </c>
      <c r="E458" s="107">
        <v>199558.16</v>
      </c>
      <c r="F458" s="72" t="s">
        <v>119</v>
      </c>
      <c r="G458" s="52"/>
    </row>
    <row r="459">
      <c r="A459" s="47" t="s">
        <v>211</v>
      </c>
      <c r="B459" s="47" t="s">
        <v>23</v>
      </c>
      <c r="C459" s="47">
        <v>8.0</v>
      </c>
      <c r="D459" s="46" t="s">
        <v>90</v>
      </c>
      <c r="E459" s="107">
        <v>199392.73</v>
      </c>
      <c r="F459" s="72" t="s">
        <v>89</v>
      </c>
      <c r="G459" s="52"/>
    </row>
    <row r="460">
      <c r="A460" s="47" t="s">
        <v>211</v>
      </c>
      <c r="B460" s="47" t="s">
        <v>23</v>
      </c>
      <c r="C460" s="47">
        <v>9.0</v>
      </c>
      <c r="D460" s="46" t="s">
        <v>27</v>
      </c>
      <c r="E460" s="107">
        <v>199562.33</v>
      </c>
      <c r="F460" s="72" t="s">
        <v>27</v>
      </c>
      <c r="G460" s="52"/>
    </row>
    <row r="461">
      <c r="A461" s="47" t="s">
        <v>211</v>
      </c>
      <c r="B461" s="47" t="s">
        <v>23</v>
      </c>
      <c r="C461" s="47">
        <v>10.0</v>
      </c>
      <c r="D461" s="46" t="s">
        <v>54</v>
      </c>
      <c r="E461" s="107">
        <v>199318.88</v>
      </c>
      <c r="F461" s="72" t="s">
        <v>54</v>
      </c>
      <c r="G461" s="52"/>
    </row>
    <row r="462">
      <c r="A462" s="47"/>
      <c r="B462" s="47"/>
      <c r="C462" s="47"/>
      <c r="E462" s="109"/>
      <c r="F462" s="33"/>
      <c r="G462" s="52"/>
    </row>
    <row r="463">
      <c r="A463" s="47" t="s">
        <v>212</v>
      </c>
      <c r="B463" s="47" t="s">
        <v>23</v>
      </c>
      <c r="C463" s="47">
        <v>1.0</v>
      </c>
      <c r="D463" s="46" t="s">
        <v>1628</v>
      </c>
      <c r="E463" s="107">
        <v>200000.0</v>
      </c>
      <c r="F463" s="72" t="s">
        <v>122</v>
      </c>
      <c r="G463" s="52"/>
    </row>
    <row r="464">
      <c r="A464" s="47" t="s">
        <v>212</v>
      </c>
      <c r="B464" s="47" t="s">
        <v>23</v>
      </c>
      <c r="C464" s="47">
        <v>2.0</v>
      </c>
      <c r="D464" s="46" t="s">
        <v>1628</v>
      </c>
      <c r="E464" s="107">
        <v>200000.0</v>
      </c>
      <c r="F464" s="72" t="s">
        <v>122</v>
      </c>
      <c r="G464" s="52"/>
    </row>
    <row r="465">
      <c r="A465" s="47" t="s">
        <v>212</v>
      </c>
      <c r="B465" s="47" t="s">
        <v>23</v>
      </c>
      <c r="C465" s="47">
        <v>3.0</v>
      </c>
      <c r="D465" s="46" t="s">
        <v>1612</v>
      </c>
      <c r="E465" s="107">
        <v>200000.0</v>
      </c>
      <c r="F465" s="72" t="s">
        <v>39</v>
      </c>
      <c r="G465" s="52"/>
    </row>
    <row r="466">
      <c r="A466" s="47" t="s">
        <v>212</v>
      </c>
      <c r="B466" s="47" t="s">
        <v>23</v>
      </c>
      <c r="C466" s="47">
        <v>4.0</v>
      </c>
      <c r="D466" s="46" t="s">
        <v>1612</v>
      </c>
      <c r="E466" s="107">
        <v>200000.0</v>
      </c>
      <c r="F466" s="72" t="s">
        <v>39</v>
      </c>
      <c r="G466" s="52"/>
    </row>
    <row r="467">
      <c r="A467" s="47" t="s">
        <v>212</v>
      </c>
      <c r="B467" s="47" t="s">
        <v>23</v>
      </c>
      <c r="C467" s="47">
        <v>5.0</v>
      </c>
      <c r="D467" s="46" t="s">
        <v>1612</v>
      </c>
      <c r="E467" s="107">
        <v>200000.0</v>
      </c>
      <c r="F467" s="72" t="s">
        <v>39</v>
      </c>
      <c r="G467" s="52"/>
    </row>
    <row r="468">
      <c r="A468" s="47" t="s">
        <v>212</v>
      </c>
      <c r="B468" s="47" t="s">
        <v>23</v>
      </c>
      <c r="C468" s="47">
        <v>6.0</v>
      </c>
      <c r="D468" s="46" t="s">
        <v>107</v>
      </c>
      <c r="E468" s="107">
        <v>195441.57</v>
      </c>
      <c r="F468" s="72" t="s">
        <v>107</v>
      </c>
      <c r="G468" s="52"/>
    </row>
    <row r="469">
      <c r="A469" s="47" t="s">
        <v>212</v>
      </c>
      <c r="B469" s="47" t="s">
        <v>23</v>
      </c>
      <c r="C469" s="47">
        <v>7.0</v>
      </c>
      <c r="D469" s="46" t="s">
        <v>46</v>
      </c>
      <c r="E469" s="107">
        <v>199578.96</v>
      </c>
      <c r="F469" s="72" t="s">
        <v>45</v>
      </c>
      <c r="G469" s="52"/>
    </row>
    <row r="470">
      <c r="A470" s="47" t="s">
        <v>212</v>
      </c>
      <c r="B470" s="47" t="s">
        <v>23</v>
      </c>
      <c r="C470" s="47">
        <v>8.0</v>
      </c>
      <c r="D470" s="46" t="s">
        <v>107</v>
      </c>
      <c r="E470" s="107">
        <v>199617.69</v>
      </c>
      <c r="F470" s="72" t="s">
        <v>107</v>
      </c>
      <c r="G470" s="52"/>
    </row>
    <row r="471">
      <c r="A471" s="47" t="s">
        <v>212</v>
      </c>
      <c r="B471" s="47" t="s">
        <v>23</v>
      </c>
      <c r="C471" s="47">
        <v>9.0</v>
      </c>
      <c r="D471" s="46" t="s">
        <v>46</v>
      </c>
      <c r="E471" s="107">
        <v>199918.21</v>
      </c>
      <c r="F471" s="72" t="s">
        <v>45</v>
      </c>
      <c r="G471" s="52"/>
    </row>
    <row r="472">
      <c r="A472" s="47" t="s">
        <v>212</v>
      </c>
      <c r="B472" s="47" t="s">
        <v>23</v>
      </c>
      <c r="C472" s="47">
        <v>10.0</v>
      </c>
      <c r="D472" s="46" t="s">
        <v>52</v>
      </c>
      <c r="E472" s="107">
        <v>114205.48</v>
      </c>
      <c r="F472" s="72" t="s">
        <v>51</v>
      </c>
      <c r="G472" s="52"/>
    </row>
    <row r="473">
      <c r="A473" s="31"/>
      <c r="B473" s="31"/>
      <c r="C473" s="31"/>
      <c r="E473" s="109"/>
      <c r="F473" s="33"/>
      <c r="G473" s="52"/>
    </row>
    <row r="474">
      <c r="A474" s="47" t="s">
        <v>213</v>
      </c>
      <c r="B474" s="47" t="s">
        <v>23</v>
      </c>
      <c r="C474" s="47">
        <v>1.0</v>
      </c>
      <c r="D474" s="99" t="s">
        <v>630</v>
      </c>
      <c r="E474" s="107">
        <v>157857.96</v>
      </c>
      <c r="F474" s="72" t="s">
        <v>75</v>
      </c>
      <c r="G474" s="52"/>
    </row>
    <row r="475">
      <c r="A475" s="47" t="s">
        <v>213</v>
      </c>
      <c r="B475" s="47" t="s">
        <v>23</v>
      </c>
      <c r="C475" s="47">
        <v>2.0</v>
      </c>
      <c r="D475" s="46" t="s">
        <v>69</v>
      </c>
      <c r="E475" s="107">
        <v>152321.15</v>
      </c>
      <c r="F475" s="72" t="s">
        <v>69</v>
      </c>
      <c r="G475" s="52"/>
    </row>
    <row r="476">
      <c r="A476" s="47" t="s">
        <v>213</v>
      </c>
      <c r="B476" s="47" t="s">
        <v>23</v>
      </c>
      <c r="C476" s="47">
        <v>3.0</v>
      </c>
      <c r="D476" s="46" t="s">
        <v>1630</v>
      </c>
      <c r="E476" s="107">
        <v>157434.7</v>
      </c>
      <c r="F476" s="72" t="s">
        <v>107</v>
      </c>
      <c r="G476" s="52"/>
    </row>
    <row r="477">
      <c r="A477" s="47" t="s">
        <v>213</v>
      </c>
      <c r="B477" s="47" t="s">
        <v>23</v>
      </c>
      <c r="C477" s="47">
        <v>4.0</v>
      </c>
      <c r="D477" s="46" t="s">
        <v>46</v>
      </c>
      <c r="E477" s="107">
        <v>182416.45</v>
      </c>
      <c r="F477" s="72" t="s">
        <v>45</v>
      </c>
      <c r="G477" s="52"/>
    </row>
    <row r="478">
      <c r="A478" s="47" t="s">
        <v>213</v>
      </c>
      <c r="B478" s="47" t="s">
        <v>23</v>
      </c>
      <c r="C478" s="47">
        <v>5.0</v>
      </c>
      <c r="D478" s="46" t="s">
        <v>1631</v>
      </c>
      <c r="E478" s="107">
        <v>157771.52</v>
      </c>
      <c r="F478" s="72" t="s">
        <v>122</v>
      </c>
      <c r="G478" s="52"/>
    </row>
    <row r="479">
      <c r="A479" s="47" t="s">
        <v>213</v>
      </c>
      <c r="B479" s="47" t="s">
        <v>23</v>
      </c>
      <c r="C479" s="47">
        <v>6.0</v>
      </c>
      <c r="D479" s="46" t="s">
        <v>1631</v>
      </c>
      <c r="E479" s="107">
        <v>157798.04</v>
      </c>
      <c r="F479" s="72" t="s">
        <v>122</v>
      </c>
      <c r="G479" s="52"/>
    </row>
    <row r="480">
      <c r="A480" s="47" t="s">
        <v>213</v>
      </c>
      <c r="B480" s="47" t="s">
        <v>23</v>
      </c>
      <c r="C480" s="47">
        <v>7.0</v>
      </c>
      <c r="D480" s="46" t="s">
        <v>630</v>
      </c>
      <c r="E480" s="107">
        <v>154133.32</v>
      </c>
      <c r="F480" s="72" t="s">
        <v>75</v>
      </c>
      <c r="G480" s="52"/>
    </row>
    <row r="481">
      <c r="A481" s="47" t="s">
        <v>213</v>
      </c>
      <c r="B481" s="47" t="s">
        <v>23</v>
      </c>
      <c r="C481" s="47">
        <v>8.0</v>
      </c>
      <c r="D481" s="46" t="s">
        <v>46</v>
      </c>
      <c r="E481" s="107">
        <v>176153.47</v>
      </c>
      <c r="F481" s="72" t="s">
        <v>45</v>
      </c>
      <c r="G481" s="52"/>
    </row>
    <row r="482">
      <c r="A482" s="47" t="s">
        <v>213</v>
      </c>
      <c r="B482" s="47" t="s">
        <v>23</v>
      </c>
      <c r="C482" s="47">
        <v>9.0</v>
      </c>
      <c r="D482" s="46" t="s">
        <v>107</v>
      </c>
      <c r="E482" s="107">
        <v>197012.75</v>
      </c>
      <c r="F482" s="72" t="s">
        <v>107</v>
      </c>
      <c r="G482" s="52"/>
    </row>
    <row r="483">
      <c r="A483" s="47" t="s">
        <v>213</v>
      </c>
      <c r="B483" s="47" t="s">
        <v>23</v>
      </c>
      <c r="C483" s="47">
        <v>10.0</v>
      </c>
      <c r="D483" s="46" t="s">
        <v>46</v>
      </c>
      <c r="E483" s="107">
        <v>197696.14</v>
      </c>
      <c r="F483" s="72" t="s">
        <v>45</v>
      </c>
      <c r="G483" s="52"/>
    </row>
    <row r="484">
      <c r="A484" s="47" t="s">
        <v>213</v>
      </c>
      <c r="B484" s="47" t="s">
        <v>23</v>
      </c>
      <c r="C484" s="47">
        <v>11.0</v>
      </c>
      <c r="D484" s="46" t="s">
        <v>46</v>
      </c>
      <c r="E484" s="107">
        <v>200000.0</v>
      </c>
      <c r="F484" s="72" t="s">
        <v>45</v>
      </c>
      <c r="G484" s="52"/>
    </row>
    <row r="485">
      <c r="A485" s="31"/>
      <c r="B485" s="31"/>
      <c r="C485" s="31"/>
      <c r="E485" s="109"/>
      <c r="F485" s="33"/>
      <c r="G485" s="52"/>
    </row>
    <row r="486">
      <c r="A486" s="47" t="s">
        <v>214</v>
      </c>
      <c r="B486" s="47" t="s">
        <v>23</v>
      </c>
      <c r="C486" s="47">
        <v>1.0</v>
      </c>
      <c r="D486" s="46" t="s">
        <v>650</v>
      </c>
      <c r="E486" s="107">
        <v>196357.27</v>
      </c>
      <c r="F486" s="72" t="s">
        <v>113</v>
      </c>
      <c r="G486" s="52"/>
    </row>
    <row r="487">
      <c r="A487" s="47" t="s">
        <v>214</v>
      </c>
      <c r="B487" s="47" t="s">
        <v>23</v>
      </c>
      <c r="C487" s="47">
        <v>2.0</v>
      </c>
      <c r="D487" s="46" t="s">
        <v>40</v>
      </c>
      <c r="E487" s="107">
        <v>200000.0</v>
      </c>
      <c r="F487" s="72" t="s">
        <v>39</v>
      </c>
      <c r="G487" s="52"/>
    </row>
    <row r="488">
      <c r="A488" s="47" t="s">
        <v>214</v>
      </c>
      <c r="B488" s="47" t="s">
        <v>23</v>
      </c>
      <c r="C488" s="47">
        <v>3.0</v>
      </c>
      <c r="D488" s="46" t="s">
        <v>46</v>
      </c>
      <c r="E488" s="107">
        <v>197926.99</v>
      </c>
      <c r="F488" s="72" t="s">
        <v>45</v>
      </c>
      <c r="G488" s="52"/>
    </row>
    <row r="489">
      <c r="A489" s="47" t="s">
        <v>214</v>
      </c>
      <c r="B489" s="47" t="s">
        <v>23</v>
      </c>
      <c r="C489" s="47">
        <v>4.0</v>
      </c>
      <c r="D489" s="46" t="s">
        <v>46</v>
      </c>
      <c r="E489" s="107">
        <v>197740.35</v>
      </c>
      <c r="F489" s="72" t="s">
        <v>45</v>
      </c>
      <c r="G489" s="52"/>
    </row>
    <row r="490">
      <c r="A490" s="47" t="s">
        <v>214</v>
      </c>
      <c r="B490" s="47" t="s">
        <v>23</v>
      </c>
      <c r="C490" s="47">
        <v>5.0</v>
      </c>
      <c r="D490" s="46" t="s">
        <v>107</v>
      </c>
      <c r="E490" s="107">
        <v>196587.65</v>
      </c>
      <c r="F490" s="72" t="s">
        <v>107</v>
      </c>
      <c r="G490" s="52"/>
    </row>
    <row r="491">
      <c r="A491" s="47" t="s">
        <v>214</v>
      </c>
      <c r="B491" s="47" t="s">
        <v>23</v>
      </c>
      <c r="C491" s="47">
        <v>6.0</v>
      </c>
      <c r="D491" s="46" t="s">
        <v>1626</v>
      </c>
      <c r="E491" s="107">
        <v>197571.5</v>
      </c>
      <c r="F491" s="72" t="s">
        <v>95</v>
      </c>
      <c r="G491" s="52"/>
    </row>
    <row r="492">
      <c r="A492" s="47" t="s">
        <v>214</v>
      </c>
      <c r="B492" s="47" t="s">
        <v>23</v>
      </c>
      <c r="C492" s="47">
        <v>7.0</v>
      </c>
      <c r="D492" s="46" t="s">
        <v>107</v>
      </c>
      <c r="E492" s="107">
        <v>176172.45</v>
      </c>
      <c r="F492" s="72" t="s">
        <v>107</v>
      </c>
      <c r="G492" s="52"/>
    </row>
    <row r="493">
      <c r="A493" s="47" t="s">
        <v>214</v>
      </c>
      <c r="B493" s="47" t="s">
        <v>23</v>
      </c>
      <c r="C493" s="47">
        <v>8.0</v>
      </c>
      <c r="D493" s="46" t="s">
        <v>46</v>
      </c>
      <c r="E493" s="107">
        <v>197200.84</v>
      </c>
      <c r="F493" s="72" t="s">
        <v>45</v>
      </c>
      <c r="G493" s="52"/>
    </row>
    <row r="494">
      <c r="A494" s="47" t="s">
        <v>214</v>
      </c>
      <c r="B494" s="47" t="s">
        <v>23</v>
      </c>
      <c r="C494" s="47">
        <v>9.0</v>
      </c>
      <c r="D494" s="46" t="s">
        <v>54</v>
      </c>
      <c r="E494" s="107">
        <v>197307.16</v>
      </c>
      <c r="F494" s="72" t="s">
        <v>54</v>
      </c>
      <c r="G494" s="52"/>
    </row>
    <row r="495">
      <c r="A495" s="31"/>
      <c r="B495" s="31"/>
      <c r="C495" s="31"/>
      <c r="E495" s="109"/>
      <c r="F495" s="33"/>
      <c r="G495" s="52"/>
    </row>
    <row r="496">
      <c r="A496" s="47" t="s">
        <v>223</v>
      </c>
      <c r="B496" s="47" t="s">
        <v>23</v>
      </c>
      <c r="C496" s="47">
        <v>1.0</v>
      </c>
      <c r="D496" s="46" t="s">
        <v>1628</v>
      </c>
      <c r="E496" s="107">
        <v>200000.0</v>
      </c>
      <c r="F496" s="72" t="s">
        <v>122</v>
      </c>
      <c r="G496" s="52"/>
    </row>
    <row r="497">
      <c r="A497" s="47" t="s">
        <v>223</v>
      </c>
      <c r="B497" s="47" t="s">
        <v>23</v>
      </c>
      <c r="C497" s="47">
        <v>2.0</v>
      </c>
      <c r="D497" s="99" t="s">
        <v>73</v>
      </c>
      <c r="E497" s="107">
        <v>199548.72</v>
      </c>
      <c r="F497" s="72" t="s">
        <v>72</v>
      </c>
      <c r="G497" s="52"/>
    </row>
    <row r="498">
      <c r="A498" s="47" t="s">
        <v>223</v>
      </c>
      <c r="B498" s="47" t="s">
        <v>23</v>
      </c>
      <c r="C498" s="47">
        <v>3.0</v>
      </c>
      <c r="D498" s="46" t="s">
        <v>1632</v>
      </c>
      <c r="E498" s="107">
        <v>200000.0</v>
      </c>
      <c r="F498" s="72" t="s">
        <v>122</v>
      </c>
      <c r="G498" s="52"/>
    </row>
    <row r="499">
      <c r="A499" s="47" t="s">
        <v>223</v>
      </c>
      <c r="B499" s="47" t="s">
        <v>23</v>
      </c>
      <c r="C499" s="47">
        <v>4.0</v>
      </c>
      <c r="D499" s="46" t="s">
        <v>60</v>
      </c>
      <c r="E499" s="107">
        <v>199664.64</v>
      </c>
      <c r="F499" s="72" t="s">
        <v>60</v>
      </c>
      <c r="G499" s="52"/>
    </row>
    <row r="500">
      <c r="A500" s="47" t="s">
        <v>223</v>
      </c>
      <c r="B500" s="47" t="s">
        <v>23</v>
      </c>
      <c r="C500" s="47">
        <v>5.0</v>
      </c>
      <c r="D500" s="46" t="s">
        <v>46</v>
      </c>
      <c r="E500" s="107">
        <v>199963.09</v>
      </c>
      <c r="F500" s="72" t="s">
        <v>45</v>
      </c>
      <c r="G500" s="52"/>
    </row>
    <row r="501">
      <c r="A501" s="47" t="s">
        <v>223</v>
      </c>
      <c r="B501" s="47" t="s">
        <v>23</v>
      </c>
      <c r="C501" s="47">
        <v>6.0</v>
      </c>
      <c r="D501" s="46" t="s">
        <v>46</v>
      </c>
      <c r="E501" s="107">
        <v>199954.78</v>
      </c>
      <c r="F501" s="72" t="s">
        <v>45</v>
      </c>
      <c r="G501" s="52"/>
    </row>
    <row r="502">
      <c r="A502" s="47" t="s">
        <v>223</v>
      </c>
      <c r="B502" s="47" t="s">
        <v>23</v>
      </c>
      <c r="C502" s="47">
        <v>7.0</v>
      </c>
      <c r="D502" s="46" t="s">
        <v>1633</v>
      </c>
      <c r="E502" s="107">
        <v>199072.86</v>
      </c>
      <c r="F502" s="72" t="s">
        <v>95</v>
      </c>
      <c r="G502" s="52"/>
    </row>
    <row r="503">
      <c r="A503" s="47" t="s">
        <v>223</v>
      </c>
      <c r="B503" s="47" t="s">
        <v>23</v>
      </c>
      <c r="C503" s="47">
        <v>8.0</v>
      </c>
      <c r="D503" s="46" t="s">
        <v>1631</v>
      </c>
      <c r="E503" s="107">
        <v>199072.86</v>
      </c>
      <c r="F503" s="72" t="s">
        <v>122</v>
      </c>
      <c r="G503" s="52"/>
    </row>
    <row r="504">
      <c r="A504" s="47" t="s">
        <v>223</v>
      </c>
      <c r="B504" s="47" t="s">
        <v>23</v>
      </c>
      <c r="C504" s="47">
        <v>9.0</v>
      </c>
      <c r="D504" s="46" t="s">
        <v>52</v>
      </c>
      <c r="E504" s="107">
        <v>179177.5</v>
      </c>
      <c r="F504" s="72" t="s">
        <v>51</v>
      </c>
      <c r="G504" s="52"/>
    </row>
    <row r="505">
      <c r="A505" s="47"/>
      <c r="B505" s="47"/>
      <c r="C505" s="47"/>
      <c r="E505" s="109"/>
      <c r="F505" s="33"/>
      <c r="G505" s="52"/>
    </row>
    <row r="506">
      <c r="A506" s="47" t="s">
        <v>224</v>
      </c>
      <c r="B506" s="47" t="s">
        <v>23</v>
      </c>
      <c r="C506" s="47">
        <v>1.0</v>
      </c>
      <c r="D506" s="46" t="s">
        <v>1631</v>
      </c>
      <c r="E506" s="107">
        <v>199920.0</v>
      </c>
      <c r="F506" s="72" t="s">
        <v>122</v>
      </c>
      <c r="G506" s="52"/>
    </row>
    <row r="507">
      <c r="A507" s="47" t="s">
        <v>224</v>
      </c>
      <c r="B507" s="47" t="s">
        <v>23</v>
      </c>
      <c r="C507" s="47">
        <v>2.0</v>
      </c>
      <c r="D507" s="46" t="s">
        <v>46</v>
      </c>
      <c r="E507" s="107">
        <v>199951.84</v>
      </c>
      <c r="F507" s="72" t="s">
        <v>45</v>
      </c>
      <c r="G507" s="52"/>
    </row>
    <row r="508">
      <c r="A508" s="47" t="s">
        <v>224</v>
      </c>
      <c r="B508" s="47" t="s">
        <v>23</v>
      </c>
      <c r="C508" s="47">
        <v>3.0</v>
      </c>
      <c r="D508" s="46" t="s">
        <v>46</v>
      </c>
      <c r="E508" s="107">
        <v>199904.66</v>
      </c>
      <c r="F508" s="72" t="s">
        <v>45</v>
      </c>
      <c r="G508" s="52"/>
    </row>
    <row r="509">
      <c r="A509" s="47" t="s">
        <v>224</v>
      </c>
      <c r="B509" s="47" t="s">
        <v>23</v>
      </c>
      <c r="C509" s="47">
        <v>4.0</v>
      </c>
      <c r="D509" s="46" t="s">
        <v>101</v>
      </c>
      <c r="E509" s="107">
        <v>199839.94</v>
      </c>
      <c r="F509" s="72" t="s">
        <v>101</v>
      </c>
      <c r="G509" s="52"/>
    </row>
    <row r="510">
      <c r="A510" s="47" t="s">
        <v>224</v>
      </c>
      <c r="B510" s="47" t="s">
        <v>23</v>
      </c>
      <c r="C510" s="47">
        <v>5.0</v>
      </c>
      <c r="D510" s="46" t="s">
        <v>90</v>
      </c>
      <c r="E510" s="107">
        <v>199925.2</v>
      </c>
      <c r="F510" s="72" t="s">
        <v>89</v>
      </c>
      <c r="G510" s="52"/>
    </row>
    <row r="511">
      <c r="A511" s="47" t="s">
        <v>224</v>
      </c>
      <c r="B511" s="47" t="s">
        <v>23</v>
      </c>
      <c r="C511" s="47">
        <v>6.0</v>
      </c>
      <c r="D511" s="46" t="s">
        <v>1631</v>
      </c>
      <c r="E511" s="107">
        <v>199745.29</v>
      </c>
      <c r="F511" s="72" t="s">
        <v>122</v>
      </c>
      <c r="G511" s="52"/>
    </row>
    <row r="512">
      <c r="A512" s="47" t="s">
        <v>224</v>
      </c>
      <c r="B512" s="47" t="s">
        <v>23</v>
      </c>
      <c r="C512" s="47">
        <v>7.0</v>
      </c>
      <c r="D512" s="46" t="s">
        <v>52</v>
      </c>
      <c r="E512" s="107">
        <v>118307.01</v>
      </c>
      <c r="F512" s="72" t="s">
        <v>51</v>
      </c>
      <c r="G512" s="52"/>
    </row>
    <row r="513">
      <c r="A513" s="47" t="s">
        <v>224</v>
      </c>
      <c r="B513" s="47" t="s">
        <v>23</v>
      </c>
      <c r="C513" s="47">
        <v>8.0</v>
      </c>
      <c r="D513" s="46" t="s">
        <v>52</v>
      </c>
      <c r="E513" s="107">
        <v>124147.69</v>
      </c>
      <c r="F513" s="72" t="s">
        <v>51</v>
      </c>
      <c r="G513" s="52"/>
    </row>
    <row r="514">
      <c r="A514" s="47" t="s">
        <v>224</v>
      </c>
      <c r="B514" s="47" t="s">
        <v>23</v>
      </c>
      <c r="C514" s="47">
        <v>9.0</v>
      </c>
      <c r="D514" s="46" t="s">
        <v>52</v>
      </c>
      <c r="E514" s="107">
        <v>197739.36</v>
      </c>
      <c r="F514" s="72" t="s">
        <v>51</v>
      </c>
      <c r="G514" s="52"/>
    </row>
    <row r="515">
      <c r="A515" s="47" t="s">
        <v>224</v>
      </c>
      <c r="B515" s="47" t="s">
        <v>23</v>
      </c>
      <c r="C515" s="47">
        <v>10.0</v>
      </c>
      <c r="D515" s="46" t="s">
        <v>52</v>
      </c>
      <c r="E515" s="107">
        <v>198288.16</v>
      </c>
      <c r="F515" s="72" t="s">
        <v>51</v>
      </c>
      <c r="G515" s="52"/>
    </row>
    <row r="516">
      <c r="A516" s="31"/>
      <c r="B516" s="31"/>
      <c r="C516" s="31"/>
      <c r="E516" s="109"/>
      <c r="F516" s="33"/>
      <c r="G516" s="52"/>
    </row>
    <row r="517">
      <c r="A517" s="47" t="s">
        <v>225</v>
      </c>
      <c r="B517" s="47" t="s">
        <v>23</v>
      </c>
      <c r="C517" s="47">
        <v>1.0</v>
      </c>
      <c r="D517" s="46" t="s">
        <v>54</v>
      </c>
      <c r="E517" s="107">
        <v>196212.4</v>
      </c>
      <c r="F517" s="72" t="s">
        <v>54</v>
      </c>
      <c r="G517" s="52"/>
    </row>
    <row r="518">
      <c r="A518" s="47" t="s">
        <v>225</v>
      </c>
      <c r="B518" s="47" t="s">
        <v>23</v>
      </c>
      <c r="C518" s="47">
        <v>2.0</v>
      </c>
      <c r="D518" s="46" t="s">
        <v>46</v>
      </c>
      <c r="E518" s="107">
        <v>194342.4</v>
      </c>
      <c r="F518" s="72" t="s">
        <v>45</v>
      </c>
      <c r="G518" s="52"/>
    </row>
    <row r="519">
      <c r="A519" s="47" t="s">
        <v>225</v>
      </c>
      <c r="B519" s="47" t="s">
        <v>23</v>
      </c>
      <c r="C519" s="47">
        <v>3.0</v>
      </c>
      <c r="D519" s="46" t="s">
        <v>46</v>
      </c>
      <c r="E519" s="107">
        <v>194488.0</v>
      </c>
      <c r="F519" s="72" t="s">
        <v>45</v>
      </c>
      <c r="G519" s="52"/>
    </row>
    <row r="520">
      <c r="A520" s="47" t="s">
        <v>225</v>
      </c>
      <c r="B520" s="47" t="s">
        <v>23</v>
      </c>
      <c r="C520" s="47">
        <v>4.0</v>
      </c>
      <c r="D520" s="46" t="s">
        <v>1631</v>
      </c>
      <c r="E520" s="107">
        <v>200000.0</v>
      </c>
      <c r="F520" s="72" t="s">
        <v>122</v>
      </c>
      <c r="G520" s="52"/>
    </row>
    <row r="521">
      <c r="A521" s="47" t="s">
        <v>225</v>
      </c>
      <c r="B521" s="47" t="s">
        <v>23</v>
      </c>
      <c r="C521" s="47">
        <v>5.0</v>
      </c>
      <c r="D521" s="46" t="s">
        <v>1631</v>
      </c>
      <c r="E521" s="107">
        <v>199124.46</v>
      </c>
      <c r="F521" s="72" t="s">
        <v>122</v>
      </c>
      <c r="G521" s="52"/>
    </row>
    <row r="522">
      <c r="A522" s="47" t="s">
        <v>225</v>
      </c>
      <c r="B522" s="47" t="s">
        <v>23</v>
      </c>
      <c r="C522" s="47">
        <v>6.0</v>
      </c>
      <c r="D522" s="46" t="s">
        <v>1631</v>
      </c>
      <c r="E522" s="107">
        <v>199833.74</v>
      </c>
      <c r="F522" s="72" t="s">
        <v>36</v>
      </c>
      <c r="G522" s="52"/>
    </row>
    <row r="523">
      <c r="A523" s="47" t="s">
        <v>225</v>
      </c>
      <c r="B523" s="47" t="s">
        <v>23</v>
      </c>
      <c r="C523" s="47">
        <v>7.0</v>
      </c>
      <c r="D523" s="46" t="s">
        <v>36</v>
      </c>
      <c r="E523" s="107">
        <v>199844.96</v>
      </c>
      <c r="F523" s="72" t="s">
        <v>36</v>
      </c>
      <c r="G523" s="52"/>
    </row>
    <row r="524">
      <c r="A524" s="47" t="s">
        <v>225</v>
      </c>
      <c r="B524" s="47" t="s">
        <v>23</v>
      </c>
      <c r="C524" s="47">
        <v>8.0</v>
      </c>
      <c r="D524" s="46" t="s">
        <v>46</v>
      </c>
      <c r="E524" s="107">
        <v>193919.04</v>
      </c>
      <c r="F524" s="72" t="s">
        <v>45</v>
      </c>
      <c r="G524" s="52"/>
    </row>
    <row r="525">
      <c r="A525" s="47"/>
      <c r="B525" s="47"/>
      <c r="C525" s="47"/>
      <c r="E525" s="109"/>
      <c r="F525" s="33"/>
      <c r="G525" s="52"/>
    </row>
    <row r="526">
      <c r="A526" s="47" t="s">
        <v>226</v>
      </c>
      <c r="B526" s="47" t="s">
        <v>23</v>
      </c>
      <c r="C526" s="47">
        <v>1.0</v>
      </c>
      <c r="D526" s="46" t="s">
        <v>1631</v>
      </c>
      <c r="E526" s="107">
        <v>200000.0</v>
      </c>
      <c r="F526" s="72" t="s">
        <v>122</v>
      </c>
      <c r="G526" s="52"/>
    </row>
    <row r="527">
      <c r="A527" s="47" t="s">
        <v>226</v>
      </c>
      <c r="B527" s="47" t="s">
        <v>23</v>
      </c>
      <c r="C527" s="47">
        <v>2.0</v>
      </c>
      <c r="D527" s="46" t="s">
        <v>1631</v>
      </c>
      <c r="E527" s="107">
        <v>199030.85</v>
      </c>
      <c r="F527" s="72" t="s">
        <v>122</v>
      </c>
      <c r="G527" s="52"/>
    </row>
    <row r="528">
      <c r="A528" s="47" t="s">
        <v>226</v>
      </c>
      <c r="B528" s="47" t="s">
        <v>23</v>
      </c>
      <c r="C528" s="47">
        <v>3.0</v>
      </c>
      <c r="D528" s="46" t="s">
        <v>86</v>
      </c>
      <c r="E528" s="107">
        <v>153249.53</v>
      </c>
      <c r="F528" s="72" t="s">
        <v>86</v>
      </c>
      <c r="G528" s="52"/>
    </row>
    <row r="529">
      <c r="A529" s="47" t="s">
        <v>226</v>
      </c>
      <c r="B529" s="47" t="s">
        <v>23</v>
      </c>
      <c r="C529" s="47">
        <v>4.0</v>
      </c>
      <c r="D529" s="46" t="s">
        <v>46</v>
      </c>
      <c r="E529" s="107">
        <v>139359.8</v>
      </c>
      <c r="F529" s="72" t="s">
        <v>45</v>
      </c>
      <c r="G529" s="52"/>
    </row>
    <row r="530">
      <c r="A530" s="47" t="s">
        <v>226</v>
      </c>
      <c r="B530" s="47" t="s">
        <v>23</v>
      </c>
      <c r="C530" s="47">
        <v>5.0</v>
      </c>
      <c r="D530" s="46" t="s">
        <v>46</v>
      </c>
      <c r="E530" s="107">
        <v>194445.44</v>
      </c>
      <c r="F530" s="72" t="s">
        <v>45</v>
      </c>
      <c r="G530" s="52"/>
    </row>
    <row r="531">
      <c r="A531" s="47" t="s">
        <v>226</v>
      </c>
      <c r="B531" s="47" t="s">
        <v>23</v>
      </c>
      <c r="C531" s="47">
        <v>6.0</v>
      </c>
      <c r="D531" s="46" t="s">
        <v>627</v>
      </c>
      <c r="E531" s="107">
        <v>196356.16</v>
      </c>
      <c r="F531" s="72" t="s">
        <v>48</v>
      </c>
      <c r="G531" s="52"/>
    </row>
    <row r="532">
      <c r="A532" s="47" t="s">
        <v>226</v>
      </c>
      <c r="B532" s="47" t="s">
        <v>23</v>
      </c>
      <c r="C532" s="47">
        <v>7.0</v>
      </c>
      <c r="D532" s="46" t="s">
        <v>1626</v>
      </c>
      <c r="E532" s="107">
        <v>172753.89</v>
      </c>
      <c r="F532" s="72" t="s">
        <v>95</v>
      </c>
      <c r="G532" s="52"/>
    </row>
    <row r="533">
      <c r="A533" s="47" t="s">
        <v>226</v>
      </c>
      <c r="B533" s="47" t="s">
        <v>23</v>
      </c>
      <c r="C533" s="47">
        <v>8.0</v>
      </c>
      <c r="D533" s="46" t="s">
        <v>119</v>
      </c>
      <c r="E533" s="107">
        <v>153249.53</v>
      </c>
      <c r="F533" s="72" t="s">
        <v>119</v>
      </c>
      <c r="G533" s="52"/>
    </row>
    <row r="534">
      <c r="A534" s="47" t="s">
        <v>226</v>
      </c>
      <c r="B534" s="47" t="s">
        <v>23</v>
      </c>
      <c r="C534" s="47">
        <v>9.0</v>
      </c>
      <c r="D534" s="46" t="s">
        <v>1626</v>
      </c>
      <c r="E534" s="107">
        <v>177069.5</v>
      </c>
      <c r="F534" s="72" t="s">
        <v>95</v>
      </c>
      <c r="G534" s="52"/>
    </row>
    <row r="535">
      <c r="A535" s="47" t="s">
        <v>226</v>
      </c>
      <c r="B535" s="47" t="s">
        <v>23</v>
      </c>
      <c r="C535" s="47">
        <v>10.0</v>
      </c>
      <c r="D535" s="46" t="s">
        <v>52</v>
      </c>
      <c r="E535" s="107">
        <v>119132.98</v>
      </c>
      <c r="F535" s="72" t="s">
        <v>51</v>
      </c>
      <c r="G535" s="52"/>
    </row>
    <row r="536">
      <c r="A536" s="31"/>
      <c r="B536" s="31"/>
      <c r="C536" s="31"/>
      <c r="E536" s="109"/>
      <c r="F536" s="33"/>
      <c r="G536" s="52"/>
    </row>
    <row r="537">
      <c r="A537" s="47" t="s">
        <v>227</v>
      </c>
      <c r="B537" s="47" t="s">
        <v>23</v>
      </c>
      <c r="C537" s="47">
        <v>1.0</v>
      </c>
      <c r="D537" s="46" t="s">
        <v>1631</v>
      </c>
      <c r="E537" s="107">
        <v>200000.0</v>
      </c>
      <c r="F537" s="72" t="s">
        <v>122</v>
      </c>
      <c r="G537" s="52"/>
    </row>
    <row r="538">
      <c r="A538" s="47" t="s">
        <v>227</v>
      </c>
      <c r="B538" s="47" t="s">
        <v>23</v>
      </c>
      <c r="C538" s="47">
        <v>2.0</v>
      </c>
      <c r="D538" s="46" t="s">
        <v>86</v>
      </c>
      <c r="E538" s="107">
        <v>198111.36</v>
      </c>
      <c r="F538" s="72" t="s">
        <v>86</v>
      </c>
      <c r="G538" s="52"/>
    </row>
    <row r="539">
      <c r="A539" s="47" t="s">
        <v>227</v>
      </c>
      <c r="B539" s="47" t="s">
        <v>23</v>
      </c>
      <c r="C539" s="47">
        <v>3.0</v>
      </c>
      <c r="D539" s="46" t="s">
        <v>86</v>
      </c>
      <c r="E539" s="107">
        <v>198394.11</v>
      </c>
      <c r="F539" s="72" t="s">
        <v>86</v>
      </c>
      <c r="G539" s="52"/>
    </row>
    <row r="540">
      <c r="A540" s="47" t="s">
        <v>227</v>
      </c>
      <c r="B540" s="47" t="s">
        <v>23</v>
      </c>
      <c r="C540" s="47">
        <v>4.0</v>
      </c>
      <c r="D540" s="46" t="s">
        <v>46</v>
      </c>
      <c r="E540" s="107">
        <v>199469.31</v>
      </c>
      <c r="F540" s="72" t="s">
        <v>45</v>
      </c>
      <c r="G540" s="52"/>
    </row>
    <row r="541">
      <c r="A541" s="47" t="s">
        <v>227</v>
      </c>
      <c r="B541" s="47" t="s">
        <v>23</v>
      </c>
      <c r="C541" s="47">
        <v>5.0</v>
      </c>
      <c r="D541" s="46" t="s">
        <v>42</v>
      </c>
      <c r="E541" s="107">
        <v>172634.0</v>
      </c>
      <c r="F541" s="72" t="s">
        <v>42</v>
      </c>
      <c r="G541" s="52"/>
    </row>
    <row r="542">
      <c r="A542" s="47" t="s">
        <v>227</v>
      </c>
      <c r="B542" s="47" t="s">
        <v>23</v>
      </c>
      <c r="C542" s="47">
        <v>6.0</v>
      </c>
      <c r="D542" s="46" t="s">
        <v>46</v>
      </c>
      <c r="E542" s="107">
        <v>199392.37</v>
      </c>
      <c r="F542" s="72" t="s">
        <v>45</v>
      </c>
      <c r="G542" s="52"/>
    </row>
    <row r="543">
      <c r="A543" s="47" t="s">
        <v>227</v>
      </c>
      <c r="B543" s="47" t="s">
        <v>23</v>
      </c>
      <c r="C543" s="47">
        <v>7.0</v>
      </c>
      <c r="D543" s="46" t="s">
        <v>64</v>
      </c>
      <c r="E543" s="107">
        <v>199902.88</v>
      </c>
      <c r="F543" s="72" t="s">
        <v>63</v>
      </c>
      <c r="G543" s="52"/>
    </row>
    <row r="544">
      <c r="A544" s="47" t="s">
        <v>227</v>
      </c>
      <c r="B544" s="47" t="s">
        <v>23</v>
      </c>
      <c r="C544" s="47">
        <v>8.0</v>
      </c>
      <c r="D544" s="46" t="s">
        <v>46</v>
      </c>
      <c r="E544" s="107">
        <v>179921.0</v>
      </c>
      <c r="F544" s="72" t="s">
        <v>45</v>
      </c>
      <c r="G544" s="52"/>
    </row>
    <row r="545">
      <c r="A545" s="47" t="s">
        <v>227</v>
      </c>
      <c r="B545" s="47" t="s">
        <v>23</v>
      </c>
      <c r="C545" s="47">
        <v>9.0</v>
      </c>
      <c r="D545" s="46" t="s">
        <v>27</v>
      </c>
      <c r="E545" s="107">
        <v>199729.43</v>
      </c>
      <c r="F545" s="72" t="s">
        <v>27</v>
      </c>
      <c r="G545" s="52"/>
    </row>
    <row r="546">
      <c r="A546" s="47" t="s">
        <v>227</v>
      </c>
      <c r="B546" s="47" t="s">
        <v>23</v>
      </c>
      <c r="C546" s="47">
        <v>10.0</v>
      </c>
      <c r="D546" s="46" t="s">
        <v>107</v>
      </c>
      <c r="E546" s="107">
        <v>199580.76</v>
      </c>
      <c r="F546" s="72" t="s">
        <v>107</v>
      </c>
      <c r="G546" s="52"/>
    </row>
    <row r="547">
      <c r="A547" s="31"/>
      <c r="B547" s="31"/>
      <c r="C547" s="31"/>
      <c r="E547" s="109"/>
      <c r="F547" s="33"/>
      <c r="G547" s="52"/>
    </row>
    <row r="548">
      <c r="A548" s="47" t="s">
        <v>228</v>
      </c>
      <c r="B548" s="47" t="s">
        <v>23</v>
      </c>
      <c r="C548" s="47">
        <v>1.0</v>
      </c>
      <c r="D548" s="46" t="s">
        <v>1631</v>
      </c>
      <c r="E548" s="107">
        <v>200000.0</v>
      </c>
      <c r="F548" s="72" t="s">
        <v>122</v>
      </c>
      <c r="G548" s="52"/>
    </row>
    <row r="549">
      <c r="A549" s="47" t="s">
        <v>228</v>
      </c>
      <c r="B549" s="47" t="s">
        <v>23</v>
      </c>
      <c r="C549" s="47">
        <v>2.0</v>
      </c>
      <c r="D549" s="46" t="s">
        <v>1626</v>
      </c>
      <c r="E549" s="107">
        <v>196415.9</v>
      </c>
      <c r="F549" s="72" t="s">
        <v>95</v>
      </c>
      <c r="G549" s="52"/>
    </row>
    <row r="550">
      <c r="A550" s="47" t="s">
        <v>228</v>
      </c>
      <c r="B550" s="47" t="s">
        <v>23</v>
      </c>
      <c r="C550" s="47">
        <v>3.0</v>
      </c>
      <c r="D550" s="46" t="s">
        <v>46</v>
      </c>
      <c r="E550" s="107">
        <v>199261.1</v>
      </c>
      <c r="F550" s="72" t="s">
        <v>45</v>
      </c>
      <c r="G550" s="52"/>
    </row>
    <row r="551">
      <c r="A551" s="47" t="s">
        <v>228</v>
      </c>
      <c r="B551" s="47" t="s">
        <v>23</v>
      </c>
      <c r="C551" s="47">
        <v>4.0</v>
      </c>
      <c r="D551" s="46" t="s">
        <v>46</v>
      </c>
      <c r="E551" s="107">
        <v>199249.68</v>
      </c>
      <c r="F551" s="72" t="s">
        <v>45</v>
      </c>
      <c r="G551" s="52"/>
    </row>
    <row r="552">
      <c r="A552" s="47" t="s">
        <v>228</v>
      </c>
      <c r="B552" s="47" t="s">
        <v>23</v>
      </c>
      <c r="C552" s="47">
        <v>5.0</v>
      </c>
      <c r="D552" s="46" t="s">
        <v>107</v>
      </c>
      <c r="E552" s="107">
        <v>199306.53</v>
      </c>
      <c r="F552" s="72" t="s">
        <v>107</v>
      </c>
      <c r="G552" s="52"/>
    </row>
    <row r="553">
      <c r="A553" s="47" t="s">
        <v>228</v>
      </c>
      <c r="B553" s="47" t="s">
        <v>23</v>
      </c>
      <c r="C553" s="47">
        <v>6.0</v>
      </c>
      <c r="D553" s="46" t="s">
        <v>27</v>
      </c>
      <c r="E553" s="107">
        <v>199196.48</v>
      </c>
      <c r="F553" s="72" t="s">
        <v>27</v>
      </c>
      <c r="G553" s="52"/>
    </row>
    <row r="554">
      <c r="A554" s="47" t="s">
        <v>228</v>
      </c>
      <c r="B554" s="47" t="s">
        <v>23</v>
      </c>
      <c r="C554" s="47">
        <v>7.0</v>
      </c>
      <c r="D554" s="46" t="s">
        <v>46</v>
      </c>
      <c r="E554" s="107">
        <v>199360.06</v>
      </c>
      <c r="F554" s="72" t="s">
        <v>45</v>
      </c>
      <c r="G554" s="52"/>
    </row>
    <row r="555">
      <c r="A555" s="47" t="s">
        <v>228</v>
      </c>
      <c r="B555" s="47" t="s">
        <v>23</v>
      </c>
      <c r="C555" s="47">
        <v>8.0</v>
      </c>
      <c r="D555" s="46" t="s">
        <v>46</v>
      </c>
      <c r="E555" s="107">
        <v>119513.1</v>
      </c>
      <c r="F555" s="72" t="s">
        <v>45</v>
      </c>
      <c r="G555" s="52"/>
    </row>
    <row r="556">
      <c r="A556" s="47" t="s">
        <v>228</v>
      </c>
      <c r="B556" s="47" t="s">
        <v>23</v>
      </c>
      <c r="C556" s="47">
        <v>9.0</v>
      </c>
      <c r="D556" s="46" t="s">
        <v>627</v>
      </c>
      <c r="E556" s="107">
        <v>99914.01</v>
      </c>
      <c r="F556" s="72" t="s">
        <v>48</v>
      </c>
      <c r="G556" s="52"/>
    </row>
    <row r="557">
      <c r="A557" s="47" t="s">
        <v>228</v>
      </c>
      <c r="B557" s="47" t="s">
        <v>23</v>
      </c>
      <c r="C557" s="47">
        <v>10.0</v>
      </c>
      <c r="D557" s="46" t="s">
        <v>46</v>
      </c>
      <c r="E557" s="107">
        <v>170403.0</v>
      </c>
      <c r="F557" s="72" t="s">
        <v>45</v>
      </c>
      <c r="G557" s="52"/>
    </row>
    <row r="558">
      <c r="A558" s="31"/>
      <c r="B558" s="31"/>
      <c r="C558" s="31"/>
      <c r="E558" s="109"/>
      <c r="F558" s="33"/>
      <c r="G558" s="52"/>
    </row>
    <row r="559">
      <c r="A559" s="47" t="s">
        <v>229</v>
      </c>
      <c r="B559" s="47" t="s">
        <v>23</v>
      </c>
      <c r="C559" s="47">
        <v>1.0</v>
      </c>
      <c r="D559" s="46" t="s">
        <v>1631</v>
      </c>
      <c r="E559" s="107">
        <v>994697.58</v>
      </c>
      <c r="F559" s="72" t="s">
        <v>122</v>
      </c>
      <c r="G559" s="52"/>
    </row>
    <row r="560">
      <c r="A560" s="47" t="s">
        <v>229</v>
      </c>
      <c r="B560" s="47" t="s">
        <v>23</v>
      </c>
      <c r="C560" s="47">
        <v>2.0</v>
      </c>
      <c r="D560" s="46" t="s">
        <v>64</v>
      </c>
      <c r="E560" s="107">
        <v>199913.78</v>
      </c>
      <c r="F560" s="72" t="s">
        <v>63</v>
      </c>
      <c r="G560" s="52"/>
    </row>
    <row r="561">
      <c r="A561" s="47" t="s">
        <v>229</v>
      </c>
      <c r="B561" s="47" t="s">
        <v>23</v>
      </c>
      <c r="C561" s="47">
        <v>3.0</v>
      </c>
      <c r="D561" s="46" t="s">
        <v>1626</v>
      </c>
      <c r="E561" s="107">
        <v>199907.27</v>
      </c>
      <c r="F561" s="72" t="s">
        <v>95</v>
      </c>
      <c r="G561" s="52"/>
    </row>
    <row r="562">
      <c r="A562" s="47" t="s">
        <v>229</v>
      </c>
      <c r="B562" s="47" t="s">
        <v>23</v>
      </c>
      <c r="C562" s="47">
        <v>4.0</v>
      </c>
      <c r="D562" s="46" t="s">
        <v>107</v>
      </c>
      <c r="E562" s="107">
        <v>199720.56</v>
      </c>
      <c r="F562" s="72" t="s">
        <v>107</v>
      </c>
      <c r="G562" s="52"/>
    </row>
    <row r="563">
      <c r="A563" s="47" t="s">
        <v>229</v>
      </c>
      <c r="B563" s="47" t="s">
        <v>23</v>
      </c>
      <c r="C563" s="47">
        <v>5.0</v>
      </c>
      <c r="D563" s="46" t="s">
        <v>107</v>
      </c>
      <c r="E563" s="107">
        <v>197477.86</v>
      </c>
      <c r="F563" s="72" t="s">
        <v>107</v>
      </c>
      <c r="G563" s="52"/>
    </row>
    <row r="564">
      <c r="A564" s="47" t="s">
        <v>229</v>
      </c>
      <c r="B564" s="47" t="s">
        <v>23</v>
      </c>
      <c r="C564" s="47">
        <v>6.0</v>
      </c>
      <c r="D564" s="46" t="s">
        <v>1626</v>
      </c>
      <c r="E564" s="107">
        <v>199760.02</v>
      </c>
      <c r="F564" s="72" t="s">
        <v>95</v>
      </c>
      <c r="G564" s="52"/>
    </row>
    <row r="565">
      <c r="A565" s="47" t="s">
        <v>229</v>
      </c>
      <c r="B565" s="47" t="s">
        <v>23</v>
      </c>
      <c r="C565" s="47">
        <v>7.0</v>
      </c>
      <c r="D565" s="46" t="s">
        <v>64</v>
      </c>
      <c r="E565" s="107">
        <v>198839.04</v>
      </c>
      <c r="F565" s="72" t="s">
        <v>63</v>
      </c>
      <c r="G565" s="52"/>
    </row>
    <row r="566">
      <c r="A566" s="47" t="s">
        <v>229</v>
      </c>
      <c r="B566" s="47" t="s">
        <v>23</v>
      </c>
      <c r="C566" s="47">
        <v>8.0</v>
      </c>
      <c r="D566" s="46" t="s">
        <v>1626</v>
      </c>
      <c r="E566" s="107">
        <v>196484.07</v>
      </c>
      <c r="F566" s="72" t="s">
        <v>95</v>
      </c>
      <c r="G566" s="52"/>
    </row>
    <row r="567">
      <c r="A567" s="47" t="s">
        <v>229</v>
      </c>
      <c r="B567" s="47" t="s">
        <v>23</v>
      </c>
      <c r="C567" s="47">
        <v>9.0</v>
      </c>
      <c r="D567" s="46" t="s">
        <v>46</v>
      </c>
      <c r="E567" s="107">
        <v>199808.67</v>
      </c>
      <c r="F567" s="72" t="s">
        <v>45</v>
      </c>
      <c r="G567" s="52"/>
    </row>
    <row r="568">
      <c r="A568" s="47" t="s">
        <v>229</v>
      </c>
      <c r="B568" s="47" t="s">
        <v>23</v>
      </c>
      <c r="C568" s="47">
        <v>10.0</v>
      </c>
      <c r="D568" s="46" t="s">
        <v>1634</v>
      </c>
      <c r="E568" s="107">
        <v>198842.56</v>
      </c>
      <c r="F568" s="72" t="s">
        <v>89</v>
      </c>
      <c r="G568" s="52"/>
    </row>
    <row r="569">
      <c r="A569" s="31"/>
      <c r="B569" s="31"/>
      <c r="C569" s="31"/>
      <c r="E569" s="109"/>
      <c r="F569" s="33"/>
      <c r="G569" s="52"/>
    </row>
    <row r="570">
      <c r="A570" s="47" t="s">
        <v>230</v>
      </c>
      <c r="B570" s="47" t="s">
        <v>23</v>
      </c>
      <c r="C570" s="47">
        <v>1.0</v>
      </c>
      <c r="D570" s="46" t="s">
        <v>64</v>
      </c>
      <c r="E570" s="107">
        <v>199879.84</v>
      </c>
      <c r="F570" s="72" t="s">
        <v>63</v>
      </c>
      <c r="G570" s="52"/>
    </row>
    <row r="571">
      <c r="A571" s="47" t="s">
        <v>230</v>
      </c>
      <c r="B571" s="47" t="s">
        <v>23</v>
      </c>
      <c r="C571" s="47">
        <v>2.0</v>
      </c>
      <c r="D571" s="46" t="s">
        <v>1631</v>
      </c>
      <c r="E571" s="107">
        <v>199625.96</v>
      </c>
      <c r="F571" s="72" t="s">
        <v>122</v>
      </c>
      <c r="G571" s="52"/>
    </row>
    <row r="572">
      <c r="A572" s="47" t="s">
        <v>230</v>
      </c>
      <c r="B572" s="47" t="s">
        <v>23</v>
      </c>
      <c r="C572" s="47">
        <v>3.0</v>
      </c>
      <c r="D572" s="46" t="s">
        <v>1631</v>
      </c>
      <c r="E572" s="107">
        <v>199837.64</v>
      </c>
      <c r="F572" s="72" t="s">
        <v>122</v>
      </c>
      <c r="G572" s="52"/>
    </row>
    <row r="573">
      <c r="A573" s="47" t="s">
        <v>230</v>
      </c>
      <c r="B573" s="47" t="s">
        <v>23</v>
      </c>
      <c r="C573" s="47">
        <v>4.0</v>
      </c>
      <c r="D573" s="46" t="s">
        <v>46</v>
      </c>
      <c r="E573" s="107">
        <v>199908.91</v>
      </c>
      <c r="F573" s="72" t="s">
        <v>45</v>
      </c>
      <c r="G573" s="52"/>
    </row>
    <row r="574">
      <c r="A574" s="47" t="s">
        <v>230</v>
      </c>
      <c r="B574" s="47" t="s">
        <v>23</v>
      </c>
      <c r="C574" s="47">
        <v>5.0</v>
      </c>
      <c r="D574" s="46" t="s">
        <v>27</v>
      </c>
      <c r="E574" s="107">
        <v>199459.43</v>
      </c>
      <c r="F574" s="72" t="s">
        <v>27</v>
      </c>
      <c r="G574" s="52"/>
    </row>
    <row r="575">
      <c r="A575" s="47" t="s">
        <v>230</v>
      </c>
      <c r="B575" s="47" t="s">
        <v>23</v>
      </c>
      <c r="C575" s="47">
        <v>6.0</v>
      </c>
      <c r="D575" s="46" t="s">
        <v>1626</v>
      </c>
      <c r="E575" s="107">
        <v>199879.84</v>
      </c>
      <c r="F575" s="72" t="s">
        <v>95</v>
      </c>
      <c r="G575" s="52"/>
    </row>
    <row r="576">
      <c r="A576" s="47" t="s">
        <v>230</v>
      </c>
      <c r="B576" s="47" t="s">
        <v>23</v>
      </c>
      <c r="C576" s="47">
        <v>7.0</v>
      </c>
      <c r="D576" s="46" t="s">
        <v>46</v>
      </c>
      <c r="E576" s="107">
        <v>199841.12</v>
      </c>
      <c r="F576" s="72" t="s">
        <v>45</v>
      </c>
      <c r="G576" s="52"/>
    </row>
    <row r="577">
      <c r="A577" s="47" t="s">
        <v>230</v>
      </c>
      <c r="B577" s="47" t="s">
        <v>23</v>
      </c>
      <c r="C577" s="47">
        <v>8.0</v>
      </c>
      <c r="D577" s="46" t="s">
        <v>107</v>
      </c>
      <c r="E577" s="107">
        <v>178419.96</v>
      </c>
      <c r="F577" s="72" t="s">
        <v>107</v>
      </c>
      <c r="G577" s="52"/>
    </row>
    <row r="578">
      <c r="A578" s="47" t="s">
        <v>230</v>
      </c>
      <c r="B578" s="47" t="s">
        <v>23</v>
      </c>
      <c r="C578" s="47">
        <v>9.0</v>
      </c>
      <c r="D578" s="46" t="s">
        <v>52</v>
      </c>
      <c r="E578" s="107">
        <v>118404.13</v>
      </c>
      <c r="F578" s="72" t="s">
        <v>51</v>
      </c>
      <c r="G578" s="52"/>
    </row>
    <row r="579">
      <c r="A579" s="31"/>
      <c r="B579" s="31"/>
      <c r="C579" s="31"/>
      <c r="E579" s="109"/>
      <c r="F579" s="33"/>
      <c r="G579" s="52"/>
    </row>
    <row r="580">
      <c r="A580" s="47"/>
      <c r="B580" s="47"/>
      <c r="C580" s="47"/>
      <c r="E580" s="107"/>
      <c r="F580" s="72"/>
      <c r="G580" s="52"/>
    </row>
    <row r="581">
      <c r="A581" s="47"/>
      <c r="B581" s="47"/>
      <c r="C581" s="47"/>
      <c r="E581" s="107"/>
      <c r="F581" s="72"/>
      <c r="G581" s="52"/>
    </row>
    <row r="582">
      <c r="A582" s="47"/>
      <c r="B582" s="47"/>
      <c r="C582" s="47"/>
      <c r="E582" s="107"/>
      <c r="F582" s="72"/>
      <c r="G582" s="52"/>
    </row>
    <row r="583">
      <c r="A583" s="47"/>
      <c r="B583" s="47"/>
      <c r="C583" s="47"/>
      <c r="E583" s="107"/>
      <c r="F583" s="72"/>
      <c r="G583" s="52"/>
    </row>
    <row r="584">
      <c r="A584" s="47"/>
      <c r="B584" s="47"/>
      <c r="C584" s="47"/>
      <c r="E584" s="107"/>
      <c r="F584" s="72"/>
      <c r="G584" s="52"/>
    </row>
    <row r="585">
      <c r="A585" s="47"/>
      <c r="B585" s="47"/>
      <c r="C585" s="47"/>
      <c r="E585" s="107"/>
      <c r="F585" s="72"/>
      <c r="G585" s="52"/>
    </row>
    <row r="586">
      <c r="A586" s="47"/>
      <c r="B586" s="47"/>
      <c r="C586" s="47"/>
      <c r="E586" s="107"/>
      <c r="F586" s="72"/>
      <c r="G586" s="52"/>
    </row>
    <row r="587">
      <c r="A587" s="47"/>
      <c r="B587" s="47"/>
      <c r="C587" s="47"/>
      <c r="E587" s="107"/>
      <c r="F587" s="72"/>
      <c r="G587" s="52"/>
    </row>
    <row r="588">
      <c r="A588" s="47"/>
      <c r="B588" s="47"/>
      <c r="C588" s="47"/>
      <c r="E588" s="107"/>
      <c r="F588" s="72"/>
      <c r="G588" s="52"/>
    </row>
    <row r="589">
      <c r="A589" s="47"/>
      <c r="B589" s="47"/>
      <c r="C589" s="47"/>
      <c r="E589" s="107"/>
      <c r="F589" s="72"/>
      <c r="G589" s="52"/>
    </row>
    <row r="590">
      <c r="A590" s="47"/>
      <c r="B590" s="47"/>
      <c r="C590" s="47"/>
      <c r="E590" s="107"/>
      <c r="F590" s="72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  <row r="1003">
      <c r="A1003" s="31"/>
      <c r="B1003" s="31"/>
      <c r="C1003" s="31"/>
      <c r="E1003" s="109"/>
      <c r="F1003" s="33"/>
      <c r="G1003" s="52"/>
    </row>
    <row r="1004">
      <c r="A1004" s="31"/>
      <c r="B1004" s="31"/>
      <c r="C1004" s="31"/>
      <c r="E1004" s="109"/>
      <c r="F1004" s="33"/>
      <c r="G1004" s="52"/>
    </row>
    <row r="1005">
      <c r="A1005" s="31"/>
      <c r="B1005" s="31"/>
      <c r="C1005" s="31"/>
      <c r="E1005" s="109"/>
      <c r="F1005" s="33"/>
      <c r="G1005" s="52"/>
    </row>
    <row r="1006">
      <c r="A1006" s="31"/>
      <c r="B1006" s="31"/>
      <c r="C1006" s="31"/>
      <c r="E1006" s="109"/>
      <c r="F1006" s="33"/>
      <c r="G1006" s="52"/>
    </row>
    <row r="1007">
      <c r="A1007" s="31"/>
      <c r="B1007" s="31"/>
      <c r="C1007" s="31"/>
      <c r="E1007" s="109"/>
      <c r="F1007" s="33"/>
      <c r="G1007" s="52"/>
    </row>
    <row r="1008">
      <c r="A1008" s="31"/>
      <c r="B1008" s="31"/>
      <c r="C1008" s="31"/>
      <c r="E1008" s="109"/>
      <c r="F1008" s="33"/>
      <c r="G1008" s="52"/>
    </row>
    <row r="1009">
      <c r="A1009" s="31"/>
      <c r="B1009" s="31"/>
      <c r="C1009" s="31"/>
      <c r="E1009" s="109"/>
      <c r="F1009" s="33"/>
      <c r="G1009" s="52"/>
    </row>
    <row r="1010">
      <c r="A1010" s="31"/>
      <c r="B1010" s="31"/>
      <c r="C1010" s="31"/>
      <c r="E1010" s="109"/>
      <c r="F1010" s="33"/>
      <c r="G1010" s="52"/>
    </row>
    <row r="1011">
      <c r="A1011" s="31"/>
      <c r="B1011" s="31"/>
      <c r="C1011" s="31"/>
      <c r="E1011" s="109"/>
      <c r="F1011" s="33"/>
      <c r="G1011" s="52"/>
    </row>
    <row r="1012">
      <c r="A1012" s="31"/>
      <c r="B1012" s="31"/>
      <c r="C1012" s="31"/>
      <c r="E1012" s="109"/>
      <c r="F1012" s="33"/>
      <c r="G1012" s="52"/>
    </row>
    <row r="1013">
      <c r="A1013" s="31"/>
      <c r="B1013" s="31"/>
      <c r="C1013" s="31"/>
      <c r="E1013" s="109"/>
      <c r="F1013" s="33"/>
      <c r="G1013" s="52"/>
    </row>
    <row r="1014">
      <c r="A1014" s="31"/>
      <c r="B1014" s="31"/>
      <c r="C1014" s="31"/>
      <c r="E1014" s="109"/>
      <c r="F1014" s="33"/>
      <c r="G1014" s="52"/>
    </row>
    <row r="1015">
      <c r="A1015" s="31"/>
      <c r="B1015" s="31"/>
      <c r="C1015" s="31"/>
      <c r="E1015" s="109"/>
      <c r="F1015" s="33"/>
      <c r="G1015" s="52"/>
    </row>
    <row r="1016">
      <c r="A1016" s="31"/>
      <c r="B1016" s="31"/>
      <c r="C1016" s="31"/>
      <c r="E1016" s="109"/>
      <c r="F1016" s="33"/>
      <c r="G1016" s="52"/>
    </row>
    <row r="1017">
      <c r="A1017" s="31"/>
      <c r="B1017" s="31"/>
      <c r="C1017" s="31"/>
      <c r="E1017" s="109"/>
      <c r="F1017" s="33"/>
      <c r="G1017" s="52"/>
    </row>
    <row r="1018">
      <c r="A1018" s="31"/>
      <c r="B1018" s="31"/>
      <c r="C1018" s="31"/>
      <c r="E1018" s="109"/>
      <c r="F1018" s="33"/>
      <c r="G1018" s="52"/>
    </row>
    <row r="1019">
      <c r="A1019" s="31"/>
      <c r="B1019" s="31"/>
      <c r="C1019" s="31"/>
      <c r="E1019" s="109"/>
      <c r="F1019" s="33"/>
      <c r="G1019" s="52"/>
    </row>
    <row r="1020">
      <c r="A1020" s="31"/>
      <c r="B1020" s="31"/>
      <c r="C1020" s="31"/>
      <c r="E1020" s="109"/>
      <c r="F1020" s="33"/>
      <c r="G1020" s="52"/>
    </row>
    <row r="1021">
      <c r="A1021" s="31"/>
      <c r="B1021" s="31"/>
      <c r="C1021" s="31"/>
      <c r="E1021" s="109"/>
      <c r="F1021" s="33"/>
      <c r="G1021" s="52"/>
    </row>
    <row r="1022">
      <c r="A1022" s="31"/>
      <c r="B1022" s="31"/>
      <c r="C1022" s="31"/>
      <c r="E1022" s="109"/>
      <c r="F1022" s="33"/>
      <c r="G1022" s="52"/>
    </row>
    <row r="1023">
      <c r="A1023" s="31"/>
      <c r="B1023" s="31"/>
      <c r="C1023" s="31"/>
      <c r="E1023" s="109"/>
      <c r="F1023" s="33"/>
      <c r="G1023" s="52"/>
    </row>
    <row r="1024">
      <c r="A1024" s="31"/>
      <c r="B1024" s="31"/>
      <c r="C1024" s="31"/>
      <c r="E1024" s="109"/>
      <c r="F1024" s="33"/>
      <c r="G1024" s="52"/>
    </row>
    <row r="1025">
      <c r="A1025" s="31"/>
      <c r="B1025" s="31"/>
      <c r="C1025" s="31"/>
      <c r="E1025" s="109"/>
      <c r="F1025" s="33"/>
      <c r="G1025" s="52"/>
    </row>
    <row r="1026">
      <c r="A1026" s="31"/>
      <c r="B1026" s="31"/>
      <c r="C1026" s="31"/>
      <c r="E1026" s="109"/>
      <c r="F1026" s="33"/>
      <c r="G1026" s="52"/>
    </row>
    <row r="1027">
      <c r="A1027" s="31"/>
      <c r="B1027" s="31"/>
      <c r="C1027" s="31"/>
      <c r="E1027" s="109"/>
      <c r="F1027" s="33"/>
      <c r="G1027" s="52"/>
    </row>
    <row r="1028">
      <c r="A1028" s="31"/>
      <c r="B1028" s="31"/>
      <c r="C1028" s="31"/>
      <c r="E1028" s="109"/>
      <c r="F1028" s="33"/>
      <c r="G1028" s="52"/>
    </row>
    <row r="1029">
      <c r="A1029" s="31"/>
      <c r="B1029" s="31"/>
      <c r="C1029" s="31"/>
      <c r="E1029" s="109"/>
      <c r="F1029" s="33"/>
      <c r="G1029" s="52"/>
    </row>
    <row r="1030">
      <c r="A1030" s="31"/>
      <c r="B1030" s="31"/>
      <c r="C1030" s="31"/>
      <c r="E1030" s="109"/>
      <c r="F1030" s="33"/>
      <c r="G1030" s="52"/>
    </row>
    <row r="1031">
      <c r="A1031" s="31"/>
      <c r="B1031" s="31"/>
      <c r="C1031" s="31"/>
      <c r="E1031" s="109"/>
      <c r="F1031" s="33"/>
      <c r="G1031" s="52"/>
    </row>
    <row r="1032">
      <c r="A1032" s="31"/>
      <c r="B1032" s="31"/>
      <c r="C1032" s="31"/>
      <c r="E1032" s="109"/>
      <c r="F1032" s="33"/>
      <c r="G1032" s="52"/>
    </row>
    <row r="1033">
      <c r="A1033" s="31"/>
      <c r="B1033" s="31"/>
      <c r="C1033" s="31"/>
      <c r="E1033" s="109"/>
      <c r="F1033" s="33"/>
      <c r="G1033" s="52"/>
    </row>
    <row r="1034">
      <c r="A1034" s="31"/>
      <c r="B1034" s="31"/>
      <c r="C1034" s="31"/>
      <c r="E1034" s="109"/>
      <c r="F1034" s="33"/>
      <c r="G1034" s="52"/>
    </row>
    <row r="1035">
      <c r="A1035" s="31"/>
      <c r="B1035" s="31"/>
      <c r="C1035" s="31"/>
      <c r="E1035" s="109"/>
      <c r="F1035" s="33"/>
      <c r="G1035" s="52"/>
    </row>
    <row r="1036">
      <c r="A1036" s="31"/>
      <c r="B1036" s="31"/>
      <c r="C1036" s="31"/>
      <c r="E1036" s="109"/>
      <c r="F1036" s="33"/>
      <c r="G1036" s="52"/>
    </row>
    <row r="1037">
      <c r="A1037" s="31"/>
      <c r="B1037" s="31"/>
      <c r="C1037" s="31"/>
      <c r="E1037" s="109"/>
      <c r="F1037" s="33"/>
      <c r="G1037" s="52"/>
    </row>
    <row r="1038">
      <c r="A1038" s="31"/>
      <c r="B1038" s="31"/>
      <c r="C1038" s="31"/>
      <c r="E1038" s="109"/>
      <c r="F1038" s="33"/>
      <c r="G1038" s="52"/>
    </row>
    <row r="1039">
      <c r="A1039" s="31"/>
      <c r="B1039" s="31"/>
      <c r="C1039" s="31"/>
      <c r="E1039" s="109"/>
      <c r="F1039" s="33"/>
      <c r="G1039" s="52"/>
    </row>
    <row r="1040">
      <c r="A1040" s="31"/>
      <c r="B1040" s="31"/>
      <c r="C1040" s="31"/>
      <c r="E1040" s="109"/>
      <c r="F1040" s="33"/>
      <c r="G1040" s="52"/>
    </row>
    <row r="1041">
      <c r="A1041" s="31"/>
      <c r="B1041" s="31"/>
      <c r="C1041" s="31"/>
      <c r="E1041" s="109"/>
      <c r="F1041" s="33"/>
      <c r="G1041" s="52"/>
    </row>
    <row r="1042">
      <c r="A1042" s="31"/>
      <c r="B1042" s="31"/>
      <c r="C1042" s="31"/>
      <c r="E1042" s="109"/>
      <c r="F1042" s="33"/>
      <c r="G1042" s="52"/>
    </row>
    <row r="1043">
      <c r="A1043" s="31"/>
      <c r="B1043" s="31"/>
      <c r="C1043" s="31"/>
      <c r="E1043" s="109"/>
      <c r="F1043" s="33"/>
      <c r="G1043" s="52"/>
    </row>
    <row r="1044">
      <c r="A1044" s="31"/>
      <c r="B1044" s="31"/>
      <c r="C1044" s="31"/>
      <c r="E1044" s="109"/>
      <c r="F1044" s="33"/>
      <c r="G1044" s="52"/>
    </row>
    <row r="1045">
      <c r="A1045" s="31"/>
      <c r="B1045" s="31"/>
      <c r="C1045" s="31"/>
      <c r="E1045" s="109"/>
      <c r="F1045" s="33"/>
      <c r="G1045" s="52"/>
    </row>
    <row r="1046">
      <c r="A1046" s="31"/>
      <c r="B1046" s="31"/>
      <c r="C1046" s="31"/>
      <c r="E1046" s="109"/>
      <c r="F1046" s="33"/>
      <c r="G1046" s="52"/>
    </row>
    <row r="1047">
      <c r="A1047" s="31"/>
      <c r="B1047" s="31"/>
      <c r="C1047" s="31"/>
      <c r="E1047" s="109"/>
      <c r="F1047" s="33"/>
      <c r="G1047" s="52"/>
    </row>
    <row r="1048">
      <c r="A1048" s="31"/>
      <c r="B1048" s="31"/>
      <c r="C1048" s="31"/>
      <c r="E1048" s="109"/>
      <c r="F1048" s="33"/>
      <c r="G1048" s="52"/>
    </row>
    <row r="1049">
      <c r="A1049" s="31"/>
      <c r="B1049" s="31"/>
      <c r="C1049" s="31"/>
      <c r="E1049" s="109"/>
      <c r="F1049" s="33"/>
      <c r="G1049" s="52"/>
    </row>
    <row r="1050">
      <c r="A1050" s="31"/>
      <c r="B1050" s="31"/>
      <c r="C1050" s="31"/>
      <c r="E1050" s="109"/>
      <c r="F1050" s="33"/>
      <c r="G1050" s="52"/>
    </row>
    <row r="1051">
      <c r="A1051" s="31"/>
      <c r="B1051" s="31"/>
      <c r="C1051" s="31"/>
      <c r="E1051" s="109"/>
      <c r="F1051" s="33"/>
      <c r="G1051" s="52"/>
    </row>
    <row r="1052">
      <c r="A1052" s="31"/>
      <c r="B1052" s="31"/>
      <c r="C1052" s="31"/>
      <c r="E1052" s="109"/>
      <c r="F1052" s="33"/>
      <c r="G1052" s="52"/>
    </row>
    <row r="1053">
      <c r="A1053" s="31"/>
      <c r="B1053" s="31"/>
      <c r="C1053" s="31"/>
      <c r="E1053" s="109"/>
      <c r="F1053" s="33"/>
      <c r="G1053" s="52"/>
    </row>
    <row r="1054">
      <c r="A1054" s="31"/>
      <c r="B1054" s="31"/>
      <c r="C1054" s="31"/>
      <c r="E1054" s="109"/>
      <c r="F1054" s="33"/>
      <c r="G1054" s="52"/>
    </row>
    <row r="1055">
      <c r="A1055" s="31"/>
      <c r="B1055" s="31"/>
      <c r="C1055" s="31"/>
      <c r="E1055" s="109"/>
      <c r="F1055" s="33"/>
      <c r="G1055" s="52"/>
    </row>
    <row r="1056">
      <c r="A1056" s="31"/>
      <c r="B1056" s="31"/>
      <c r="C1056" s="31"/>
      <c r="E1056" s="109"/>
      <c r="F1056" s="33"/>
      <c r="G1056" s="52"/>
    </row>
    <row r="1057">
      <c r="A1057" s="31"/>
      <c r="B1057" s="31"/>
      <c r="C1057" s="31"/>
      <c r="E1057" s="109"/>
      <c r="F1057" s="33"/>
      <c r="G1057" s="52"/>
    </row>
    <row r="1058">
      <c r="A1058" s="31"/>
      <c r="B1058" s="31"/>
      <c r="C1058" s="31"/>
      <c r="E1058" s="109"/>
      <c r="F1058" s="33"/>
      <c r="G1058" s="52"/>
    </row>
    <row r="1059">
      <c r="A1059" s="31"/>
      <c r="B1059" s="31"/>
      <c r="C1059" s="31"/>
      <c r="E1059" s="109"/>
      <c r="F1059" s="33"/>
      <c r="G105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59">
      <formula1>Codes!$E$2:$E$6</formula1>
    </dataValidation>
    <dataValidation type="list" allowBlank="1" sqref="G4:G1059">
      <formula1>Codes!$A$2:$A$6</formula1>
    </dataValidation>
    <dataValidation type="list" allowBlank="1" sqref="F4:F1059">
      <formula1>Codes!$G$2:$G$51</formula1>
    </dataValidation>
    <dataValidation type="list" allowBlank="1" sqref="A4:A1059">
      <formula1>Codes!$C$2:$C$171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1635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countif(G4:G2005,"Open")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241</v>
      </c>
      <c r="B4" s="47" t="s">
        <v>7</v>
      </c>
      <c r="C4" s="47">
        <v>1.0</v>
      </c>
      <c r="D4" s="46" t="s">
        <v>1636</v>
      </c>
      <c r="E4" s="107">
        <v>199738.0</v>
      </c>
      <c r="F4" s="72" t="s">
        <v>45</v>
      </c>
      <c r="G4" s="46" t="s">
        <v>16</v>
      </c>
    </row>
    <row r="5">
      <c r="A5" s="47" t="s">
        <v>241</v>
      </c>
      <c r="B5" s="47" t="s">
        <v>7</v>
      </c>
      <c r="C5" s="47">
        <v>2.0</v>
      </c>
      <c r="D5" s="46" t="s">
        <v>1637</v>
      </c>
      <c r="E5" s="107">
        <v>185160.7</v>
      </c>
      <c r="F5" s="72" t="s">
        <v>8</v>
      </c>
      <c r="G5" s="46" t="s">
        <v>16</v>
      </c>
    </row>
    <row r="6">
      <c r="A6" s="47" t="s">
        <v>241</v>
      </c>
      <c r="B6" s="47" t="s">
        <v>7</v>
      </c>
      <c r="C6" s="47">
        <v>3.0</v>
      </c>
      <c r="D6" s="46" t="s">
        <v>1638</v>
      </c>
      <c r="E6" s="107">
        <v>187130.61</v>
      </c>
      <c r="F6" s="72" t="s">
        <v>8</v>
      </c>
      <c r="G6" s="46" t="s">
        <v>16</v>
      </c>
    </row>
    <row r="7">
      <c r="A7" s="47" t="s">
        <v>241</v>
      </c>
      <c r="B7" s="47" t="s">
        <v>7</v>
      </c>
      <c r="C7" s="47">
        <v>4.0</v>
      </c>
      <c r="D7" s="46" t="s">
        <v>1639</v>
      </c>
      <c r="E7" s="107">
        <v>189479.4</v>
      </c>
      <c r="F7" s="72" t="s">
        <v>45</v>
      </c>
      <c r="G7" s="46" t="s">
        <v>16</v>
      </c>
    </row>
    <row r="8">
      <c r="A8" s="47" t="s">
        <v>241</v>
      </c>
      <c r="B8" s="47" t="s">
        <v>7</v>
      </c>
      <c r="C8" s="47">
        <v>5.0</v>
      </c>
      <c r="D8" s="46" t="s">
        <v>1640</v>
      </c>
      <c r="E8" s="107">
        <v>183437.64</v>
      </c>
      <c r="F8" s="72" t="s">
        <v>95</v>
      </c>
      <c r="G8" s="46" t="s">
        <v>16</v>
      </c>
    </row>
    <row r="9">
      <c r="A9" s="47" t="s">
        <v>241</v>
      </c>
      <c r="B9" s="47" t="s">
        <v>7</v>
      </c>
      <c r="C9" s="47">
        <v>6.0</v>
      </c>
      <c r="D9" s="46" t="s">
        <v>1641</v>
      </c>
      <c r="E9" s="107">
        <v>182292.79</v>
      </c>
      <c r="F9" s="72" t="s">
        <v>86</v>
      </c>
      <c r="G9" s="46" t="s">
        <v>16</v>
      </c>
    </row>
    <row r="10">
      <c r="A10" s="47" t="s">
        <v>241</v>
      </c>
      <c r="B10" s="47" t="s">
        <v>7</v>
      </c>
      <c r="C10" s="47">
        <v>7.0</v>
      </c>
      <c r="D10" s="46" t="s">
        <v>1642</v>
      </c>
      <c r="E10" s="107">
        <v>199738.0</v>
      </c>
      <c r="F10" s="72" t="s">
        <v>45</v>
      </c>
      <c r="G10" s="46" t="s">
        <v>16</v>
      </c>
    </row>
    <row r="11">
      <c r="A11" s="47" t="s">
        <v>241</v>
      </c>
      <c r="B11" s="47" t="s">
        <v>7</v>
      </c>
      <c r="C11" s="47">
        <v>8.0</v>
      </c>
      <c r="D11" s="46" t="s">
        <v>1643</v>
      </c>
      <c r="E11" s="107">
        <v>138552.84</v>
      </c>
      <c r="F11" s="72" t="s">
        <v>95</v>
      </c>
      <c r="G11" s="46" t="s">
        <v>16</v>
      </c>
    </row>
    <row r="12">
      <c r="A12" s="47" t="s">
        <v>241</v>
      </c>
      <c r="B12" s="47" t="s">
        <v>7</v>
      </c>
      <c r="C12" s="47">
        <v>9.0</v>
      </c>
      <c r="D12" s="46" t="s">
        <v>1644</v>
      </c>
      <c r="E12" s="107">
        <v>189479.4</v>
      </c>
      <c r="F12" s="72" t="s">
        <v>45</v>
      </c>
      <c r="G12" s="46" t="s">
        <v>16</v>
      </c>
    </row>
    <row r="13">
      <c r="A13" s="47" t="s">
        <v>241</v>
      </c>
      <c r="B13" s="47" t="s">
        <v>7</v>
      </c>
      <c r="C13" s="47">
        <v>10.0</v>
      </c>
      <c r="D13" s="46" t="s">
        <v>1645</v>
      </c>
      <c r="E13" s="107">
        <v>185540.86</v>
      </c>
      <c r="F13" s="72" t="s">
        <v>95</v>
      </c>
      <c r="G13" s="46" t="s">
        <v>16</v>
      </c>
    </row>
    <row r="14">
      <c r="A14" s="47" t="s">
        <v>240</v>
      </c>
      <c r="B14" s="47" t="s">
        <v>7</v>
      </c>
      <c r="C14" s="47">
        <v>1.0</v>
      </c>
      <c r="D14" s="46" t="s">
        <v>1637</v>
      </c>
      <c r="E14" s="107">
        <v>185698.78</v>
      </c>
      <c r="F14" s="72" t="s">
        <v>8</v>
      </c>
      <c r="G14" s="46" t="s">
        <v>16</v>
      </c>
    </row>
    <row r="15">
      <c r="A15" s="47" t="s">
        <v>240</v>
      </c>
      <c r="B15" s="47" t="s">
        <v>7</v>
      </c>
      <c r="C15" s="47">
        <v>2.0</v>
      </c>
      <c r="D15" s="46" t="s">
        <v>1638</v>
      </c>
      <c r="E15" s="107">
        <v>185698.78</v>
      </c>
      <c r="F15" s="72" t="s">
        <v>8</v>
      </c>
      <c r="G15" s="46" t="s">
        <v>16</v>
      </c>
    </row>
    <row r="16">
      <c r="A16" s="47" t="s">
        <v>240</v>
      </c>
      <c r="B16" s="47" t="s">
        <v>7</v>
      </c>
      <c r="C16" s="47">
        <v>3.0</v>
      </c>
      <c r="D16" s="46" t="s">
        <v>1646</v>
      </c>
      <c r="E16" s="107">
        <v>185514.86</v>
      </c>
      <c r="F16" s="72" t="s">
        <v>45</v>
      </c>
      <c r="G16" s="46" t="s">
        <v>16</v>
      </c>
    </row>
    <row r="17">
      <c r="A17" s="47" t="s">
        <v>240</v>
      </c>
      <c r="B17" s="47" t="s">
        <v>7</v>
      </c>
      <c r="C17" s="47">
        <v>4.0</v>
      </c>
      <c r="D17" s="46" t="s">
        <v>1647</v>
      </c>
      <c r="E17" s="107">
        <v>193170.19</v>
      </c>
      <c r="F17" s="72" t="s">
        <v>45</v>
      </c>
      <c r="G17" s="46" t="s">
        <v>16</v>
      </c>
    </row>
    <row r="18">
      <c r="A18" s="47" t="s">
        <v>240</v>
      </c>
      <c r="B18" s="47" t="s">
        <v>7</v>
      </c>
      <c r="C18" s="47">
        <v>5.0</v>
      </c>
      <c r="D18" s="46" t="s">
        <v>1648</v>
      </c>
      <c r="E18" s="107">
        <v>200000.0</v>
      </c>
      <c r="F18" s="72" t="s">
        <v>30</v>
      </c>
      <c r="G18" s="46" t="s">
        <v>16</v>
      </c>
    </row>
    <row r="19">
      <c r="A19" s="47" t="s">
        <v>240</v>
      </c>
      <c r="B19" s="47" t="s">
        <v>7</v>
      </c>
      <c r="C19" s="47">
        <v>6.0</v>
      </c>
      <c r="D19" s="46" t="s">
        <v>1649</v>
      </c>
      <c r="E19" s="107">
        <v>200000.0</v>
      </c>
      <c r="F19" s="72" t="s">
        <v>30</v>
      </c>
      <c r="G19" s="46" t="s">
        <v>16</v>
      </c>
    </row>
    <row r="20">
      <c r="A20" s="47" t="s">
        <v>240</v>
      </c>
      <c r="B20" s="47" t="s">
        <v>7</v>
      </c>
      <c r="C20" s="47">
        <v>7.0</v>
      </c>
      <c r="D20" s="46" t="s">
        <v>1650</v>
      </c>
      <c r="E20" s="107">
        <v>178499.14</v>
      </c>
      <c r="F20" s="72" t="s">
        <v>45</v>
      </c>
      <c r="G20" s="46" t="s">
        <v>16</v>
      </c>
    </row>
    <row r="21">
      <c r="A21" s="47" t="s">
        <v>205</v>
      </c>
      <c r="B21" s="47" t="s">
        <v>7</v>
      </c>
      <c r="C21" s="47">
        <v>1.0</v>
      </c>
      <c r="D21" s="46" t="s">
        <v>1651</v>
      </c>
      <c r="E21" s="107">
        <v>164147.34</v>
      </c>
      <c r="F21" s="72" t="s">
        <v>27</v>
      </c>
      <c r="G21" s="46" t="s">
        <v>16</v>
      </c>
    </row>
    <row r="22">
      <c r="A22" s="47" t="s">
        <v>205</v>
      </c>
      <c r="B22" s="47" t="s">
        <v>7</v>
      </c>
      <c r="C22" s="47">
        <v>2.0</v>
      </c>
      <c r="D22" s="46" t="s">
        <v>8</v>
      </c>
      <c r="E22" s="107">
        <v>151157.16</v>
      </c>
      <c r="F22" s="72" t="s">
        <v>8</v>
      </c>
      <c r="G22" s="46" t="s">
        <v>16</v>
      </c>
    </row>
    <row r="23">
      <c r="A23" s="47" t="s">
        <v>205</v>
      </c>
      <c r="B23" s="47" t="s">
        <v>7</v>
      </c>
      <c r="C23" s="47">
        <v>3.0</v>
      </c>
      <c r="D23" s="46" t="s">
        <v>1652</v>
      </c>
      <c r="E23" s="107">
        <v>157385.3</v>
      </c>
      <c r="F23" s="72" t="s">
        <v>36</v>
      </c>
      <c r="G23" s="46" t="s">
        <v>16</v>
      </c>
    </row>
    <row r="24">
      <c r="A24" s="47" t="s">
        <v>205</v>
      </c>
      <c r="B24" s="47" t="s">
        <v>7</v>
      </c>
      <c r="C24" s="47">
        <v>4.0</v>
      </c>
      <c r="D24" s="46" t="s">
        <v>1653</v>
      </c>
      <c r="E24" s="107">
        <v>72465.0</v>
      </c>
      <c r="F24" s="72" t="s">
        <v>131</v>
      </c>
      <c r="G24" s="46" t="s">
        <v>10</v>
      </c>
      <c r="H24" s="46" t="s">
        <v>1654</v>
      </c>
      <c r="I24" s="46" t="s">
        <v>1655</v>
      </c>
    </row>
    <row r="25">
      <c r="A25" s="47" t="s">
        <v>205</v>
      </c>
      <c r="B25" s="47" t="s">
        <v>7</v>
      </c>
      <c r="C25" s="47">
        <v>5.0</v>
      </c>
      <c r="D25" s="46" t="s">
        <v>8</v>
      </c>
      <c r="E25" s="107">
        <v>137912.74</v>
      </c>
      <c r="F25" s="72" t="s">
        <v>8</v>
      </c>
      <c r="G25" s="46" t="s">
        <v>16</v>
      </c>
    </row>
    <row r="26">
      <c r="A26" s="47" t="s">
        <v>205</v>
      </c>
      <c r="B26" s="47" t="s">
        <v>7</v>
      </c>
      <c r="C26" s="47">
        <v>6.0</v>
      </c>
      <c r="D26" s="46" t="s">
        <v>1656</v>
      </c>
      <c r="E26" s="107">
        <v>200000.0</v>
      </c>
      <c r="F26" s="72" t="s">
        <v>30</v>
      </c>
      <c r="G26" s="46" t="s">
        <v>16</v>
      </c>
    </row>
    <row r="27">
      <c r="A27" s="47" t="s">
        <v>205</v>
      </c>
      <c r="B27" s="47" t="s">
        <v>7</v>
      </c>
      <c r="C27" s="47">
        <v>7.0</v>
      </c>
      <c r="D27" s="46" t="s">
        <v>1657</v>
      </c>
      <c r="E27" s="107">
        <v>133019.15</v>
      </c>
      <c r="F27" s="72" t="s">
        <v>86</v>
      </c>
      <c r="G27" s="46" t="s">
        <v>16</v>
      </c>
    </row>
    <row r="28">
      <c r="A28" s="47" t="s">
        <v>205</v>
      </c>
      <c r="B28" s="47" t="s">
        <v>7</v>
      </c>
      <c r="C28" s="47">
        <v>8.0</v>
      </c>
      <c r="D28" s="46" t="s">
        <v>1658</v>
      </c>
      <c r="E28" s="107">
        <v>200000.0</v>
      </c>
      <c r="F28" s="72" t="s">
        <v>30</v>
      </c>
      <c r="G28" s="46" t="s">
        <v>16</v>
      </c>
    </row>
    <row r="29">
      <c r="A29" s="47" t="s">
        <v>206</v>
      </c>
      <c r="B29" s="47" t="s">
        <v>7</v>
      </c>
      <c r="C29" s="47">
        <v>1.0</v>
      </c>
      <c r="D29" s="46" t="s">
        <v>1653</v>
      </c>
      <c r="E29" s="107">
        <v>99989.0</v>
      </c>
      <c r="F29" s="72" t="s">
        <v>131</v>
      </c>
      <c r="G29" s="46" t="s">
        <v>10</v>
      </c>
      <c r="H29" s="46" t="s">
        <v>1654</v>
      </c>
      <c r="I29" s="46" t="s">
        <v>1655</v>
      </c>
    </row>
    <row r="30">
      <c r="A30" s="47" t="s">
        <v>206</v>
      </c>
      <c r="B30" s="47" t="s">
        <v>7</v>
      </c>
      <c r="C30" s="47">
        <v>2.0</v>
      </c>
      <c r="D30" s="46" t="s">
        <v>1659</v>
      </c>
      <c r="E30" s="107">
        <v>177220.75</v>
      </c>
      <c r="F30" s="72" t="s">
        <v>8</v>
      </c>
      <c r="G30" s="46" t="s">
        <v>16</v>
      </c>
    </row>
    <row r="31">
      <c r="A31" s="47" t="s">
        <v>206</v>
      </c>
      <c r="B31" s="47" t="s">
        <v>7</v>
      </c>
      <c r="C31" s="47">
        <v>3.0</v>
      </c>
      <c r="D31" s="46" t="s">
        <v>1659</v>
      </c>
      <c r="E31" s="107">
        <v>141231.62</v>
      </c>
      <c r="F31" s="72" t="s">
        <v>8</v>
      </c>
      <c r="G31" s="46" t="s">
        <v>16</v>
      </c>
    </row>
    <row r="32">
      <c r="A32" s="47" t="s">
        <v>206</v>
      </c>
      <c r="B32" s="47" t="s">
        <v>7</v>
      </c>
      <c r="C32" s="47">
        <v>4.0</v>
      </c>
      <c r="D32" s="46" t="s">
        <v>1657</v>
      </c>
      <c r="E32" s="107">
        <v>134403.61</v>
      </c>
      <c r="F32" s="72" t="s">
        <v>86</v>
      </c>
      <c r="G32" s="46" t="s">
        <v>16</v>
      </c>
    </row>
    <row r="33">
      <c r="A33" s="47" t="s">
        <v>206</v>
      </c>
      <c r="B33" s="47" t="s">
        <v>7</v>
      </c>
      <c r="C33" s="47">
        <v>5.0</v>
      </c>
      <c r="D33" s="46" t="s">
        <v>116</v>
      </c>
      <c r="E33" s="107">
        <v>134315.22</v>
      </c>
      <c r="F33" s="72" t="s">
        <v>116</v>
      </c>
      <c r="G33" s="46" t="s">
        <v>16</v>
      </c>
    </row>
    <row r="34">
      <c r="A34" s="47" t="s">
        <v>206</v>
      </c>
      <c r="B34" s="47" t="s">
        <v>7</v>
      </c>
      <c r="C34" s="47">
        <v>6.0</v>
      </c>
      <c r="D34" s="46" t="s">
        <v>1658</v>
      </c>
      <c r="E34" s="107">
        <v>200000.0</v>
      </c>
      <c r="F34" s="72" t="s">
        <v>30</v>
      </c>
      <c r="G34" s="46" t="s">
        <v>16</v>
      </c>
    </row>
    <row r="35">
      <c r="A35" s="47" t="s">
        <v>206</v>
      </c>
      <c r="B35" s="47" t="s">
        <v>7</v>
      </c>
      <c r="C35" s="47">
        <v>7.0</v>
      </c>
      <c r="D35" s="46" t="s">
        <v>1660</v>
      </c>
      <c r="E35" s="107">
        <v>200000.0</v>
      </c>
      <c r="F35" s="72" t="s">
        <v>39</v>
      </c>
      <c r="G35" s="46" t="s">
        <v>16</v>
      </c>
    </row>
    <row r="36">
      <c r="A36" s="47" t="s">
        <v>206</v>
      </c>
      <c r="B36" s="47" t="s">
        <v>7</v>
      </c>
      <c r="C36" s="47">
        <v>8.0</v>
      </c>
      <c r="D36" s="46" t="s">
        <v>1661</v>
      </c>
      <c r="E36" s="107">
        <v>199990.0</v>
      </c>
      <c r="F36" s="72" t="s">
        <v>95</v>
      </c>
      <c r="G36" s="46" t="s">
        <v>16</v>
      </c>
    </row>
    <row r="37">
      <c r="A37" s="47" t="s">
        <v>206</v>
      </c>
      <c r="B37" s="47" t="s">
        <v>7</v>
      </c>
      <c r="C37" s="47">
        <v>9.0</v>
      </c>
      <c r="D37" s="46" t="s">
        <v>1662</v>
      </c>
      <c r="E37" s="107">
        <v>199820.0</v>
      </c>
      <c r="F37" s="72" t="s">
        <v>95</v>
      </c>
      <c r="G37" s="46" t="s">
        <v>16</v>
      </c>
    </row>
    <row r="38">
      <c r="A38" s="47" t="s">
        <v>206</v>
      </c>
      <c r="B38" s="47" t="s">
        <v>7</v>
      </c>
      <c r="C38" s="47">
        <v>10.0</v>
      </c>
      <c r="D38" s="46" t="s">
        <v>1663</v>
      </c>
      <c r="E38" s="107">
        <v>99935.0</v>
      </c>
      <c r="F38" s="72" t="s">
        <v>119</v>
      </c>
      <c r="G38" s="46" t="s">
        <v>16</v>
      </c>
    </row>
    <row r="39">
      <c r="A39" s="47" t="s">
        <v>206</v>
      </c>
      <c r="B39" s="47" t="s">
        <v>7</v>
      </c>
      <c r="C39" s="47">
        <v>11.0</v>
      </c>
      <c r="D39" s="46" t="s">
        <v>1664</v>
      </c>
      <c r="E39" s="107">
        <v>99942.0</v>
      </c>
      <c r="F39" s="72" t="s">
        <v>60</v>
      </c>
      <c r="G39" s="46" t="s">
        <v>16</v>
      </c>
    </row>
    <row r="40">
      <c r="A40" s="47" t="s">
        <v>206</v>
      </c>
      <c r="B40" s="47" t="s">
        <v>7</v>
      </c>
      <c r="C40" s="47">
        <v>12.0</v>
      </c>
      <c r="D40" s="46" t="s">
        <v>1652</v>
      </c>
      <c r="E40" s="107">
        <v>76485.23</v>
      </c>
      <c r="F40" s="72" t="s">
        <v>42</v>
      </c>
      <c r="G40" s="46" t="s">
        <v>16</v>
      </c>
    </row>
    <row r="41">
      <c r="A41" s="47" t="s">
        <v>206</v>
      </c>
      <c r="B41" s="47" t="s">
        <v>7</v>
      </c>
      <c r="C41" s="47">
        <v>13.0</v>
      </c>
      <c r="D41" s="46" t="s">
        <v>1662</v>
      </c>
      <c r="E41" s="107">
        <v>108934.65</v>
      </c>
      <c r="F41" s="72" t="s">
        <v>95</v>
      </c>
      <c r="G41" s="46" t="s">
        <v>16</v>
      </c>
    </row>
    <row r="42">
      <c r="A42" s="47" t="s">
        <v>206</v>
      </c>
      <c r="B42" s="47" t="s">
        <v>7</v>
      </c>
      <c r="C42" s="47">
        <v>14.0</v>
      </c>
      <c r="D42" s="46" t="s">
        <v>1652</v>
      </c>
      <c r="E42" s="107">
        <v>76485.23</v>
      </c>
      <c r="F42" s="72" t="s">
        <v>42</v>
      </c>
      <c r="G42" s="46" t="s">
        <v>16</v>
      </c>
    </row>
    <row r="43">
      <c r="A43" s="47" t="s">
        <v>206</v>
      </c>
      <c r="B43" s="47" t="s">
        <v>7</v>
      </c>
      <c r="C43" s="47">
        <v>15.0</v>
      </c>
      <c r="D43" s="46" t="s">
        <v>1665</v>
      </c>
      <c r="E43" s="107">
        <v>200000.0</v>
      </c>
      <c r="F43" s="72" t="s">
        <v>30</v>
      </c>
      <c r="G43" s="46" t="s">
        <v>16</v>
      </c>
    </row>
    <row r="44">
      <c r="A44" s="47" t="s">
        <v>236</v>
      </c>
      <c r="B44" s="47" t="s">
        <v>7</v>
      </c>
      <c r="C44" s="47">
        <v>1.0</v>
      </c>
      <c r="D44" s="46" t="s">
        <v>1666</v>
      </c>
      <c r="E44" s="107">
        <v>129377.74</v>
      </c>
      <c r="F44" s="72" t="s">
        <v>8</v>
      </c>
      <c r="G44" s="46" t="s">
        <v>16</v>
      </c>
    </row>
    <row r="45">
      <c r="A45" s="47" t="s">
        <v>236</v>
      </c>
      <c r="B45" s="47" t="s">
        <v>7</v>
      </c>
      <c r="C45" s="47">
        <v>2.0</v>
      </c>
      <c r="D45" s="46" t="s">
        <v>1667</v>
      </c>
      <c r="E45" s="107">
        <v>200000.0</v>
      </c>
      <c r="F45" s="72" t="s">
        <v>30</v>
      </c>
      <c r="G45" s="46" t="s">
        <v>16</v>
      </c>
    </row>
    <row r="46">
      <c r="A46" s="47" t="s">
        <v>236</v>
      </c>
      <c r="B46" s="47" t="s">
        <v>7</v>
      </c>
      <c r="C46" s="47">
        <v>3.0</v>
      </c>
      <c r="D46" s="46" t="s">
        <v>1668</v>
      </c>
      <c r="E46" s="107">
        <v>200000.0</v>
      </c>
      <c r="F46" s="72" t="s">
        <v>30</v>
      </c>
      <c r="G46" s="46" t="s">
        <v>16</v>
      </c>
    </row>
    <row r="47">
      <c r="A47" s="47" t="s">
        <v>236</v>
      </c>
      <c r="B47" s="47" t="s">
        <v>7</v>
      </c>
      <c r="C47" s="47">
        <v>4.0</v>
      </c>
      <c r="D47" s="46" t="s">
        <v>1669</v>
      </c>
      <c r="E47" s="107">
        <v>199901.35</v>
      </c>
      <c r="F47" s="72" t="s">
        <v>8</v>
      </c>
      <c r="G47" s="46" t="s">
        <v>16</v>
      </c>
    </row>
    <row r="48">
      <c r="A48" s="47" t="s">
        <v>236</v>
      </c>
      <c r="B48" s="47" t="s">
        <v>7</v>
      </c>
      <c r="C48" s="47">
        <v>5.0</v>
      </c>
      <c r="D48" s="46" t="s">
        <v>1670</v>
      </c>
      <c r="E48" s="107">
        <v>170372.78</v>
      </c>
      <c r="F48" s="72" t="s">
        <v>27</v>
      </c>
      <c r="G48" s="46" t="s">
        <v>16</v>
      </c>
    </row>
    <row r="49">
      <c r="A49" s="47" t="s">
        <v>236</v>
      </c>
      <c r="B49" s="47" t="s">
        <v>7</v>
      </c>
      <c r="C49" s="47">
        <v>6.0</v>
      </c>
      <c r="D49" s="46" t="s">
        <v>1670</v>
      </c>
      <c r="E49" s="107">
        <v>162755.29</v>
      </c>
      <c r="F49" s="72" t="s">
        <v>27</v>
      </c>
      <c r="G49" s="46" t="s">
        <v>16</v>
      </c>
    </row>
    <row r="50">
      <c r="A50" s="47" t="s">
        <v>236</v>
      </c>
      <c r="B50" s="47" t="s">
        <v>7</v>
      </c>
      <c r="C50" s="47">
        <v>7.0</v>
      </c>
      <c r="D50" s="46" t="s">
        <v>1669</v>
      </c>
      <c r="E50" s="107">
        <v>130765.83</v>
      </c>
      <c r="F50" s="72" t="s">
        <v>8</v>
      </c>
      <c r="G50" s="46" t="s">
        <v>16</v>
      </c>
    </row>
    <row r="51">
      <c r="A51" s="47" t="s">
        <v>236</v>
      </c>
      <c r="B51" s="47" t="s">
        <v>7</v>
      </c>
      <c r="C51" s="47">
        <v>8.0</v>
      </c>
      <c r="D51" s="46" t="s">
        <v>1670</v>
      </c>
      <c r="E51" s="107">
        <v>181238.4</v>
      </c>
      <c r="F51" s="72" t="s">
        <v>27</v>
      </c>
      <c r="G51" s="46" t="s">
        <v>16</v>
      </c>
    </row>
    <row r="52">
      <c r="A52" s="47" t="s">
        <v>203</v>
      </c>
      <c r="B52" s="47" t="s">
        <v>7</v>
      </c>
      <c r="C52" s="47">
        <v>1.0</v>
      </c>
      <c r="D52" s="46" t="s">
        <v>1671</v>
      </c>
      <c r="E52" s="107">
        <v>200000.0</v>
      </c>
      <c r="F52" s="72" t="s">
        <v>30</v>
      </c>
      <c r="G52" s="46" t="s">
        <v>16</v>
      </c>
    </row>
    <row r="53">
      <c r="A53" s="47" t="s">
        <v>203</v>
      </c>
      <c r="B53" s="47" t="s">
        <v>7</v>
      </c>
      <c r="C53" s="47">
        <v>2.0</v>
      </c>
      <c r="D53" s="46" t="s">
        <v>1671</v>
      </c>
      <c r="E53" s="107">
        <v>200000.0</v>
      </c>
      <c r="F53" s="72" t="s">
        <v>30</v>
      </c>
      <c r="G53" s="46" t="s">
        <v>16</v>
      </c>
    </row>
    <row r="54">
      <c r="A54" s="47" t="s">
        <v>203</v>
      </c>
      <c r="B54" s="47" t="s">
        <v>7</v>
      </c>
      <c r="C54" s="47">
        <v>3.0</v>
      </c>
      <c r="D54" s="46" t="s">
        <v>1672</v>
      </c>
      <c r="E54" s="107">
        <v>163954.53</v>
      </c>
      <c r="F54" s="72" t="s">
        <v>107</v>
      </c>
      <c r="G54" s="46" t="s">
        <v>16</v>
      </c>
    </row>
    <row r="55">
      <c r="A55" s="47" t="s">
        <v>203</v>
      </c>
      <c r="B55" s="47" t="s">
        <v>7</v>
      </c>
      <c r="C55" s="47">
        <v>4.0</v>
      </c>
      <c r="D55" s="46" t="s">
        <v>1673</v>
      </c>
      <c r="E55" s="107">
        <v>165329.22</v>
      </c>
      <c r="F55" s="72" t="s">
        <v>95</v>
      </c>
      <c r="G55" s="46" t="s">
        <v>16</v>
      </c>
    </row>
    <row r="56">
      <c r="A56" s="47" t="s">
        <v>238</v>
      </c>
      <c r="B56" s="47" t="s">
        <v>7</v>
      </c>
      <c r="C56" s="47">
        <v>1.0</v>
      </c>
      <c r="D56" s="46" t="s">
        <v>1668</v>
      </c>
      <c r="E56" s="107">
        <v>200000.0</v>
      </c>
      <c r="F56" s="72" t="s">
        <v>30</v>
      </c>
      <c r="G56" s="46" t="s">
        <v>16</v>
      </c>
    </row>
    <row r="57">
      <c r="A57" s="47" t="s">
        <v>238</v>
      </c>
      <c r="B57" s="47" t="s">
        <v>7</v>
      </c>
      <c r="C57" s="47">
        <v>2.0</v>
      </c>
      <c r="D57" s="46" t="s">
        <v>1668</v>
      </c>
      <c r="E57" s="107">
        <v>200000.0</v>
      </c>
      <c r="F57" s="72" t="s">
        <v>30</v>
      </c>
      <c r="G57" s="46" t="s">
        <v>16</v>
      </c>
    </row>
    <row r="58">
      <c r="A58" s="47" t="s">
        <v>238</v>
      </c>
      <c r="B58" s="47" t="s">
        <v>7</v>
      </c>
      <c r="C58" s="47">
        <v>3.0</v>
      </c>
      <c r="D58" s="46" t="s">
        <v>1668</v>
      </c>
      <c r="E58" s="107">
        <v>200000.0</v>
      </c>
      <c r="F58" s="72" t="s">
        <v>30</v>
      </c>
      <c r="G58" s="46" t="s">
        <v>16</v>
      </c>
    </row>
    <row r="59">
      <c r="A59" s="47" t="s">
        <v>238</v>
      </c>
      <c r="B59" s="47" t="s">
        <v>7</v>
      </c>
      <c r="C59" s="47">
        <v>4.0</v>
      </c>
      <c r="D59" s="46" t="s">
        <v>1668</v>
      </c>
      <c r="E59" s="107">
        <v>200000.0</v>
      </c>
      <c r="F59" s="72" t="s">
        <v>30</v>
      </c>
      <c r="G59" s="46" t="s">
        <v>16</v>
      </c>
    </row>
    <row r="60">
      <c r="A60" s="47" t="s">
        <v>235</v>
      </c>
      <c r="B60" s="47" t="s">
        <v>7</v>
      </c>
      <c r="C60" s="47">
        <v>1.0</v>
      </c>
      <c r="D60" s="46" t="s">
        <v>1674</v>
      </c>
      <c r="E60" s="107">
        <v>200000.0</v>
      </c>
      <c r="F60" s="72" t="s">
        <v>30</v>
      </c>
      <c r="G60" s="46" t="s">
        <v>16</v>
      </c>
    </row>
    <row r="61">
      <c r="A61" s="47" t="s">
        <v>235</v>
      </c>
      <c r="B61" s="47" t="s">
        <v>7</v>
      </c>
      <c r="C61" s="47">
        <v>2.0</v>
      </c>
      <c r="D61" s="46" t="s">
        <v>1675</v>
      </c>
      <c r="E61" s="107">
        <v>130622.4</v>
      </c>
      <c r="F61" s="72" t="s">
        <v>92</v>
      </c>
      <c r="G61" s="46" t="s">
        <v>16</v>
      </c>
    </row>
    <row r="62">
      <c r="A62" s="47" t="s">
        <v>235</v>
      </c>
      <c r="B62" s="47" t="s">
        <v>7</v>
      </c>
      <c r="C62" s="47">
        <v>3.0</v>
      </c>
      <c r="D62" s="46" t="s">
        <v>8</v>
      </c>
      <c r="E62" s="107">
        <v>199469.5</v>
      </c>
      <c r="F62" s="72" t="s">
        <v>8</v>
      </c>
      <c r="G62" s="46" t="s">
        <v>16</v>
      </c>
    </row>
    <row r="63">
      <c r="A63" s="47" t="s">
        <v>235</v>
      </c>
      <c r="B63" s="47" t="s">
        <v>7</v>
      </c>
      <c r="C63" s="47">
        <v>4.0</v>
      </c>
      <c r="D63" s="46" t="s">
        <v>1676</v>
      </c>
      <c r="E63" s="107">
        <v>184597.43</v>
      </c>
      <c r="F63" s="72" t="s">
        <v>92</v>
      </c>
      <c r="G63" s="46" t="s">
        <v>16</v>
      </c>
    </row>
    <row r="64">
      <c r="A64" s="47" t="s">
        <v>235</v>
      </c>
      <c r="B64" s="47" t="s">
        <v>7</v>
      </c>
      <c r="C64" s="47">
        <v>5.0</v>
      </c>
      <c r="D64" s="46" t="s">
        <v>1677</v>
      </c>
      <c r="E64" s="107">
        <v>185894.73</v>
      </c>
      <c r="F64" s="72" t="s">
        <v>92</v>
      </c>
      <c r="G64" s="46" t="s">
        <v>16</v>
      </c>
    </row>
    <row r="65">
      <c r="A65" s="47" t="s">
        <v>235</v>
      </c>
      <c r="B65" s="47" t="s">
        <v>7</v>
      </c>
      <c r="C65" s="47">
        <v>6.0</v>
      </c>
      <c r="D65" s="46" t="s">
        <v>1678</v>
      </c>
      <c r="E65" s="107">
        <v>199890.0</v>
      </c>
      <c r="F65" s="72" t="s">
        <v>92</v>
      </c>
      <c r="G65" s="46" t="s">
        <v>16</v>
      </c>
    </row>
    <row r="66">
      <c r="A66" s="47" t="s">
        <v>235</v>
      </c>
      <c r="B66" s="47" t="s">
        <v>7</v>
      </c>
      <c r="C66" s="47">
        <v>7.0</v>
      </c>
      <c r="D66" s="46" t="s">
        <v>1679</v>
      </c>
      <c r="E66" s="107">
        <v>184930.84</v>
      </c>
      <c r="F66" s="72" t="s">
        <v>92</v>
      </c>
      <c r="G66" s="46" t="s">
        <v>16</v>
      </c>
    </row>
    <row r="67">
      <c r="A67" s="47" t="s">
        <v>235</v>
      </c>
      <c r="B67" s="47" t="s">
        <v>7</v>
      </c>
      <c r="C67" s="47">
        <v>8.0</v>
      </c>
      <c r="D67" s="46" t="s">
        <v>1680</v>
      </c>
      <c r="E67" s="107">
        <v>184914.01</v>
      </c>
      <c r="F67" s="72" t="s">
        <v>92</v>
      </c>
      <c r="G67" s="46" t="s">
        <v>16</v>
      </c>
    </row>
    <row r="68">
      <c r="A68" s="47" t="s">
        <v>204</v>
      </c>
      <c r="B68" s="47" t="s">
        <v>7</v>
      </c>
      <c r="C68" s="47">
        <v>1.0</v>
      </c>
      <c r="D68" s="46" t="s">
        <v>1658</v>
      </c>
      <c r="E68" s="107">
        <v>200000.0</v>
      </c>
      <c r="F68" s="72" t="s">
        <v>30</v>
      </c>
      <c r="G68" s="46" t="s">
        <v>16</v>
      </c>
    </row>
    <row r="69">
      <c r="A69" s="47" t="s">
        <v>204</v>
      </c>
      <c r="B69" s="47" t="s">
        <v>7</v>
      </c>
      <c r="C69" s="47">
        <v>2.0</v>
      </c>
      <c r="D69" s="46" t="s">
        <v>1681</v>
      </c>
      <c r="E69" s="107">
        <v>200000.0</v>
      </c>
      <c r="F69" s="72" t="s">
        <v>30</v>
      </c>
      <c r="G69" s="46" t="s">
        <v>16</v>
      </c>
    </row>
    <row r="70">
      <c r="A70" s="47" t="s">
        <v>204</v>
      </c>
      <c r="B70" s="47" t="s">
        <v>7</v>
      </c>
      <c r="C70" s="47">
        <v>3.0</v>
      </c>
      <c r="D70" s="46" t="s">
        <v>1682</v>
      </c>
      <c r="E70" s="107">
        <v>40068.0</v>
      </c>
      <c r="F70" s="72" t="s">
        <v>95</v>
      </c>
      <c r="G70" s="46" t="s">
        <v>16</v>
      </c>
    </row>
    <row r="71">
      <c r="A71" s="47" t="s">
        <v>204</v>
      </c>
      <c r="B71" s="47" t="s">
        <v>7</v>
      </c>
      <c r="C71" s="47">
        <v>4.0</v>
      </c>
      <c r="D71" s="46" t="s">
        <v>1683</v>
      </c>
      <c r="E71" s="107">
        <v>85114.68</v>
      </c>
      <c r="F71" s="72" t="s">
        <v>95</v>
      </c>
      <c r="G71" s="46" t="s">
        <v>16</v>
      </c>
    </row>
    <row r="72">
      <c r="A72" s="47" t="s">
        <v>204</v>
      </c>
      <c r="B72" s="47" t="s">
        <v>7</v>
      </c>
      <c r="C72" s="47">
        <v>5.0</v>
      </c>
      <c r="D72" s="46" t="s">
        <v>1684</v>
      </c>
      <c r="E72" s="107">
        <v>200000.0</v>
      </c>
      <c r="F72" s="72" t="s">
        <v>92</v>
      </c>
      <c r="G72" s="46" t="s">
        <v>16</v>
      </c>
    </row>
    <row r="73">
      <c r="A73" s="47" t="s">
        <v>204</v>
      </c>
      <c r="B73" s="47" t="s">
        <v>7</v>
      </c>
      <c r="C73" s="47">
        <v>6.0</v>
      </c>
      <c r="D73" s="46" t="s">
        <v>1658</v>
      </c>
      <c r="E73" s="107">
        <v>200000.0</v>
      </c>
      <c r="F73" s="72" t="s">
        <v>30</v>
      </c>
      <c r="G73" s="46" t="s">
        <v>16</v>
      </c>
    </row>
    <row r="74">
      <c r="A74" s="47" t="s">
        <v>239</v>
      </c>
      <c r="B74" s="47" t="s">
        <v>7</v>
      </c>
      <c r="C74" s="47">
        <v>1.0</v>
      </c>
      <c r="D74" s="46" t="s">
        <v>8</v>
      </c>
      <c r="E74" s="107">
        <v>143376.68</v>
      </c>
      <c r="F74" s="72" t="s">
        <v>8</v>
      </c>
      <c r="G74" s="46" t="s">
        <v>16</v>
      </c>
    </row>
    <row r="75">
      <c r="A75" s="47" t="s">
        <v>239</v>
      </c>
      <c r="B75" s="47" t="s">
        <v>7</v>
      </c>
      <c r="C75" s="47">
        <v>2.0</v>
      </c>
      <c r="D75" s="46" t="s">
        <v>1657</v>
      </c>
      <c r="E75" s="107">
        <v>140951.57</v>
      </c>
      <c r="F75" s="72" t="s">
        <v>86</v>
      </c>
      <c r="G75" s="46" t="s">
        <v>16</v>
      </c>
    </row>
    <row r="76">
      <c r="A76" s="47" t="s">
        <v>239</v>
      </c>
      <c r="B76" s="47" t="s">
        <v>7</v>
      </c>
      <c r="C76" s="47">
        <v>3.0</v>
      </c>
      <c r="D76" s="46" t="s">
        <v>1685</v>
      </c>
      <c r="E76" s="107">
        <v>150028.16</v>
      </c>
      <c r="F76" s="72" t="s">
        <v>27</v>
      </c>
      <c r="G76" s="46" t="s">
        <v>16</v>
      </c>
    </row>
    <row r="77">
      <c r="A77" s="47" t="s">
        <v>239</v>
      </c>
      <c r="B77" s="47" t="s">
        <v>7</v>
      </c>
      <c r="C77" s="47">
        <v>4.0</v>
      </c>
      <c r="D77" s="46" t="s">
        <v>1686</v>
      </c>
      <c r="E77" s="107">
        <v>150028.16</v>
      </c>
      <c r="F77" s="72" t="s">
        <v>27</v>
      </c>
      <c r="G77" s="46" t="s">
        <v>16</v>
      </c>
    </row>
    <row r="78">
      <c r="A78" s="47" t="s">
        <v>239</v>
      </c>
      <c r="B78" s="47" t="s">
        <v>7</v>
      </c>
      <c r="C78" s="47">
        <v>5.0</v>
      </c>
      <c r="D78" s="46" t="s">
        <v>8</v>
      </c>
      <c r="E78" s="107">
        <v>143376.68</v>
      </c>
      <c r="F78" s="72" t="s">
        <v>8</v>
      </c>
      <c r="G78" s="46" t="s">
        <v>16</v>
      </c>
    </row>
    <row r="79">
      <c r="A79" s="47" t="s">
        <v>239</v>
      </c>
      <c r="B79" s="47" t="s">
        <v>7</v>
      </c>
      <c r="C79" s="47">
        <v>6.0</v>
      </c>
      <c r="D79" s="46" t="s">
        <v>1687</v>
      </c>
      <c r="E79" s="107">
        <v>81351.92</v>
      </c>
      <c r="F79" s="72" t="s">
        <v>45</v>
      </c>
      <c r="G79" s="46" t="s">
        <v>16</v>
      </c>
    </row>
    <row r="80">
      <c r="A80" s="47" t="s">
        <v>239</v>
      </c>
      <c r="B80" s="47" t="s">
        <v>7</v>
      </c>
      <c r="C80" s="47">
        <v>7.0</v>
      </c>
      <c r="D80" s="46" t="s">
        <v>1687</v>
      </c>
      <c r="E80" s="107">
        <v>71926.8</v>
      </c>
      <c r="F80" s="72" t="s">
        <v>45</v>
      </c>
      <c r="G80" s="46" t="s">
        <v>16</v>
      </c>
    </row>
    <row r="81">
      <c r="A81" s="47" t="s">
        <v>237</v>
      </c>
      <c r="B81" s="47" t="s">
        <v>7</v>
      </c>
      <c r="C81" s="47">
        <v>1.0</v>
      </c>
      <c r="D81" s="46" t="s">
        <v>1688</v>
      </c>
      <c r="E81" s="107">
        <v>185086.49</v>
      </c>
      <c r="F81" s="72" t="s">
        <v>92</v>
      </c>
      <c r="G81" s="46" t="s">
        <v>16</v>
      </c>
    </row>
    <row r="82">
      <c r="A82" s="47" t="s">
        <v>237</v>
      </c>
      <c r="B82" s="47" t="s">
        <v>7</v>
      </c>
      <c r="C82" s="47">
        <v>2.0</v>
      </c>
      <c r="D82" s="46" t="s">
        <v>1689</v>
      </c>
      <c r="E82" s="107">
        <v>184712.59</v>
      </c>
      <c r="F82" s="72" t="s">
        <v>92</v>
      </c>
      <c r="G82" s="46" t="s">
        <v>16</v>
      </c>
    </row>
    <row r="83">
      <c r="A83" s="47" t="s">
        <v>237</v>
      </c>
      <c r="B83" s="47" t="s">
        <v>7</v>
      </c>
      <c r="C83" s="47">
        <v>3.0</v>
      </c>
      <c r="D83" s="46" t="s">
        <v>1690</v>
      </c>
      <c r="E83" s="107">
        <v>184790.12</v>
      </c>
      <c r="F83" s="72" t="s">
        <v>89</v>
      </c>
      <c r="G83" s="46" t="s">
        <v>16</v>
      </c>
    </row>
    <row r="84">
      <c r="A84" s="47" t="s">
        <v>237</v>
      </c>
      <c r="B84" s="47" t="s">
        <v>7</v>
      </c>
      <c r="C84" s="47">
        <v>4.0</v>
      </c>
      <c r="D84" s="46" t="s">
        <v>1691</v>
      </c>
      <c r="E84" s="107">
        <v>184430.15</v>
      </c>
      <c r="F84" s="72" t="s">
        <v>101</v>
      </c>
      <c r="G84" s="46" t="s">
        <v>10</v>
      </c>
      <c r="H84" s="46" t="s">
        <v>1692</v>
      </c>
      <c r="I84" s="46" t="s">
        <v>1693</v>
      </c>
    </row>
    <row r="85">
      <c r="A85" s="47" t="s">
        <v>237</v>
      </c>
      <c r="B85" s="47" t="s">
        <v>7</v>
      </c>
      <c r="C85" s="47">
        <v>5.0</v>
      </c>
      <c r="D85" s="46" t="s">
        <v>1694</v>
      </c>
      <c r="E85" s="107">
        <v>184800.21</v>
      </c>
      <c r="F85" s="72" t="s">
        <v>89</v>
      </c>
      <c r="G85" s="46" t="s">
        <v>16</v>
      </c>
    </row>
    <row r="86">
      <c r="A86" s="47" t="s">
        <v>237</v>
      </c>
      <c r="B86" s="47" t="s">
        <v>7</v>
      </c>
      <c r="C86" s="47">
        <v>6.0</v>
      </c>
      <c r="D86" s="46" t="s">
        <v>1695</v>
      </c>
      <c r="E86" s="107">
        <v>184799.71</v>
      </c>
      <c r="F86" s="72" t="s">
        <v>92</v>
      </c>
      <c r="G86" s="46" t="s">
        <v>16</v>
      </c>
    </row>
    <row r="87">
      <c r="A87" s="47" t="s">
        <v>237</v>
      </c>
      <c r="B87" s="47" t="s">
        <v>7</v>
      </c>
      <c r="C87" s="47">
        <v>7.0</v>
      </c>
      <c r="D87" s="46" t="s">
        <v>1696</v>
      </c>
      <c r="E87" s="107">
        <v>185074.18</v>
      </c>
      <c r="F87" s="72" t="s">
        <v>92</v>
      </c>
      <c r="G87" s="46" t="s">
        <v>16</v>
      </c>
    </row>
    <row r="88">
      <c r="A88" s="96" t="s">
        <v>237</v>
      </c>
      <c r="B88" s="96" t="s">
        <v>7</v>
      </c>
      <c r="C88" s="96">
        <v>8.0</v>
      </c>
      <c r="D88" s="60" t="s">
        <v>1697</v>
      </c>
      <c r="E88" s="108">
        <v>188987.38</v>
      </c>
      <c r="F88" s="98" t="s">
        <v>95</v>
      </c>
      <c r="G88" s="46" t="s">
        <v>16</v>
      </c>
    </row>
    <row r="89">
      <c r="A89" s="47" t="s">
        <v>237</v>
      </c>
      <c r="B89" s="47" t="s">
        <v>12</v>
      </c>
      <c r="C89" s="47">
        <v>1.0</v>
      </c>
      <c r="D89" s="46" t="s">
        <v>1698</v>
      </c>
      <c r="E89" s="107">
        <v>186705.85</v>
      </c>
      <c r="F89" s="72" t="s">
        <v>95</v>
      </c>
      <c r="G89" s="46" t="s">
        <v>16</v>
      </c>
    </row>
    <row r="90">
      <c r="A90" s="47" t="s">
        <v>237</v>
      </c>
      <c r="B90" s="47" t="s">
        <v>12</v>
      </c>
      <c r="C90" s="47">
        <v>2.0</v>
      </c>
      <c r="D90" s="46" t="s">
        <v>1699</v>
      </c>
      <c r="E90" s="107">
        <v>199671.36</v>
      </c>
      <c r="F90" s="72" t="s">
        <v>48</v>
      </c>
      <c r="G90" s="46" t="s">
        <v>16</v>
      </c>
    </row>
    <row r="91">
      <c r="A91" s="47" t="s">
        <v>237</v>
      </c>
      <c r="B91" s="47" t="s">
        <v>12</v>
      </c>
      <c r="C91" s="47">
        <v>3.0</v>
      </c>
      <c r="D91" s="46" t="s">
        <v>1700</v>
      </c>
      <c r="E91" s="107">
        <v>200000.0</v>
      </c>
      <c r="F91" s="72" t="s">
        <v>113</v>
      </c>
      <c r="G91" s="46" t="s">
        <v>16</v>
      </c>
    </row>
    <row r="92">
      <c r="A92" s="47" t="s">
        <v>237</v>
      </c>
      <c r="B92" s="47" t="s">
        <v>12</v>
      </c>
      <c r="C92" s="47">
        <v>4.0</v>
      </c>
      <c r="D92" s="46" t="s">
        <v>1701</v>
      </c>
      <c r="E92" s="107">
        <v>93597.95</v>
      </c>
      <c r="F92" s="72" t="s">
        <v>63</v>
      </c>
      <c r="G92" s="46" t="s">
        <v>16</v>
      </c>
    </row>
    <row r="93">
      <c r="A93" s="47" t="s">
        <v>237</v>
      </c>
      <c r="B93" s="47" t="s">
        <v>12</v>
      </c>
      <c r="C93" s="47">
        <v>5.0</v>
      </c>
      <c r="D93" s="46" t="s">
        <v>1658</v>
      </c>
      <c r="E93" s="107">
        <v>200000.0</v>
      </c>
      <c r="F93" s="72" t="s">
        <v>30</v>
      </c>
      <c r="G93" s="46" t="s">
        <v>16</v>
      </c>
    </row>
    <row r="94">
      <c r="A94" s="47" t="s">
        <v>237</v>
      </c>
      <c r="B94" s="47" t="s">
        <v>12</v>
      </c>
      <c r="C94" s="47">
        <v>6.0</v>
      </c>
      <c r="D94" s="46" t="s">
        <v>1702</v>
      </c>
      <c r="E94" s="107">
        <v>194332.32</v>
      </c>
      <c r="F94" s="72" t="s">
        <v>63</v>
      </c>
      <c r="G94" s="46" t="s">
        <v>16</v>
      </c>
    </row>
    <row r="95">
      <c r="A95" s="47" t="s">
        <v>237</v>
      </c>
      <c r="B95" s="47" t="s">
        <v>12</v>
      </c>
      <c r="C95" s="47">
        <v>7.0</v>
      </c>
      <c r="D95" s="46" t="s">
        <v>1703</v>
      </c>
      <c r="E95" s="107">
        <v>189594.6</v>
      </c>
      <c r="F95" s="72" t="s">
        <v>101</v>
      </c>
      <c r="G95" s="46" t="s">
        <v>16</v>
      </c>
    </row>
    <row r="96">
      <c r="A96" s="47" t="s">
        <v>237</v>
      </c>
      <c r="B96" s="47" t="s">
        <v>12</v>
      </c>
      <c r="C96" s="47">
        <v>8.0</v>
      </c>
      <c r="D96" s="46" t="s">
        <v>1704</v>
      </c>
      <c r="E96" s="107">
        <v>156010.17</v>
      </c>
      <c r="F96" s="72" t="s">
        <v>45</v>
      </c>
      <c r="G96" s="46" t="s">
        <v>16</v>
      </c>
    </row>
    <row r="97">
      <c r="A97" s="47" t="s">
        <v>235</v>
      </c>
      <c r="B97" s="47" t="s">
        <v>12</v>
      </c>
      <c r="C97" s="47">
        <v>1.0</v>
      </c>
      <c r="D97" s="46" t="s">
        <v>1705</v>
      </c>
      <c r="E97" s="107">
        <v>200000.0</v>
      </c>
      <c r="F97" s="72" t="s">
        <v>39</v>
      </c>
      <c r="G97" s="46" t="s">
        <v>16</v>
      </c>
    </row>
    <row r="98">
      <c r="A98" s="47" t="s">
        <v>235</v>
      </c>
      <c r="B98" s="47" t="s">
        <v>12</v>
      </c>
      <c r="C98" s="47">
        <v>2.0</v>
      </c>
      <c r="D98" s="46" t="s">
        <v>1706</v>
      </c>
      <c r="E98" s="107">
        <v>200000.0</v>
      </c>
      <c r="F98" s="72" t="s">
        <v>39</v>
      </c>
      <c r="G98" s="46" t="s">
        <v>16</v>
      </c>
    </row>
    <row r="99">
      <c r="A99" s="47" t="s">
        <v>235</v>
      </c>
      <c r="B99" s="47" t="s">
        <v>12</v>
      </c>
      <c r="C99" s="47">
        <v>3.0</v>
      </c>
      <c r="D99" s="46" t="s">
        <v>1700</v>
      </c>
      <c r="E99" s="107">
        <v>200000.0</v>
      </c>
      <c r="F99" s="72" t="s">
        <v>113</v>
      </c>
      <c r="G99" s="46" t="s">
        <v>16</v>
      </c>
    </row>
    <row r="100">
      <c r="A100" s="47" t="s">
        <v>235</v>
      </c>
      <c r="B100" s="47" t="s">
        <v>12</v>
      </c>
      <c r="C100" s="47">
        <v>4.0</v>
      </c>
      <c r="D100" s="46" t="s">
        <v>1707</v>
      </c>
      <c r="E100" s="107">
        <v>200000.0</v>
      </c>
      <c r="F100" s="72" t="s">
        <v>8</v>
      </c>
      <c r="G100" s="46" t="s">
        <v>16</v>
      </c>
    </row>
    <row r="101">
      <c r="A101" s="47" t="s">
        <v>235</v>
      </c>
      <c r="B101" s="47" t="s">
        <v>12</v>
      </c>
      <c r="C101" s="47">
        <v>5.0</v>
      </c>
      <c r="D101" s="46" t="s">
        <v>1707</v>
      </c>
      <c r="E101" s="107">
        <v>200000.0</v>
      </c>
      <c r="F101" s="72" t="s">
        <v>8</v>
      </c>
      <c r="G101" s="46" t="s">
        <v>16</v>
      </c>
    </row>
    <row r="102">
      <c r="A102" s="47" t="s">
        <v>235</v>
      </c>
      <c r="B102" s="47" t="s">
        <v>12</v>
      </c>
      <c r="C102" s="47">
        <v>6.0</v>
      </c>
      <c r="D102" s="46" t="s">
        <v>1667</v>
      </c>
      <c r="E102" s="107">
        <v>200000.0</v>
      </c>
      <c r="F102" s="72" t="s">
        <v>30</v>
      </c>
      <c r="G102" s="46" t="s">
        <v>16</v>
      </c>
    </row>
    <row r="103">
      <c r="A103" s="47" t="s">
        <v>235</v>
      </c>
      <c r="B103" s="47" t="s">
        <v>12</v>
      </c>
      <c r="C103" s="47">
        <v>7.0</v>
      </c>
      <c r="D103" s="46" t="s">
        <v>1708</v>
      </c>
      <c r="E103" s="107">
        <v>200000.0</v>
      </c>
      <c r="F103" s="72" t="s">
        <v>30</v>
      </c>
      <c r="G103" s="46" t="s">
        <v>16</v>
      </c>
    </row>
    <row r="104">
      <c r="A104" s="47" t="s">
        <v>235</v>
      </c>
      <c r="B104" s="47" t="s">
        <v>12</v>
      </c>
      <c r="C104" s="47">
        <v>8.0</v>
      </c>
      <c r="D104" s="46" t="s">
        <v>1671</v>
      </c>
      <c r="E104" s="107">
        <v>200000.0</v>
      </c>
      <c r="F104" s="72" t="s">
        <v>30</v>
      </c>
      <c r="G104" s="46" t="s">
        <v>16</v>
      </c>
    </row>
    <row r="105">
      <c r="A105" s="47" t="s">
        <v>235</v>
      </c>
      <c r="B105" s="47" t="s">
        <v>12</v>
      </c>
      <c r="C105" s="47">
        <v>9.0</v>
      </c>
      <c r="D105" s="46" t="s">
        <v>1668</v>
      </c>
      <c r="E105" s="107">
        <v>200000.0</v>
      </c>
      <c r="F105" s="72" t="s">
        <v>30</v>
      </c>
      <c r="G105" s="46" t="s">
        <v>16</v>
      </c>
    </row>
    <row r="106">
      <c r="A106" s="47" t="s">
        <v>236</v>
      </c>
      <c r="B106" s="47" t="s">
        <v>12</v>
      </c>
      <c r="C106" s="47">
        <v>1.0</v>
      </c>
      <c r="D106" s="46" t="s">
        <v>1674</v>
      </c>
      <c r="E106" s="107">
        <v>200000.0</v>
      </c>
      <c r="F106" s="72" t="s">
        <v>30</v>
      </c>
      <c r="G106" s="46" t="s">
        <v>16</v>
      </c>
    </row>
    <row r="107">
      <c r="A107" s="47" t="s">
        <v>236</v>
      </c>
      <c r="B107" s="47" t="s">
        <v>12</v>
      </c>
      <c r="C107" s="47">
        <v>2.0</v>
      </c>
      <c r="D107" s="46" t="s">
        <v>1709</v>
      </c>
      <c r="E107" s="107">
        <v>176503.11</v>
      </c>
      <c r="F107" s="72" t="s">
        <v>27</v>
      </c>
      <c r="G107" s="46" t="s">
        <v>16</v>
      </c>
    </row>
    <row r="108">
      <c r="A108" s="47" t="s">
        <v>236</v>
      </c>
      <c r="B108" s="47" t="s">
        <v>12</v>
      </c>
      <c r="C108" s="47">
        <v>3.0</v>
      </c>
      <c r="D108" s="46" t="s">
        <v>1710</v>
      </c>
      <c r="E108" s="107">
        <v>197364.16</v>
      </c>
      <c r="F108" s="72" t="s">
        <v>27</v>
      </c>
      <c r="G108" s="46" t="s">
        <v>16</v>
      </c>
    </row>
    <row r="109">
      <c r="A109" s="47" t="s">
        <v>236</v>
      </c>
      <c r="B109" s="47" t="s">
        <v>12</v>
      </c>
      <c r="C109" s="47">
        <v>4.0</v>
      </c>
      <c r="D109" s="46" t="s">
        <v>1711</v>
      </c>
      <c r="E109" s="107">
        <v>197364.16</v>
      </c>
      <c r="F109" s="72" t="s">
        <v>27</v>
      </c>
      <c r="G109" s="46" t="s">
        <v>16</v>
      </c>
    </row>
    <row r="110">
      <c r="A110" s="47" t="s">
        <v>236</v>
      </c>
      <c r="B110" s="47" t="s">
        <v>12</v>
      </c>
      <c r="C110" s="47">
        <v>5.0</v>
      </c>
      <c r="D110" s="46" t="s">
        <v>1712</v>
      </c>
      <c r="E110" s="107">
        <v>192929.32</v>
      </c>
      <c r="F110" s="72" t="s">
        <v>75</v>
      </c>
      <c r="G110" s="46" t="s">
        <v>16</v>
      </c>
    </row>
    <row r="111">
      <c r="A111" s="47" t="s">
        <v>236</v>
      </c>
      <c r="B111" s="47" t="s">
        <v>12</v>
      </c>
      <c r="C111" s="47">
        <v>6.0</v>
      </c>
      <c r="D111" s="46" t="s">
        <v>1713</v>
      </c>
      <c r="E111" s="107">
        <v>182548.11</v>
      </c>
      <c r="F111" s="72" t="s">
        <v>95</v>
      </c>
      <c r="G111" s="46" t="s">
        <v>16</v>
      </c>
    </row>
    <row r="112">
      <c r="A112" s="47" t="s">
        <v>205</v>
      </c>
      <c r="B112" s="47" t="s">
        <v>12</v>
      </c>
      <c r="C112" s="47">
        <v>1.0</v>
      </c>
      <c r="D112" s="46" t="s">
        <v>1714</v>
      </c>
      <c r="E112" s="107">
        <v>200000.0</v>
      </c>
      <c r="F112" s="72" t="s">
        <v>104</v>
      </c>
      <c r="G112" s="46" t="s">
        <v>16</v>
      </c>
    </row>
    <row r="113">
      <c r="A113" s="47" t="s">
        <v>205</v>
      </c>
      <c r="B113" s="47" t="s">
        <v>12</v>
      </c>
      <c r="C113" s="47">
        <v>2.0</v>
      </c>
      <c r="D113" s="46" t="s">
        <v>1715</v>
      </c>
      <c r="E113" s="107">
        <v>200000.0</v>
      </c>
      <c r="F113" s="72" t="s">
        <v>30</v>
      </c>
      <c r="G113" s="46" t="s">
        <v>16</v>
      </c>
    </row>
    <row r="114">
      <c r="A114" s="47" t="s">
        <v>205</v>
      </c>
      <c r="B114" s="47" t="s">
        <v>12</v>
      </c>
      <c r="C114" s="47">
        <v>3.0</v>
      </c>
      <c r="D114" s="46" t="s">
        <v>1651</v>
      </c>
      <c r="E114" s="107">
        <v>197364.16</v>
      </c>
      <c r="F114" s="72" t="s">
        <v>27</v>
      </c>
      <c r="G114" s="46" t="s">
        <v>16</v>
      </c>
    </row>
    <row r="115">
      <c r="A115" s="47" t="s">
        <v>205</v>
      </c>
      <c r="B115" s="47" t="s">
        <v>12</v>
      </c>
      <c r="C115" s="47">
        <v>4.0</v>
      </c>
      <c r="D115" s="46" t="s">
        <v>1716</v>
      </c>
      <c r="E115" s="107">
        <v>178390.17</v>
      </c>
      <c r="F115" s="72" t="s">
        <v>107</v>
      </c>
      <c r="G115" s="46" t="s">
        <v>16</v>
      </c>
    </row>
    <row r="116">
      <c r="A116" s="47" t="s">
        <v>205</v>
      </c>
      <c r="B116" s="47" t="s">
        <v>12</v>
      </c>
      <c r="C116" s="47">
        <v>5.0</v>
      </c>
      <c r="D116" s="46" t="s">
        <v>1717</v>
      </c>
      <c r="E116" s="107">
        <v>200000.0</v>
      </c>
      <c r="F116" s="72" t="s">
        <v>69</v>
      </c>
      <c r="G116" s="46" t="s">
        <v>16</v>
      </c>
    </row>
    <row r="117">
      <c r="A117" s="47" t="s">
        <v>205</v>
      </c>
      <c r="B117" s="47" t="s">
        <v>12</v>
      </c>
      <c r="C117" s="47">
        <v>6.0</v>
      </c>
      <c r="D117" s="46" t="s">
        <v>1718</v>
      </c>
      <c r="E117" s="107">
        <v>158493.72</v>
      </c>
      <c r="F117" s="72" t="s">
        <v>45</v>
      </c>
      <c r="G117" s="46" t="s">
        <v>16</v>
      </c>
    </row>
    <row r="118">
      <c r="A118" s="47" t="s">
        <v>205</v>
      </c>
      <c r="B118" s="47" t="s">
        <v>12</v>
      </c>
      <c r="C118" s="47">
        <v>7.0</v>
      </c>
      <c r="D118" s="46" t="s">
        <v>1719</v>
      </c>
      <c r="E118" s="107">
        <v>185626.99</v>
      </c>
      <c r="F118" s="72" t="s">
        <v>75</v>
      </c>
      <c r="G118" s="46" t="s">
        <v>16</v>
      </c>
    </row>
    <row r="119">
      <c r="A119" s="47" t="s">
        <v>205</v>
      </c>
      <c r="B119" s="47" t="s">
        <v>12</v>
      </c>
      <c r="C119" s="47">
        <v>8.0</v>
      </c>
      <c r="D119" s="46" t="s">
        <v>1720</v>
      </c>
      <c r="E119" s="107">
        <v>200000.0</v>
      </c>
      <c r="F119" s="72" t="s">
        <v>113</v>
      </c>
      <c r="G119" s="46" t="s">
        <v>16</v>
      </c>
    </row>
    <row r="120">
      <c r="A120" s="47" t="s">
        <v>205</v>
      </c>
      <c r="B120" s="47" t="s">
        <v>12</v>
      </c>
      <c r="C120" s="47">
        <v>9.0</v>
      </c>
      <c r="D120" s="46" t="s">
        <v>1721</v>
      </c>
      <c r="E120" s="107">
        <v>100000.0</v>
      </c>
      <c r="F120" s="72" t="s">
        <v>134</v>
      </c>
      <c r="G120" s="46" t="s">
        <v>10</v>
      </c>
      <c r="H120" s="46" t="s">
        <v>1722</v>
      </c>
      <c r="I120" s="46" t="s">
        <v>1723</v>
      </c>
    </row>
    <row r="121">
      <c r="A121" s="47" t="s">
        <v>205</v>
      </c>
      <c r="B121" s="47" t="s">
        <v>12</v>
      </c>
      <c r="C121" s="47">
        <v>10.0</v>
      </c>
      <c r="D121" s="46" t="s">
        <v>1651</v>
      </c>
      <c r="E121" s="107">
        <v>198340.91</v>
      </c>
      <c r="F121" s="72" t="s">
        <v>27</v>
      </c>
      <c r="G121" s="46" t="s">
        <v>16</v>
      </c>
    </row>
    <row r="122">
      <c r="A122" s="47" t="s">
        <v>205</v>
      </c>
      <c r="B122" s="47" t="s">
        <v>12</v>
      </c>
      <c r="C122" s="47">
        <v>11.0</v>
      </c>
      <c r="D122" s="46" t="s">
        <v>1715</v>
      </c>
      <c r="E122" s="107">
        <v>200000.0</v>
      </c>
      <c r="F122" s="72" t="s">
        <v>30</v>
      </c>
      <c r="G122" s="46" t="s">
        <v>16</v>
      </c>
    </row>
    <row r="123">
      <c r="A123" s="47" t="s">
        <v>205</v>
      </c>
      <c r="B123" s="47" t="s">
        <v>12</v>
      </c>
      <c r="C123" s="47">
        <v>12.0</v>
      </c>
      <c r="D123" s="46" t="s">
        <v>1660</v>
      </c>
      <c r="E123" s="107">
        <v>199987.0</v>
      </c>
      <c r="F123" s="72" t="s">
        <v>39</v>
      </c>
      <c r="G123" s="46" t="s">
        <v>16</v>
      </c>
    </row>
    <row r="124">
      <c r="A124" s="47" t="s">
        <v>205</v>
      </c>
      <c r="B124" s="47" t="s">
        <v>12</v>
      </c>
      <c r="C124" s="47">
        <v>13.0</v>
      </c>
      <c r="D124" s="46" t="s">
        <v>1724</v>
      </c>
      <c r="E124" s="107">
        <v>175581.06</v>
      </c>
      <c r="F124" s="72" t="s">
        <v>95</v>
      </c>
      <c r="G124" s="46" t="s">
        <v>16</v>
      </c>
    </row>
    <row r="125">
      <c r="A125" s="47" t="s">
        <v>205</v>
      </c>
      <c r="B125" s="47" t="s">
        <v>12</v>
      </c>
      <c r="C125" s="47">
        <v>14.0</v>
      </c>
      <c r="D125" s="46" t="s">
        <v>1724</v>
      </c>
      <c r="E125" s="107">
        <v>175581.06</v>
      </c>
      <c r="F125" s="72" t="s">
        <v>95</v>
      </c>
      <c r="G125" s="46" t="s">
        <v>16</v>
      </c>
    </row>
    <row r="126">
      <c r="A126" s="47" t="s">
        <v>206</v>
      </c>
      <c r="B126" s="47" t="s">
        <v>12</v>
      </c>
      <c r="C126" s="47">
        <v>1.0</v>
      </c>
      <c r="D126" s="46" t="s">
        <v>1725</v>
      </c>
      <c r="E126" s="107">
        <v>199952.0</v>
      </c>
      <c r="F126" s="72" t="s">
        <v>119</v>
      </c>
      <c r="G126" s="46" t="s">
        <v>16</v>
      </c>
    </row>
    <row r="127">
      <c r="A127" s="47" t="s">
        <v>206</v>
      </c>
      <c r="B127" s="47" t="s">
        <v>12</v>
      </c>
      <c r="C127" s="47">
        <v>2.0</v>
      </c>
      <c r="D127" s="46" t="s">
        <v>1726</v>
      </c>
      <c r="E127" s="107">
        <v>199990.0</v>
      </c>
      <c r="F127" s="72" t="s">
        <v>8</v>
      </c>
      <c r="G127" s="46" t="s">
        <v>16</v>
      </c>
    </row>
    <row r="128">
      <c r="A128" s="47" t="s">
        <v>206</v>
      </c>
      <c r="B128" s="47" t="s">
        <v>12</v>
      </c>
      <c r="C128" s="47">
        <v>3.0</v>
      </c>
      <c r="D128" s="46" t="s">
        <v>1727</v>
      </c>
      <c r="E128" s="107">
        <v>200000.0</v>
      </c>
      <c r="F128" s="72" t="s">
        <v>30</v>
      </c>
      <c r="G128" s="46" t="s">
        <v>16</v>
      </c>
      <c r="H128" s="46" t="s">
        <v>1728</v>
      </c>
      <c r="I128" s="46" t="s">
        <v>1729</v>
      </c>
    </row>
    <row r="129">
      <c r="A129" s="47" t="s">
        <v>206</v>
      </c>
      <c r="B129" s="47" t="s">
        <v>12</v>
      </c>
      <c r="C129" s="47">
        <v>4.0</v>
      </c>
      <c r="D129" s="46" t="s">
        <v>1727</v>
      </c>
      <c r="E129" s="107">
        <v>200000.0</v>
      </c>
      <c r="F129" s="72" t="s">
        <v>30</v>
      </c>
      <c r="G129" s="46" t="s">
        <v>16</v>
      </c>
      <c r="H129" s="46" t="s">
        <v>1730</v>
      </c>
      <c r="I129" s="46" t="s">
        <v>1729</v>
      </c>
    </row>
    <row r="130">
      <c r="A130" s="47" t="s">
        <v>206</v>
      </c>
      <c r="B130" s="47" t="s">
        <v>12</v>
      </c>
      <c r="C130" s="47">
        <v>5.0</v>
      </c>
      <c r="D130" s="46" t="s">
        <v>1731</v>
      </c>
      <c r="E130" s="107">
        <v>192645.13</v>
      </c>
      <c r="F130" s="72" t="s">
        <v>92</v>
      </c>
      <c r="G130" s="46" t="s">
        <v>16</v>
      </c>
    </row>
    <row r="131">
      <c r="A131" s="47" t="s">
        <v>206</v>
      </c>
      <c r="B131" s="47" t="s">
        <v>12</v>
      </c>
      <c r="C131" s="47">
        <v>6.0</v>
      </c>
      <c r="D131" s="46" t="s">
        <v>1732</v>
      </c>
      <c r="E131" s="107">
        <v>200000.0</v>
      </c>
      <c r="F131" s="72" t="s">
        <v>95</v>
      </c>
      <c r="G131" s="46" t="s">
        <v>16</v>
      </c>
    </row>
    <row r="132">
      <c r="A132" s="47" t="s">
        <v>206</v>
      </c>
      <c r="B132" s="47" t="s">
        <v>12</v>
      </c>
      <c r="C132" s="47">
        <v>7.0</v>
      </c>
      <c r="D132" s="46" t="s">
        <v>1733</v>
      </c>
      <c r="E132" s="107">
        <v>199990.0</v>
      </c>
      <c r="F132" s="72" t="s">
        <v>39</v>
      </c>
      <c r="G132" s="46" t="s">
        <v>16</v>
      </c>
    </row>
    <row r="133">
      <c r="A133" s="47" t="s">
        <v>206</v>
      </c>
      <c r="B133" s="47" t="s">
        <v>12</v>
      </c>
      <c r="C133" s="47">
        <v>8.0</v>
      </c>
      <c r="D133" s="46" t="s">
        <v>1734</v>
      </c>
      <c r="E133" s="107">
        <v>199990.0</v>
      </c>
      <c r="F133" s="72" t="s">
        <v>113</v>
      </c>
      <c r="G133" s="46" t="s">
        <v>16</v>
      </c>
    </row>
    <row r="134">
      <c r="A134" s="47" t="s">
        <v>206</v>
      </c>
      <c r="B134" s="47" t="s">
        <v>12</v>
      </c>
      <c r="C134" s="47">
        <v>9.0</v>
      </c>
      <c r="D134" s="46" t="s">
        <v>658</v>
      </c>
      <c r="E134" s="107">
        <v>200000.0</v>
      </c>
      <c r="F134" s="72" t="s">
        <v>45</v>
      </c>
      <c r="G134" s="46"/>
    </row>
    <row r="135">
      <c r="A135" s="47" t="s">
        <v>206</v>
      </c>
      <c r="B135" s="47" t="s">
        <v>12</v>
      </c>
      <c r="C135" s="47">
        <v>10.0</v>
      </c>
      <c r="D135" s="46" t="s">
        <v>1735</v>
      </c>
      <c r="E135" s="107">
        <v>200000.0</v>
      </c>
      <c r="F135" s="72" t="s">
        <v>30</v>
      </c>
      <c r="G135" s="46" t="s">
        <v>16</v>
      </c>
    </row>
    <row r="136">
      <c r="A136" s="47" t="s">
        <v>206</v>
      </c>
      <c r="B136" s="47" t="s">
        <v>12</v>
      </c>
      <c r="C136" s="47">
        <v>11.0</v>
      </c>
      <c r="D136" s="46" t="s">
        <v>1671</v>
      </c>
      <c r="E136" s="107">
        <v>200000.0</v>
      </c>
      <c r="F136" s="72" t="s">
        <v>30</v>
      </c>
      <c r="G136" s="46" t="s">
        <v>16</v>
      </c>
    </row>
    <row r="137">
      <c r="A137" s="47" t="s">
        <v>206</v>
      </c>
      <c r="B137" s="47" t="s">
        <v>12</v>
      </c>
      <c r="C137" s="47">
        <v>12.0</v>
      </c>
      <c r="D137" s="46" t="s">
        <v>1736</v>
      </c>
      <c r="E137" s="107">
        <v>176604.05</v>
      </c>
      <c r="F137" s="72" t="s">
        <v>27</v>
      </c>
      <c r="G137" s="46" t="s">
        <v>16</v>
      </c>
    </row>
    <row r="138">
      <c r="A138" s="139" t="s">
        <v>239</v>
      </c>
      <c r="B138" s="47" t="s">
        <v>12</v>
      </c>
      <c r="C138" s="47">
        <v>1.0</v>
      </c>
      <c r="D138" s="46" t="s">
        <v>1737</v>
      </c>
      <c r="E138" s="107">
        <v>157193.58</v>
      </c>
      <c r="F138" s="72" t="s">
        <v>95</v>
      </c>
      <c r="G138" s="46" t="s">
        <v>16</v>
      </c>
    </row>
    <row r="139">
      <c r="A139" s="47" t="s">
        <v>239</v>
      </c>
      <c r="B139" s="47" t="s">
        <v>12</v>
      </c>
      <c r="C139" s="47">
        <v>2.0</v>
      </c>
      <c r="D139" s="46" t="s">
        <v>1738</v>
      </c>
      <c r="E139" s="107">
        <v>195249.18</v>
      </c>
      <c r="F139" s="72" t="s">
        <v>45</v>
      </c>
      <c r="G139" s="46" t="s">
        <v>16</v>
      </c>
    </row>
    <row r="140">
      <c r="A140" s="47" t="s">
        <v>239</v>
      </c>
      <c r="B140" s="47" t="s">
        <v>12</v>
      </c>
      <c r="C140" s="47">
        <v>3.0</v>
      </c>
      <c r="D140" s="46" t="s">
        <v>1739</v>
      </c>
      <c r="E140" s="107">
        <v>196271.6</v>
      </c>
      <c r="F140" s="72" t="s">
        <v>45</v>
      </c>
      <c r="G140" s="46" t="s">
        <v>16</v>
      </c>
    </row>
    <row r="141">
      <c r="A141" s="47" t="s">
        <v>239</v>
      </c>
      <c r="B141" s="47" t="s">
        <v>12</v>
      </c>
      <c r="C141" s="47">
        <v>4.0</v>
      </c>
      <c r="D141" s="46" t="s">
        <v>1740</v>
      </c>
      <c r="E141" s="107">
        <v>187005.69</v>
      </c>
      <c r="F141" s="72" t="s">
        <v>45</v>
      </c>
      <c r="G141" s="46" t="s">
        <v>16</v>
      </c>
    </row>
    <row r="142">
      <c r="A142" s="47" t="s">
        <v>239</v>
      </c>
      <c r="B142" s="47" t="s">
        <v>12</v>
      </c>
      <c r="C142" s="47">
        <v>5.0</v>
      </c>
      <c r="D142" s="46" t="s">
        <v>1737</v>
      </c>
      <c r="E142" s="107">
        <v>196811.94</v>
      </c>
      <c r="F142" s="72" t="s">
        <v>95</v>
      </c>
      <c r="G142" s="46" t="s">
        <v>16</v>
      </c>
    </row>
    <row r="143">
      <c r="A143" s="47" t="s">
        <v>239</v>
      </c>
      <c r="B143" s="47" t="s">
        <v>12</v>
      </c>
      <c r="C143" s="47">
        <v>6.0</v>
      </c>
      <c r="D143" s="46" t="s">
        <v>1737</v>
      </c>
      <c r="E143" s="107">
        <v>157193.58</v>
      </c>
      <c r="F143" s="72" t="s">
        <v>95</v>
      </c>
      <c r="G143" s="46" t="s">
        <v>16</v>
      </c>
    </row>
    <row r="144">
      <c r="A144" s="47" t="s">
        <v>240</v>
      </c>
      <c r="B144" s="47" t="s">
        <v>12</v>
      </c>
      <c r="C144" s="47">
        <v>1.0</v>
      </c>
      <c r="D144" s="46" t="s">
        <v>1741</v>
      </c>
      <c r="E144" s="107">
        <v>100000.0</v>
      </c>
      <c r="F144" s="72" t="s">
        <v>113</v>
      </c>
      <c r="G144" s="46" t="s">
        <v>10</v>
      </c>
      <c r="H144" s="46" t="s">
        <v>1742</v>
      </c>
      <c r="I144" s="46" t="s">
        <v>1743</v>
      </c>
    </row>
    <row r="145">
      <c r="A145" s="47" t="s">
        <v>240</v>
      </c>
      <c r="B145" s="47" t="s">
        <v>12</v>
      </c>
      <c r="C145" s="47">
        <v>2.0</v>
      </c>
      <c r="D145" s="46" t="s">
        <v>1744</v>
      </c>
      <c r="E145" s="107">
        <v>199299.58</v>
      </c>
      <c r="F145" s="72" t="s">
        <v>60</v>
      </c>
      <c r="G145" s="46" t="s">
        <v>16</v>
      </c>
    </row>
    <row r="146">
      <c r="A146" s="47" t="s">
        <v>240</v>
      </c>
      <c r="B146" s="47" t="s">
        <v>12</v>
      </c>
      <c r="C146" s="47">
        <v>3.0</v>
      </c>
      <c r="D146" s="46" t="s">
        <v>8</v>
      </c>
      <c r="E146" s="107">
        <v>200000.0</v>
      </c>
      <c r="F146" s="72" t="s">
        <v>8</v>
      </c>
      <c r="G146" s="46" t="s">
        <v>16</v>
      </c>
    </row>
    <row r="147">
      <c r="A147" s="47" t="s">
        <v>240</v>
      </c>
      <c r="B147" s="47" t="s">
        <v>12</v>
      </c>
      <c r="C147" s="47">
        <v>4.0</v>
      </c>
      <c r="D147" s="46" t="s">
        <v>1745</v>
      </c>
      <c r="E147" s="107">
        <v>200000.0</v>
      </c>
      <c r="F147" s="72" t="s">
        <v>8</v>
      </c>
      <c r="G147" s="46" t="s">
        <v>16</v>
      </c>
    </row>
    <row r="148">
      <c r="A148" s="47" t="s">
        <v>240</v>
      </c>
      <c r="B148" s="47" t="s">
        <v>12</v>
      </c>
      <c r="C148" s="47">
        <v>5.0</v>
      </c>
      <c r="D148" s="46" t="s">
        <v>1727</v>
      </c>
      <c r="E148" s="107">
        <v>200000.0</v>
      </c>
      <c r="F148" s="72" t="s">
        <v>30</v>
      </c>
      <c r="G148" s="46" t="s">
        <v>16</v>
      </c>
    </row>
    <row r="149">
      <c r="A149" s="47" t="s">
        <v>241</v>
      </c>
      <c r="B149" s="47" t="s">
        <v>12</v>
      </c>
      <c r="C149" s="47">
        <v>1.0</v>
      </c>
      <c r="D149" s="46" t="s">
        <v>1746</v>
      </c>
      <c r="E149" s="107">
        <v>100000.0</v>
      </c>
      <c r="F149" s="72" t="s">
        <v>113</v>
      </c>
      <c r="G149" s="46" t="s">
        <v>16</v>
      </c>
    </row>
    <row r="150">
      <c r="A150" s="47" t="s">
        <v>241</v>
      </c>
      <c r="B150" s="47" t="s">
        <v>12</v>
      </c>
      <c r="C150" s="47">
        <v>2.0</v>
      </c>
      <c r="D150" s="46" t="s">
        <v>1747</v>
      </c>
      <c r="E150" s="107">
        <v>180211.92</v>
      </c>
      <c r="F150" s="72" t="s">
        <v>45</v>
      </c>
      <c r="G150" s="46" t="s">
        <v>16</v>
      </c>
    </row>
    <row r="151">
      <c r="A151" s="47" t="s">
        <v>241</v>
      </c>
      <c r="B151" s="47" t="s">
        <v>12</v>
      </c>
      <c r="C151" s="47">
        <v>3.0</v>
      </c>
      <c r="D151" s="46" t="s">
        <v>1748</v>
      </c>
      <c r="E151" s="107">
        <v>192047.39</v>
      </c>
      <c r="F151" s="72" t="s">
        <v>45</v>
      </c>
      <c r="G151" s="46" t="s">
        <v>16</v>
      </c>
    </row>
    <row r="152">
      <c r="A152" s="47" t="s">
        <v>241</v>
      </c>
      <c r="B152" s="47" t="s">
        <v>12</v>
      </c>
      <c r="C152" s="47">
        <v>4.0</v>
      </c>
      <c r="D152" s="46" t="s">
        <v>1749</v>
      </c>
      <c r="E152" s="107">
        <v>189153.62</v>
      </c>
      <c r="F152" s="72" t="s">
        <v>92</v>
      </c>
      <c r="G152" s="46" t="s">
        <v>16</v>
      </c>
    </row>
    <row r="153">
      <c r="A153" s="47" t="s">
        <v>241</v>
      </c>
      <c r="B153" s="47" t="s">
        <v>12</v>
      </c>
      <c r="C153" s="47">
        <v>5.0</v>
      </c>
      <c r="D153" s="46" t="s">
        <v>1750</v>
      </c>
      <c r="E153" s="107">
        <v>185747.86</v>
      </c>
      <c r="F153" s="72" t="s">
        <v>75</v>
      </c>
      <c r="G153" s="46" t="s">
        <v>16</v>
      </c>
    </row>
    <row r="154">
      <c r="A154" s="47" t="s">
        <v>241</v>
      </c>
      <c r="B154" s="47" t="s">
        <v>12</v>
      </c>
      <c r="C154" s="47">
        <v>6.0</v>
      </c>
      <c r="D154" s="46" t="s">
        <v>1751</v>
      </c>
      <c r="E154" s="107">
        <v>175147.69</v>
      </c>
      <c r="F154" s="72" t="s">
        <v>89</v>
      </c>
      <c r="G154" s="46" t="s">
        <v>16</v>
      </c>
    </row>
    <row r="155">
      <c r="A155" s="47" t="s">
        <v>241</v>
      </c>
      <c r="B155" s="47" t="s">
        <v>12</v>
      </c>
      <c r="C155" s="47">
        <v>7.0</v>
      </c>
      <c r="D155" s="46" t="s">
        <v>1752</v>
      </c>
      <c r="E155" s="107">
        <v>321767.27</v>
      </c>
      <c r="F155" s="72" t="s">
        <v>51</v>
      </c>
      <c r="G155" s="46" t="s">
        <v>16</v>
      </c>
    </row>
    <row r="156">
      <c r="A156" s="47" t="s">
        <v>204</v>
      </c>
      <c r="B156" s="47" t="s">
        <v>12</v>
      </c>
      <c r="C156" s="47">
        <v>1.0</v>
      </c>
      <c r="D156" s="46" t="s">
        <v>1667</v>
      </c>
      <c r="E156" s="107">
        <v>200000.0</v>
      </c>
      <c r="F156" s="72" t="s">
        <v>30</v>
      </c>
      <c r="G156" s="46" t="s">
        <v>16</v>
      </c>
    </row>
    <row r="157">
      <c r="A157" s="47" t="s">
        <v>204</v>
      </c>
      <c r="B157" s="47" t="s">
        <v>12</v>
      </c>
      <c r="C157" s="47">
        <v>2.0</v>
      </c>
      <c r="D157" s="46" t="s">
        <v>1667</v>
      </c>
      <c r="E157" s="107">
        <v>200000.0</v>
      </c>
      <c r="F157" s="72" t="s">
        <v>30</v>
      </c>
      <c r="G157" s="46" t="s">
        <v>16</v>
      </c>
    </row>
    <row r="158">
      <c r="A158" s="47" t="s">
        <v>204</v>
      </c>
      <c r="B158" s="47" t="s">
        <v>12</v>
      </c>
      <c r="C158" s="47">
        <v>3.0</v>
      </c>
      <c r="D158" s="46" t="s">
        <v>1753</v>
      </c>
      <c r="E158" s="107">
        <v>200000.0</v>
      </c>
      <c r="F158" s="72" t="s">
        <v>30</v>
      </c>
      <c r="G158" s="46" t="s">
        <v>16</v>
      </c>
    </row>
    <row r="159">
      <c r="A159" s="47" t="s">
        <v>204</v>
      </c>
      <c r="B159" s="47" t="s">
        <v>12</v>
      </c>
      <c r="C159" s="47">
        <v>4.0</v>
      </c>
      <c r="D159" s="46" t="s">
        <v>1754</v>
      </c>
      <c r="E159" s="107">
        <v>200000.0</v>
      </c>
      <c r="F159" s="72" t="s">
        <v>30</v>
      </c>
      <c r="G159" s="46" t="s">
        <v>16</v>
      </c>
    </row>
    <row r="160">
      <c r="A160" s="47" t="s">
        <v>204</v>
      </c>
      <c r="B160" s="47" t="s">
        <v>12</v>
      </c>
      <c r="C160" s="47">
        <v>5.0</v>
      </c>
      <c r="D160" s="46" t="s">
        <v>1755</v>
      </c>
      <c r="E160" s="107">
        <v>188429.62</v>
      </c>
      <c r="F160" s="72" t="s">
        <v>60</v>
      </c>
      <c r="G160" s="46" t="s">
        <v>16</v>
      </c>
    </row>
    <row r="161">
      <c r="A161" s="47" t="s">
        <v>204</v>
      </c>
      <c r="B161" s="47" t="s">
        <v>12</v>
      </c>
      <c r="C161" s="47">
        <v>6.0</v>
      </c>
      <c r="D161" s="46" t="s">
        <v>1756</v>
      </c>
      <c r="E161" s="107">
        <v>200000.0</v>
      </c>
      <c r="F161" s="72" t="s">
        <v>42</v>
      </c>
      <c r="G161" s="46" t="s">
        <v>16</v>
      </c>
    </row>
    <row r="162">
      <c r="A162" s="47" t="s">
        <v>204</v>
      </c>
      <c r="B162" s="47" t="s">
        <v>12</v>
      </c>
      <c r="C162" s="47">
        <v>7.0</v>
      </c>
      <c r="D162" s="46" t="s">
        <v>1757</v>
      </c>
      <c r="E162" s="107">
        <v>200000.0</v>
      </c>
      <c r="F162" s="72" t="s">
        <v>69</v>
      </c>
      <c r="G162" s="46" t="s">
        <v>16</v>
      </c>
    </row>
    <row r="163">
      <c r="A163" s="47" t="s">
        <v>204</v>
      </c>
      <c r="B163" s="47" t="s">
        <v>12</v>
      </c>
      <c r="C163" s="47">
        <v>8.0</v>
      </c>
      <c r="D163" s="46" t="s">
        <v>1758</v>
      </c>
      <c r="E163" s="107">
        <v>198668.72</v>
      </c>
      <c r="F163" s="72" t="s">
        <v>45</v>
      </c>
      <c r="G163" s="46" t="s">
        <v>16</v>
      </c>
    </row>
    <row r="164">
      <c r="A164" s="47" t="s">
        <v>204</v>
      </c>
      <c r="B164" s="47" t="s">
        <v>12</v>
      </c>
      <c r="C164" s="47">
        <v>9.0</v>
      </c>
      <c r="D164" s="46" t="s">
        <v>1759</v>
      </c>
      <c r="E164" s="107">
        <v>98762.72</v>
      </c>
      <c r="F164" s="72" t="s">
        <v>27</v>
      </c>
      <c r="G164" s="46" t="s">
        <v>16</v>
      </c>
    </row>
    <row r="165">
      <c r="A165" s="47" t="s">
        <v>204</v>
      </c>
      <c r="B165" s="47" t="s">
        <v>12</v>
      </c>
      <c r="C165" s="47">
        <v>10.0</v>
      </c>
      <c r="D165" s="46" t="s">
        <v>1667</v>
      </c>
      <c r="E165" s="107">
        <v>200000.0</v>
      </c>
      <c r="F165" s="72" t="s">
        <v>30</v>
      </c>
      <c r="G165" s="46" t="s">
        <v>16</v>
      </c>
    </row>
    <row r="166">
      <c r="A166" s="47" t="s">
        <v>203</v>
      </c>
      <c r="B166" s="47" t="s">
        <v>12</v>
      </c>
      <c r="C166" s="47">
        <v>1.0</v>
      </c>
      <c r="D166" s="46" t="s">
        <v>1708</v>
      </c>
      <c r="E166" s="107">
        <v>200000.0</v>
      </c>
      <c r="F166" s="72" t="s">
        <v>30</v>
      </c>
      <c r="G166" s="46" t="s">
        <v>16</v>
      </c>
    </row>
    <row r="167">
      <c r="A167" s="47" t="s">
        <v>203</v>
      </c>
      <c r="B167" s="47" t="s">
        <v>12</v>
      </c>
      <c r="C167" s="47">
        <v>2.0</v>
      </c>
      <c r="D167" s="46" t="s">
        <v>1760</v>
      </c>
      <c r="E167" s="107">
        <v>193649.7</v>
      </c>
      <c r="F167" s="72" t="s">
        <v>63</v>
      </c>
      <c r="G167" s="46" t="s">
        <v>16</v>
      </c>
    </row>
    <row r="168">
      <c r="A168" s="47" t="s">
        <v>203</v>
      </c>
      <c r="B168" s="47" t="s">
        <v>12</v>
      </c>
      <c r="C168" s="47">
        <v>3.0</v>
      </c>
      <c r="D168" s="46" t="s">
        <v>1761</v>
      </c>
      <c r="E168" s="107">
        <v>183066.72</v>
      </c>
      <c r="F168" s="72" t="s">
        <v>95</v>
      </c>
      <c r="G168" s="46" t="s">
        <v>16</v>
      </c>
    </row>
    <row r="169">
      <c r="A169" s="47" t="s">
        <v>203</v>
      </c>
      <c r="B169" s="47" t="s">
        <v>12</v>
      </c>
      <c r="C169" s="47">
        <v>4.0</v>
      </c>
      <c r="D169" s="46" t="s">
        <v>1762</v>
      </c>
      <c r="E169" s="107">
        <v>200000.0</v>
      </c>
      <c r="F169" s="72" t="s">
        <v>95</v>
      </c>
      <c r="G169" s="46" t="s">
        <v>16</v>
      </c>
    </row>
    <row r="170">
      <c r="A170" s="47" t="s">
        <v>203</v>
      </c>
      <c r="B170" s="47" t="s">
        <v>12</v>
      </c>
      <c r="C170" s="47">
        <v>5.0</v>
      </c>
      <c r="D170" s="46" t="s">
        <v>1674</v>
      </c>
      <c r="E170" s="107">
        <v>200000.0</v>
      </c>
      <c r="F170" s="72" t="s">
        <v>30</v>
      </c>
      <c r="G170" s="46" t="s">
        <v>16</v>
      </c>
    </row>
    <row r="171">
      <c r="A171" s="47" t="s">
        <v>203</v>
      </c>
      <c r="B171" s="47" t="s">
        <v>12</v>
      </c>
      <c r="C171" s="47">
        <v>6.0</v>
      </c>
      <c r="D171" s="46" t="s">
        <v>1708</v>
      </c>
      <c r="E171" s="107">
        <v>200000.0</v>
      </c>
      <c r="F171" s="72" t="s">
        <v>30</v>
      </c>
      <c r="G171" s="46" t="s">
        <v>16</v>
      </c>
    </row>
    <row r="172">
      <c r="A172" s="47" t="s">
        <v>203</v>
      </c>
      <c r="B172" s="47" t="s">
        <v>12</v>
      </c>
      <c r="C172" s="47">
        <v>7.0</v>
      </c>
      <c r="D172" s="46" t="s">
        <v>1763</v>
      </c>
      <c r="E172" s="107">
        <v>190498.78</v>
      </c>
      <c r="F172" s="72" t="s">
        <v>86</v>
      </c>
      <c r="G172" s="46" t="s">
        <v>16</v>
      </c>
    </row>
    <row r="173">
      <c r="A173" s="47" t="s">
        <v>203</v>
      </c>
      <c r="B173" s="47" t="s">
        <v>12</v>
      </c>
      <c r="C173" s="47">
        <v>8.0</v>
      </c>
      <c r="D173" s="46" t="s">
        <v>1764</v>
      </c>
      <c r="E173" s="107">
        <v>139019.44</v>
      </c>
      <c r="F173" s="72" t="s">
        <v>107</v>
      </c>
      <c r="G173" s="46" t="s">
        <v>16</v>
      </c>
    </row>
    <row r="174">
      <c r="A174" s="96" t="s">
        <v>238</v>
      </c>
      <c r="B174" s="96" t="s">
        <v>12</v>
      </c>
      <c r="C174" s="96">
        <v>1.0</v>
      </c>
      <c r="D174" s="60" t="s">
        <v>1765</v>
      </c>
      <c r="E174" s="108">
        <v>181008.9</v>
      </c>
      <c r="F174" s="98" t="s">
        <v>36</v>
      </c>
      <c r="G174" s="46" t="s">
        <v>16</v>
      </c>
    </row>
    <row r="175">
      <c r="A175" s="47" t="s">
        <v>241</v>
      </c>
      <c r="B175" s="47" t="s">
        <v>18</v>
      </c>
      <c r="C175" s="47">
        <v>1.0</v>
      </c>
      <c r="D175" s="46" t="s">
        <v>1766</v>
      </c>
      <c r="E175" s="107">
        <v>197042.0</v>
      </c>
      <c r="F175" s="72" t="s">
        <v>60</v>
      </c>
      <c r="G175" s="46" t="s">
        <v>16</v>
      </c>
    </row>
    <row r="176">
      <c r="A176" s="47" t="s">
        <v>241</v>
      </c>
      <c r="B176" s="47" t="s">
        <v>18</v>
      </c>
      <c r="C176" s="47">
        <v>2.0</v>
      </c>
      <c r="D176" s="46" t="s">
        <v>1767</v>
      </c>
      <c r="E176" s="107">
        <v>196008.52</v>
      </c>
      <c r="F176" s="72" t="s">
        <v>60</v>
      </c>
      <c r="G176" s="46" t="s">
        <v>16</v>
      </c>
    </row>
    <row r="177">
      <c r="A177" s="47" t="s">
        <v>241</v>
      </c>
      <c r="B177" s="47" t="s">
        <v>18</v>
      </c>
      <c r="C177" s="47">
        <v>3.0</v>
      </c>
      <c r="D177" s="46" t="s">
        <v>1768</v>
      </c>
      <c r="E177" s="107">
        <v>98820.96</v>
      </c>
      <c r="F177" s="72" t="s">
        <v>95</v>
      </c>
      <c r="G177" s="46" t="s">
        <v>16</v>
      </c>
    </row>
    <row r="178">
      <c r="A178" s="47" t="s">
        <v>241</v>
      </c>
      <c r="B178" s="47" t="s">
        <v>18</v>
      </c>
      <c r="C178" s="47">
        <v>4.0</v>
      </c>
      <c r="D178" s="46" t="s">
        <v>1769</v>
      </c>
      <c r="E178" s="107">
        <v>194415.66</v>
      </c>
      <c r="F178" s="72" t="s">
        <v>95</v>
      </c>
      <c r="G178" s="46" t="s">
        <v>16</v>
      </c>
    </row>
    <row r="179">
      <c r="A179" s="47" t="s">
        <v>241</v>
      </c>
      <c r="B179" s="47" t="s">
        <v>18</v>
      </c>
      <c r="C179" s="47">
        <v>5.0</v>
      </c>
      <c r="D179" s="46" t="s">
        <v>1770</v>
      </c>
      <c r="E179" s="107">
        <v>82864.82</v>
      </c>
      <c r="F179" s="72" t="s">
        <v>45</v>
      </c>
      <c r="G179" s="46" t="s">
        <v>16</v>
      </c>
    </row>
    <row r="180">
      <c r="A180" s="47" t="s">
        <v>241</v>
      </c>
      <c r="B180" s="47" t="s">
        <v>18</v>
      </c>
      <c r="C180" s="47">
        <v>6.0</v>
      </c>
      <c r="D180" s="46" t="s">
        <v>1771</v>
      </c>
      <c r="E180" s="107">
        <v>199776.96</v>
      </c>
      <c r="F180" s="72" t="s">
        <v>45</v>
      </c>
      <c r="G180" s="46" t="s">
        <v>16</v>
      </c>
    </row>
    <row r="181">
      <c r="A181" s="47" t="s">
        <v>241</v>
      </c>
      <c r="B181" s="47" t="s">
        <v>18</v>
      </c>
      <c r="C181" s="47">
        <v>7.0</v>
      </c>
      <c r="D181" s="46" t="s">
        <v>1770</v>
      </c>
      <c r="E181" s="107">
        <v>197899.01</v>
      </c>
      <c r="F181" s="72" t="s">
        <v>45</v>
      </c>
      <c r="G181" s="46" t="s">
        <v>16</v>
      </c>
    </row>
    <row r="182">
      <c r="A182" s="47" t="s">
        <v>241</v>
      </c>
      <c r="B182" s="47" t="s">
        <v>18</v>
      </c>
      <c r="C182" s="47">
        <v>8.0</v>
      </c>
      <c r="D182" s="46" t="s">
        <v>1772</v>
      </c>
      <c r="E182" s="107">
        <v>193145.92</v>
      </c>
      <c r="F182" s="72" t="s">
        <v>48</v>
      </c>
      <c r="G182" s="46" t="s">
        <v>16</v>
      </c>
    </row>
    <row r="183">
      <c r="A183" s="47" t="s">
        <v>241</v>
      </c>
      <c r="B183" s="47" t="s">
        <v>18</v>
      </c>
      <c r="C183" s="47">
        <v>9.0</v>
      </c>
      <c r="D183" s="46" t="s">
        <v>1773</v>
      </c>
      <c r="E183" s="107">
        <v>196379.49</v>
      </c>
      <c r="F183" s="72" t="s">
        <v>95</v>
      </c>
      <c r="G183" s="46" t="s">
        <v>10</v>
      </c>
      <c r="H183" s="46" t="s">
        <v>1774</v>
      </c>
      <c r="I183" s="46" t="s">
        <v>1775</v>
      </c>
    </row>
    <row r="184">
      <c r="A184" s="47" t="s">
        <v>239</v>
      </c>
      <c r="B184" s="47" t="s">
        <v>18</v>
      </c>
      <c r="C184" s="47">
        <v>1.0</v>
      </c>
      <c r="D184" s="46" t="s">
        <v>1776</v>
      </c>
      <c r="E184" s="107">
        <v>197134.63</v>
      </c>
      <c r="F184" s="72" t="s">
        <v>45</v>
      </c>
      <c r="G184" s="46" t="s">
        <v>16</v>
      </c>
    </row>
    <row r="185">
      <c r="A185" s="47" t="s">
        <v>239</v>
      </c>
      <c r="B185" s="47" t="s">
        <v>18</v>
      </c>
      <c r="C185" s="47">
        <v>2.0</v>
      </c>
      <c r="D185" s="46" t="s">
        <v>1777</v>
      </c>
      <c r="E185" s="107">
        <v>185229.8</v>
      </c>
      <c r="F185" s="72" t="s">
        <v>45</v>
      </c>
      <c r="G185" s="46" t="s">
        <v>16</v>
      </c>
    </row>
    <row r="186">
      <c r="A186" s="47" t="s">
        <v>239</v>
      </c>
      <c r="B186" s="47" t="s">
        <v>18</v>
      </c>
      <c r="C186" s="47">
        <v>3.0</v>
      </c>
      <c r="D186" s="46" t="s">
        <v>1776</v>
      </c>
      <c r="E186" s="107">
        <v>199558.24</v>
      </c>
      <c r="F186" s="72" t="s">
        <v>45</v>
      </c>
      <c r="G186" s="46" t="s">
        <v>16</v>
      </c>
    </row>
    <row r="187">
      <c r="A187" s="47" t="s">
        <v>239</v>
      </c>
      <c r="B187" s="47" t="s">
        <v>18</v>
      </c>
      <c r="C187" s="47">
        <v>4.0</v>
      </c>
      <c r="D187" s="46" t="s">
        <v>1778</v>
      </c>
      <c r="E187" s="107">
        <v>185526.91</v>
      </c>
      <c r="F187" s="72" t="s">
        <v>45</v>
      </c>
      <c r="G187" s="46" t="s">
        <v>16</v>
      </c>
    </row>
    <row r="188">
      <c r="A188" s="47" t="s">
        <v>239</v>
      </c>
      <c r="B188" s="47" t="s">
        <v>18</v>
      </c>
      <c r="C188" s="47">
        <v>5.0</v>
      </c>
      <c r="D188" s="46" t="s">
        <v>1779</v>
      </c>
      <c r="E188" s="107">
        <v>185155.49</v>
      </c>
      <c r="F188" s="72" t="s">
        <v>45</v>
      </c>
      <c r="G188" s="46" t="s">
        <v>16</v>
      </c>
    </row>
    <row r="189">
      <c r="A189" s="47" t="s">
        <v>239</v>
      </c>
      <c r="B189" s="47" t="s">
        <v>18</v>
      </c>
      <c r="C189" s="47">
        <v>6.0</v>
      </c>
      <c r="D189" s="46" t="s">
        <v>1780</v>
      </c>
      <c r="E189" s="107">
        <v>199333.44</v>
      </c>
      <c r="F189" s="72" t="s">
        <v>45</v>
      </c>
      <c r="G189" s="46" t="s">
        <v>16</v>
      </c>
    </row>
    <row r="190">
      <c r="A190" s="47" t="s">
        <v>239</v>
      </c>
      <c r="B190" s="47" t="s">
        <v>18</v>
      </c>
      <c r="C190" s="47">
        <v>7.0</v>
      </c>
      <c r="D190" s="46" t="s">
        <v>1781</v>
      </c>
      <c r="E190" s="107">
        <v>199333.44</v>
      </c>
      <c r="F190" s="72" t="s">
        <v>45</v>
      </c>
      <c r="G190" s="46" t="s">
        <v>16</v>
      </c>
    </row>
    <row r="191">
      <c r="A191" s="47" t="s">
        <v>239</v>
      </c>
      <c r="B191" s="47" t="s">
        <v>18</v>
      </c>
      <c r="C191" s="47">
        <v>8.0</v>
      </c>
      <c r="D191" s="46" t="s">
        <v>1736</v>
      </c>
      <c r="E191" s="107">
        <v>189450.52</v>
      </c>
      <c r="F191" s="72" t="s">
        <v>27</v>
      </c>
      <c r="G191" s="46" t="s">
        <v>16</v>
      </c>
    </row>
    <row r="192">
      <c r="A192" s="47" t="s">
        <v>239</v>
      </c>
      <c r="B192" s="47" t="s">
        <v>18</v>
      </c>
      <c r="C192" s="47">
        <v>9.0</v>
      </c>
      <c r="D192" s="46" t="s">
        <v>1736</v>
      </c>
      <c r="E192" s="107">
        <v>189450.52</v>
      </c>
      <c r="F192" s="72" t="s">
        <v>27</v>
      </c>
      <c r="G192" s="46" t="s">
        <v>16</v>
      </c>
    </row>
    <row r="193">
      <c r="A193" s="47" t="s">
        <v>237</v>
      </c>
      <c r="B193" s="47" t="s">
        <v>18</v>
      </c>
      <c r="C193" s="47">
        <v>1.0</v>
      </c>
      <c r="D193" s="46" t="s">
        <v>101</v>
      </c>
      <c r="E193" s="107">
        <v>194736.08</v>
      </c>
      <c r="F193" s="72" t="s">
        <v>101</v>
      </c>
      <c r="G193" s="46" t="s">
        <v>16</v>
      </c>
    </row>
    <row r="194">
      <c r="A194" s="47" t="s">
        <v>237</v>
      </c>
      <c r="B194" s="47" t="s">
        <v>18</v>
      </c>
      <c r="C194" s="47">
        <v>2.0</v>
      </c>
      <c r="D194" s="46" t="s">
        <v>63</v>
      </c>
      <c r="E194" s="107">
        <v>197081.38</v>
      </c>
      <c r="F194" s="72" t="s">
        <v>63</v>
      </c>
      <c r="G194" s="46" t="s">
        <v>16</v>
      </c>
    </row>
    <row r="195">
      <c r="A195" s="47" t="s">
        <v>237</v>
      </c>
      <c r="B195" s="47" t="s">
        <v>18</v>
      </c>
      <c r="C195" s="47">
        <v>3.0</v>
      </c>
      <c r="D195" s="46" t="s">
        <v>1782</v>
      </c>
      <c r="E195" s="107">
        <v>197081.38</v>
      </c>
      <c r="F195" s="72" t="s">
        <v>63</v>
      </c>
      <c r="G195" s="46" t="s">
        <v>16</v>
      </c>
    </row>
    <row r="196">
      <c r="A196" s="47" t="s">
        <v>237</v>
      </c>
      <c r="B196" s="47" t="s">
        <v>18</v>
      </c>
      <c r="C196" s="47">
        <v>4.0</v>
      </c>
      <c r="D196" s="46" t="s">
        <v>1783</v>
      </c>
      <c r="E196" s="107">
        <v>196755.29</v>
      </c>
      <c r="F196" s="72" t="s">
        <v>48</v>
      </c>
      <c r="G196" s="46" t="s">
        <v>16</v>
      </c>
    </row>
    <row r="197">
      <c r="A197" s="47" t="s">
        <v>237</v>
      </c>
      <c r="B197" s="47" t="s">
        <v>18</v>
      </c>
      <c r="C197" s="47">
        <v>5.0</v>
      </c>
      <c r="D197" s="46" t="s">
        <v>1783</v>
      </c>
      <c r="E197" s="107">
        <v>197150.36</v>
      </c>
      <c r="F197" s="72" t="s">
        <v>48</v>
      </c>
      <c r="G197" s="46" t="s">
        <v>16</v>
      </c>
    </row>
    <row r="198">
      <c r="A198" s="47" t="s">
        <v>237</v>
      </c>
      <c r="B198" s="47" t="s">
        <v>18</v>
      </c>
      <c r="C198" s="47">
        <v>6.0</v>
      </c>
      <c r="D198" s="46" t="s">
        <v>1784</v>
      </c>
      <c r="E198" s="107">
        <v>199513.22</v>
      </c>
      <c r="F198" s="72" t="s">
        <v>51</v>
      </c>
      <c r="G198" s="46" t="s">
        <v>16</v>
      </c>
    </row>
    <row r="199">
      <c r="A199" s="47" t="s">
        <v>237</v>
      </c>
      <c r="B199" s="47" t="s">
        <v>18</v>
      </c>
      <c r="C199" s="47">
        <v>7.0</v>
      </c>
      <c r="D199" s="46" t="s">
        <v>1785</v>
      </c>
      <c r="E199" s="107">
        <v>198420.52</v>
      </c>
      <c r="F199" s="72" t="s">
        <v>92</v>
      </c>
      <c r="G199" s="46" t="s">
        <v>16</v>
      </c>
    </row>
    <row r="200">
      <c r="A200" s="47" t="s">
        <v>237</v>
      </c>
      <c r="B200" s="47" t="s">
        <v>18</v>
      </c>
      <c r="C200" s="47">
        <v>8.0</v>
      </c>
      <c r="D200" s="46" t="s">
        <v>1786</v>
      </c>
      <c r="E200" s="107">
        <v>195463.55</v>
      </c>
      <c r="F200" s="72" t="s">
        <v>45</v>
      </c>
      <c r="G200" s="46" t="s">
        <v>16</v>
      </c>
    </row>
    <row r="201">
      <c r="A201" s="47" t="s">
        <v>240</v>
      </c>
      <c r="B201" s="47" t="s">
        <v>18</v>
      </c>
      <c r="C201" s="47">
        <v>1.0</v>
      </c>
      <c r="D201" s="46" t="s">
        <v>1787</v>
      </c>
      <c r="E201" s="107">
        <v>199400.04</v>
      </c>
      <c r="F201" s="72" t="s">
        <v>95</v>
      </c>
      <c r="G201" s="46" t="s">
        <v>16</v>
      </c>
    </row>
    <row r="202">
      <c r="A202" s="47" t="s">
        <v>240</v>
      </c>
      <c r="B202" s="47" t="s">
        <v>18</v>
      </c>
      <c r="C202" s="47">
        <v>2.0</v>
      </c>
      <c r="D202" s="46" t="s">
        <v>8</v>
      </c>
      <c r="E202" s="107">
        <v>200000.0</v>
      </c>
      <c r="F202" s="72" t="s">
        <v>8</v>
      </c>
      <c r="G202" s="46" t="s">
        <v>16</v>
      </c>
    </row>
    <row r="203">
      <c r="A203" s="47" t="s">
        <v>240</v>
      </c>
      <c r="B203" s="47" t="s">
        <v>18</v>
      </c>
      <c r="C203" s="47">
        <v>3.0</v>
      </c>
      <c r="D203" s="46" t="s">
        <v>1788</v>
      </c>
      <c r="E203" s="107">
        <v>200000.0</v>
      </c>
      <c r="F203" s="72" t="s">
        <v>39</v>
      </c>
      <c r="G203" s="46" t="s">
        <v>16</v>
      </c>
    </row>
    <row r="204">
      <c r="A204" s="47" t="s">
        <v>240</v>
      </c>
      <c r="B204" s="47" t="s">
        <v>18</v>
      </c>
      <c r="C204" s="47">
        <v>4.0</v>
      </c>
      <c r="D204" s="46" t="s">
        <v>1789</v>
      </c>
      <c r="E204" s="107">
        <v>199082.52</v>
      </c>
      <c r="F204" s="72" t="s">
        <v>39</v>
      </c>
      <c r="G204" s="46" t="s">
        <v>16</v>
      </c>
    </row>
    <row r="205">
      <c r="A205" s="47" t="s">
        <v>240</v>
      </c>
      <c r="B205" s="47" t="s">
        <v>18</v>
      </c>
      <c r="C205" s="47">
        <v>5.0</v>
      </c>
      <c r="D205" s="46" t="s">
        <v>1773</v>
      </c>
      <c r="E205" s="107">
        <v>197234.05</v>
      </c>
      <c r="F205" s="72" t="s">
        <v>95</v>
      </c>
      <c r="G205" s="46" t="s">
        <v>10</v>
      </c>
      <c r="H205" s="46" t="s">
        <v>1790</v>
      </c>
      <c r="I205" s="46" t="s">
        <v>1775</v>
      </c>
    </row>
    <row r="206">
      <c r="A206" s="47" t="s">
        <v>240</v>
      </c>
      <c r="B206" s="47" t="s">
        <v>18</v>
      </c>
      <c r="C206" s="47">
        <v>6.0</v>
      </c>
      <c r="D206" s="46" t="s">
        <v>1791</v>
      </c>
      <c r="E206" s="107">
        <v>197534.28</v>
      </c>
      <c r="F206" s="72" t="s">
        <v>60</v>
      </c>
      <c r="G206" s="46" t="s">
        <v>16</v>
      </c>
    </row>
    <row r="207">
      <c r="A207" s="47" t="s">
        <v>240</v>
      </c>
      <c r="B207" s="47" t="s">
        <v>18</v>
      </c>
      <c r="C207" s="47">
        <v>7.0</v>
      </c>
      <c r="D207" s="46" t="s">
        <v>1792</v>
      </c>
      <c r="E207" s="107">
        <v>194925.75</v>
      </c>
      <c r="F207" s="72" t="s">
        <v>45</v>
      </c>
      <c r="G207" s="46" t="s">
        <v>16</v>
      </c>
    </row>
    <row r="208">
      <c r="A208" s="47" t="s">
        <v>240</v>
      </c>
      <c r="B208" s="47" t="s">
        <v>18</v>
      </c>
      <c r="C208" s="47">
        <v>8.0</v>
      </c>
      <c r="D208" s="46" t="s">
        <v>1793</v>
      </c>
      <c r="E208" s="107">
        <v>197845.2</v>
      </c>
      <c r="F208" s="72" t="s">
        <v>95</v>
      </c>
      <c r="G208" s="46" t="s">
        <v>16</v>
      </c>
    </row>
    <row r="209">
      <c r="A209" s="47" t="s">
        <v>236</v>
      </c>
      <c r="B209" s="47" t="s">
        <v>18</v>
      </c>
      <c r="C209" s="47">
        <v>1.0</v>
      </c>
      <c r="D209" s="46" t="s">
        <v>1794</v>
      </c>
      <c r="E209" s="107">
        <v>199172.22</v>
      </c>
      <c r="F209" s="72" t="s">
        <v>45</v>
      </c>
      <c r="G209" s="46" t="s">
        <v>16</v>
      </c>
    </row>
    <row r="210">
      <c r="A210" s="47" t="s">
        <v>236</v>
      </c>
      <c r="B210" s="47" t="s">
        <v>18</v>
      </c>
      <c r="C210" s="47">
        <v>2.0</v>
      </c>
      <c r="D210" s="46" t="s">
        <v>1795</v>
      </c>
      <c r="E210" s="107">
        <v>199954.88</v>
      </c>
      <c r="F210" s="72" t="s">
        <v>45</v>
      </c>
      <c r="G210" s="46" t="s">
        <v>16</v>
      </c>
    </row>
    <row r="211">
      <c r="A211" s="47" t="s">
        <v>236</v>
      </c>
      <c r="B211" s="47" t="s">
        <v>18</v>
      </c>
      <c r="C211" s="47">
        <v>3.0</v>
      </c>
      <c r="D211" s="46" t="s">
        <v>1736</v>
      </c>
      <c r="E211" s="107">
        <v>199105.74</v>
      </c>
      <c r="F211" s="72" t="s">
        <v>27</v>
      </c>
      <c r="G211" s="46" t="s">
        <v>16</v>
      </c>
    </row>
    <row r="212">
      <c r="A212" s="47" t="s">
        <v>236</v>
      </c>
      <c r="B212" s="47" t="s">
        <v>18</v>
      </c>
      <c r="C212" s="47">
        <v>4.0</v>
      </c>
      <c r="D212" s="46" t="s">
        <v>1796</v>
      </c>
      <c r="E212" s="107">
        <v>174672.1</v>
      </c>
      <c r="F212" s="72" t="s">
        <v>86</v>
      </c>
      <c r="G212" s="46" t="s">
        <v>16</v>
      </c>
    </row>
    <row r="213">
      <c r="A213" s="47" t="s">
        <v>236</v>
      </c>
      <c r="B213" s="47" t="s">
        <v>18</v>
      </c>
      <c r="C213" s="47">
        <v>5.0</v>
      </c>
      <c r="D213" s="46" t="s">
        <v>1797</v>
      </c>
      <c r="E213" s="107">
        <v>198478.35</v>
      </c>
      <c r="F213" s="72" t="s">
        <v>75</v>
      </c>
      <c r="G213" s="46" t="s">
        <v>16</v>
      </c>
    </row>
    <row r="214">
      <c r="A214" s="47" t="s">
        <v>236</v>
      </c>
      <c r="B214" s="47" t="s">
        <v>18</v>
      </c>
      <c r="C214" s="47">
        <v>6.0</v>
      </c>
      <c r="D214" s="46" t="s">
        <v>1798</v>
      </c>
      <c r="E214" s="107">
        <v>199355.33</v>
      </c>
      <c r="F214" s="72" t="s">
        <v>75</v>
      </c>
      <c r="G214" s="46" t="s">
        <v>16</v>
      </c>
    </row>
    <row r="215">
      <c r="A215" s="47" t="s">
        <v>236</v>
      </c>
      <c r="B215" s="47" t="s">
        <v>18</v>
      </c>
      <c r="C215" s="47">
        <v>7.0</v>
      </c>
      <c r="D215" s="46" t="s">
        <v>1799</v>
      </c>
      <c r="E215" s="107">
        <v>189898.59</v>
      </c>
      <c r="F215" s="72" t="s">
        <v>69</v>
      </c>
      <c r="G215" s="46" t="s">
        <v>16</v>
      </c>
    </row>
    <row r="216">
      <c r="A216" s="47" t="s">
        <v>236</v>
      </c>
      <c r="B216" s="47" t="s">
        <v>18</v>
      </c>
      <c r="C216" s="47">
        <v>8.0</v>
      </c>
      <c r="D216" s="46" t="s">
        <v>1736</v>
      </c>
      <c r="E216" s="107">
        <v>199421.6</v>
      </c>
      <c r="F216" s="72" t="s">
        <v>27</v>
      </c>
      <c r="G216" s="46" t="s">
        <v>16</v>
      </c>
    </row>
    <row r="217">
      <c r="A217" s="47" t="s">
        <v>236</v>
      </c>
      <c r="B217" s="47" t="s">
        <v>18</v>
      </c>
      <c r="C217" s="47">
        <v>9.0</v>
      </c>
      <c r="D217" s="46" t="s">
        <v>1800</v>
      </c>
      <c r="E217" s="107">
        <v>199421.6</v>
      </c>
      <c r="F217" s="72" t="s">
        <v>27</v>
      </c>
      <c r="G217" s="46" t="s">
        <v>16</v>
      </c>
    </row>
    <row r="218">
      <c r="A218" s="47" t="s">
        <v>236</v>
      </c>
      <c r="B218" s="47" t="s">
        <v>18</v>
      </c>
      <c r="C218" s="47">
        <v>10.0</v>
      </c>
      <c r="D218" s="46" t="s">
        <v>1801</v>
      </c>
      <c r="E218" s="107">
        <v>199421.6</v>
      </c>
      <c r="F218" s="72" t="s">
        <v>101</v>
      </c>
      <c r="G218" s="46" t="s">
        <v>16</v>
      </c>
    </row>
    <row r="219">
      <c r="A219" s="47" t="s">
        <v>238</v>
      </c>
      <c r="B219" s="47" t="s">
        <v>18</v>
      </c>
      <c r="C219" s="47">
        <v>1.0</v>
      </c>
      <c r="D219" s="46" t="s">
        <v>1783</v>
      </c>
      <c r="E219" s="107">
        <v>199762.76</v>
      </c>
      <c r="F219" s="72" t="s">
        <v>48</v>
      </c>
      <c r="G219" s="46" t="s">
        <v>16</v>
      </c>
    </row>
    <row r="220">
      <c r="A220" s="47" t="s">
        <v>238</v>
      </c>
      <c r="B220" s="47" t="s">
        <v>18</v>
      </c>
      <c r="C220" s="47">
        <v>2.0</v>
      </c>
      <c r="D220" s="46" t="s">
        <v>1802</v>
      </c>
      <c r="E220" s="107">
        <v>199883.32</v>
      </c>
      <c r="F220" s="72" t="s">
        <v>92</v>
      </c>
      <c r="G220" s="46" t="s">
        <v>16</v>
      </c>
    </row>
    <row r="221">
      <c r="A221" s="47" t="s">
        <v>238</v>
      </c>
      <c r="B221" s="47" t="s">
        <v>18</v>
      </c>
      <c r="C221" s="47">
        <v>3.0</v>
      </c>
      <c r="D221" s="46" t="s">
        <v>1802</v>
      </c>
      <c r="E221" s="107">
        <v>199883.32</v>
      </c>
      <c r="F221" s="72" t="s">
        <v>92</v>
      </c>
      <c r="G221" s="46" t="s">
        <v>16</v>
      </c>
    </row>
    <row r="222">
      <c r="A222" s="47" t="s">
        <v>238</v>
      </c>
      <c r="B222" s="47" t="s">
        <v>18</v>
      </c>
      <c r="C222" s="47">
        <v>4.0</v>
      </c>
      <c r="D222" s="46" t="s">
        <v>1803</v>
      </c>
      <c r="E222" s="107">
        <v>199883.32</v>
      </c>
      <c r="F222" s="72" t="s">
        <v>92</v>
      </c>
      <c r="G222" s="46" t="s">
        <v>16</v>
      </c>
    </row>
    <row r="223">
      <c r="A223" s="47" t="s">
        <v>238</v>
      </c>
      <c r="B223" s="47" t="s">
        <v>18</v>
      </c>
      <c r="C223" s="47">
        <v>5.0</v>
      </c>
      <c r="D223" s="46" t="s">
        <v>1804</v>
      </c>
      <c r="E223" s="107">
        <v>199883.32</v>
      </c>
      <c r="F223" s="72" t="s">
        <v>92</v>
      </c>
      <c r="G223" s="46" t="s">
        <v>16</v>
      </c>
    </row>
    <row r="224">
      <c r="A224" s="47" t="s">
        <v>238</v>
      </c>
      <c r="B224" s="47" t="s">
        <v>18</v>
      </c>
      <c r="C224" s="47">
        <v>6.0</v>
      </c>
      <c r="D224" s="46" t="s">
        <v>1805</v>
      </c>
      <c r="E224" s="107">
        <v>199883.32</v>
      </c>
      <c r="F224" s="72" t="s">
        <v>92</v>
      </c>
      <c r="G224" s="46" t="s">
        <v>16</v>
      </c>
    </row>
    <row r="225">
      <c r="A225" s="47" t="s">
        <v>238</v>
      </c>
      <c r="B225" s="47" t="s">
        <v>18</v>
      </c>
      <c r="C225" s="47">
        <v>7.0</v>
      </c>
      <c r="D225" s="46" t="s">
        <v>1806</v>
      </c>
      <c r="E225" s="107">
        <v>199883.32</v>
      </c>
      <c r="F225" s="72" t="s">
        <v>92</v>
      </c>
      <c r="G225" s="46" t="s">
        <v>16</v>
      </c>
    </row>
    <row r="226">
      <c r="A226" s="47" t="s">
        <v>238</v>
      </c>
      <c r="B226" s="47" t="s">
        <v>18</v>
      </c>
      <c r="C226" s="47">
        <v>8.0</v>
      </c>
      <c r="D226" s="46" t="s">
        <v>1807</v>
      </c>
      <c r="E226" s="107">
        <v>199883.32</v>
      </c>
      <c r="F226" s="72" t="s">
        <v>92</v>
      </c>
      <c r="G226" s="46" t="s">
        <v>16</v>
      </c>
    </row>
    <row r="227">
      <c r="A227" s="47" t="s">
        <v>235</v>
      </c>
      <c r="B227" s="47" t="s">
        <v>18</v>
      </c>
      <c r="C227" s="47">
        <v>1.0</v>
      </c>
      <c r="D227" s="46" t="s">
        <v>1782</v>
      </c>
      <c r="E227" s="107">
        <v>99374.24</v>
      </c>
      <c r="F227" s="72" t="s">
        <v>63</v>
      </c>
      <c r="G227" s="46" t="s">
        <v>16</v>
      </c>
    </row>
    <row r="228">
      <c r="A228" s="47" t="s">
        <v>235</v>
      </c>
      <c r="B228" s="47" t="s">
        <v>18</v>
      </c>
      <c r="C228" s="47">
        <v>2.0</v>
      </c>
      <c r="D228" s="46" t="s">
        <v>1808</v>
      </c>
      <c r="E228" s="107">
        <v>198664.76</v>
      </c>
      <c r="F228" s="72" t="s">
        <v>45</v>
      </c>
      <c r="G228" s="46" t="s">
        <v>16</v>
      </c>
    </row>
    <row r="229">
      <c r="A229" s="47" t="s">
        <v>235</v>
      </c>
      <c r="B229" s="47" t="s">
        <v>18</v>
      </c>
      <c r="C229" s="47">
        <v>3.0</v>
      </c>
      <c r="D229" s="46" t="s">
        <v>1809</v>
      </c>
      <c r="E229" s="107">
        <v>194279.46</v>
      </c>
      <c r="F229" s="72" t="s">
        <v>101</v>
      </c>
      <c r="G229" s="46" t="s">
        <v>16</v>
      </c>
    </row>
    <row r="230">
      <c r="A230" s="47" t="s">
        <v>235</v>
      </c>
      <c r="B230" s="47" t="s">
        <v>18</v>
      </c>
      <c r="C230" s="47">
        <v>4.0</v>
      </c>
      <c r="D230" s="46" t="s">
        <v>1810</v>
      </c>
      <c r="E230" s="107">
        <v>198664.76</v>
      </c>
      <c r="F230" s="72" t="s">
        <v>45</v>
      </c>
      <c r="G230" s="46" t="s">
        <v>16</v>
      </c>
    </row>
    <row r="231">
      <c r="A231" s="47" t="s">
        <v>235</v>
      </c>
      <c r="B231" s="47" t="s">
        <v>18</v>
      </c>
      <c r="C231" s="47">
        <v>5.0</v>
      </c>
      <c r="D231" s="46" t="s">
        <v>1811</v>
      </c>
      <c r="E231" s="107">
        <v>164157.09</v>
      </c>
      <c r="F231" s="72" t="s">
        <v>95</v>
      </c>
      <c r="G231" s="46" t="s">
        <v>16</v>
      </c>
    </row>
    <row r="232">
      <c r="A232" s="47" t="s">
        <v>235</v>
      </c>
      <c r="B232" s="47" t="s">
        <v>18</v>
      </c>
      <c r="C232" s="47">
        <v>6.0</v>
      </c>
      <c r="D232" s="46" t="s">
        <v>1812</v>
      </c>
      <c r="E232" s="107">
        <v>81823.15</v>
      </c>
      <c r="F232" s="72" t="s">
        <v>131</v>
      </c>
      <c r="G232" s="46" t="s">
        <v>10</v>
      </c>
      <c r="H232" s="46" t="s">
        <v>1813</v>
      </c>
      <c r="I232" s="46" t="s">
        <v>1655</v>
      </c>
    </row>
    <row r="233">
      <c r="A233" s="47" t="s">
        <v>235</v>
      </c>
      <c r="B233" s="47" t="s">
        <v>18</v>
      </c>
      <c r="C233" s="47">
        <v>7.0</v>
      </c>
      <c r="D233" s="46" t="s">
        <v>1814</v>
      </c>
      <c r="E233" s="107">
        <v>198887.58</v>
      </c>
      <c r="F233" s="72" t="s">
        <v>27</v>
      </c>
      <c r="G233" s="46" t="s">
        <v>16</v>
      </c>
    </row>
    <row r="234">
      <c r="A234" s="47" t="s">
        <v>235</v>
      </c>
      <c r="B234" s="47" t="s">
        <v>18</v>
      </c>
      <c r="C234" s="47">
        <v>8.0</v>
      </c>
      <c r="D234" s="46" t="s">
        <v>1815</v>
      </c>
      <c r="E234" s="107">
        <v>197236.48</v>
      </c>
      <c r="F234" s="72" t="s">
        <v>54</v>
      </c>
      <c r="G234" s="46" t="s">
        <v>16</v>
      </c>
    </row>
    <row r="235">
      <c r="A235" s="47" t="s">
        <v>235</v>
      </c>
      <c r="B235" s="47" t="s">
        <v>18</v>
      </c>
      <c r="C235" s="47">
        <v>9.0</v>
      </c>
      <c r="D235" s="46" t="s">
        <v>1816</v>
      </c>
      <c r="E235" s="107">
        <v>164271.69</v>
      </c>
      <c r="F235" s="72" t="s">
        <v>45</v>
      </c>
      <c r="G235" s="46" t="s">
        <v>16</v>
      </c>
    </row>
    <row r="236">
      <c r="A236" s="47" t="s">
        <v>235</v>
      </c>
      <c r="B236" s="47" t="s">
        <v>18</v>
      </c>
      <c r="C236" s="47">
        <v>10.0</v>
      </c>
      <c r="D236" s="46" t="s">
        <v>1817</v>
      </c>
      <c r="E236" s="107">
        <v>197372.0</v>
      </c>
      <c r="F236" s="72" t="s">
        <v>86</v>
      </c>
      <c r="G236" s="46" t="s">
        <v>16</v>
      </c>
    </row>
    <row r="237">
      <c r="A237" s="47" t="s">
        <v>235</v>
      </c>
      <c r="B237" s="47" t="s">
        <v>18</v>
      </c>
      <c r="C237" s="47">
        <v>11.0</v>
      </c>
      <c r="D237" s="46" t="s">
        <v>1818</v>
      </c>
      <c r="E237" s="107">
        <v>198780.68</v>
      </c>
      <c r="F237" s="72" t="s">
        <v>92</v>
      </c>
      <c r="G237" s="46" t="s">
        <v>16</v>
      </c>
    </row>
    <row r="238">
      <c r="A238" s="47" t="s">
        <v>204</v>
      </c>
      <c r="B238" s="47" t="s">
        <v>18</v>
      </c>
      <c r="C238" s="47">
        <v>1.0</v>
      </c>
      <c r="D238" s="46" t="s">
        <v>651</v>
      </c>
      <c r="E238" s="107">
        <v>179948.87</v>
      </c>
      <c r="F238" s="72" t="s">
        <v>45</v>
      </c>
      <c r="G238" s="46" t="s">
        <v>16</v>
      </c>
    </row>
    <row r="239">
      <c r="A239" s="47" t="s">
        <v>204</v>
      </c>
      <c r="B239" s="47" t="s">
        <v>18</v>
      </c>
      <c r="C239" s="47">
        <v>2.0</v>
      </c>
      <c r="D239" s="46" t="s">
        <v>651</v>
      </c>
      <c r="E239" s="107">
        <v>179947.8</v>
      </c>
      <c r="F239" s="72" t="s">
        <v>45</v>
      </c>
      <c r="G239" s="46" t="s">
        <v>16</v>
      </c>
    </row>
    <row r="240">
      <c r="A240" s="47" t="s">
        <v>204</v>
      </c>
      <c r="B240" s="47" t="s">
        <v>18</v>
      </c>
      <c r="C240" s="47">
        <v>3.0</v>
      </c>
      <c r="D240" s="46" t="s">
        <v>1819</v>
      </c>
      <c r="E240" s="107">
        <v>188357.1</v>
      </c>
      <c r="F240" s="72" t="s">
        <v>107</v>
      </c>
      <c r="G240" s="46" t="s">
        <v>16</v>
      </c>
    </row>
    <row r="241">
      <c r="A241" s="47" t="s">
        <v>204</v>
      </c>
      <c r="B241" s="47" t="s">
        <v>18</v>
      </c>
      <c r="C241" s="47">
        <v>4.0</v>
      </c>
      <c r="D241" s="46" t="s">
        <v>1820</v>
      </c>
      <c r="E241" s="107">
        <v>99792.0</v>
      </c>
      <c r="F241" s="72" t="s">
        <v>42</v>
      </c>
      <c r="G241" s="46" t="s">
        <v>16</v>
      </c>
    </row>
    <row r="242">
      <c r="A242" s="47" t="s">
        <v>204</v>
      </c>
      <c r="B242" s="47" t="s">
        <v>18</v>
      </c>
      <c r="C242" s="47">
        <v>5.0</v>
      </c>
      <c r="D242" s="46" t="s">
        <v>1736</v>
      </c>
      <c r="E242" s="107">
        <v>196027.42</v>
      </c>
      <c r="F242" s="72" t="s">
        <v>27</v>
      </c>
      <c r="G242" s="46" t="s">
        <v>16</v>
      </c>
    </row>
    <row r="243">
      <c r="A243" s="47" t="s">
        <v>204</v>
      </c>
      <c r="B243" s="47" t="s">
        <v>18</v>
      </c>
      <c r="C243" s="47">
        <v>6.0</v>
      </c>
      <c r="D243" s="46" t="s">
        <v>1821</v>
      </c>
      <c r="E243" s="107">
        <v>199846.64</v>
      </c>
      <c r="F243" s="72" t="s">
        <v>128</v>
      </c>
      <c r="G243" s="46" t="s">
        <v>10</v>
      </c>
      <c r="H243" s="46" t="s">
        <v>1822</v>
      </c>
      <c r="I243" s="46" t="s">
        <v>1823</v>
      </c>
    </row>
    <row r="244">
      <c r="A244" s="47" t="s">
        <v>204</v>
      </c>
      <c r="B244" s="47" t="s">
        <v>18</v>
      </c>
      <c r="C244" s="47">
        <v>7.0</v>
      </c>
      <c r="D244" s="46" t="s">
        <v>1821</v>
      </c>
      <c r="E244" s="107">
        <v>199846.64</v>
      </c>
      <c r="F244" s="72" t="s">
        <v>128</v>
      </c>
      <c r="G244" s="46" t="s">
        <v>10</v>
      </c>
      <c r="H244" s="46" t="s">
        <v>1822</v>
      </c>
      <c r="I244" s="46" t="s">
        <v>1823</v>
      </c>
    </row>
    <row r="245">
      <c r="A245" s="47" t="s">
        <v>204</v>
      </c>
      <c r="B245" s="47" t="s">
        <v>18</v>
      </c>
      <c r="C245" s="47">
        <v>8.0</v>
      </c>
      <c r="D245" s="46" t="s">
        <v>1824</v>
      </c>
      <c r="E245" s="107">
        <v>187497.56</v>
      </c>
      <c r="F245" s="72" t="s">
        <v>131</v>
      </c>
      <c r="G245" s="46" t="s">
        <v>16</v>
      </c>
    </row>
    <row r="246">
      <c r="A246" s="47" t="s">
        <v>204</v>
      </c>
      <c r="B246" s="47" t="s">
        <v>18</v>
      </c>
      <c r="C246" s="47">
        <v>9.0</v>
      </c>
      <c r="D246" s="46" t="s">
        <v>1825</v>
      </c>
      <c r="E246" s="107">
        <v>198666.34</v>
      </c>
      <c r="F246" s="72" t="s">
        <v>54</v>
      </c>
      <c r="G246" s="46" t="s">
        <v>16</v>
      </c>
    </row>
    <row r="247">
      <c r="A247" s="47" t="s">
        <v>204</v>
      </c>
      <c r="B247" s="47" t="s">
        <v>18</v>
      </c>
      <c r="C247" s="47">
        <v>10.0</v>
      </c>
      <c r="D247" s="46" t="s">
        <v>1826</v>
      </c>
      <c r="E247" s="107">
        <v>180002.73</v>
      </c>
      <c r="F247" s="72" t="s">
        <v>128</v>
      </c>
      <c r="G247" s="46" t="s">
        <v>16</v>
      </c>
    </row>
    <row r="248">
      <c r="A248" s="47" t="s">
        <v>205</v>
      </c>
      <c r="B248" s="47" t="s">
        <v>18</v>
      </c>
      <c r="C248" s="47">
        <v>1.0</v>
      </c>
      <c r="D248" s="46" t="s">
        <v>1827</v>
      </c>
      <c r="E248" s="107">
        <v>197120.0</v>
      </c>
      <c r="F248" s="72" t="s">
        <v>42</v>
      </c>
      <c r="G248" s="46" t="s">
        <v>16</v>
      </c>
    </row>
    <row r="249">
      <c r="A249" s="47" t="s">
        <v>205</v>
      </c>
      <c r="B249" s="47" t="s">
        <v>18</v>
      </c>
      <c r="C249" s="47">
        <v>2.0</v>
      </c>
      <c r="D249" s="46" t="s">
        <v>1828</v>
      </c>
      <c r="E249" s="107">
        <v>197120.0</v>
      </c>
      <c r="F249" s="72" t="s">
        <v>42</v>
      </c>
      <c r="G249" s="46" t="s">
        <v>16</v>
      </c>
    </row>
    <row r="250">
      <c r="A250" s="47" t="s">
        <v>205</v>
      </c>
      <c r="B250" s="47" t="s">
        <v>18</v>
      </c>
      <c r="C250" s="47">
        <v>3.0</v>
      </c>
      <c r="D250" s="46" t="s">
        <v>1829</v>
      </c>
      <c r="E250" s="107">
        <v>200000.0</v>
      </c>
      <c r="F250" s="72" t="s">
        <v>95</v>
      </c>
      <c r="G250" s="46" t="s">
        <v>16</v>
      </c>
    </row>
    <row r="251">
      <c r="A251" s="47" t="s">
        <v>205</v>
      </c>
      <c r="B251" s="47" t="s">
        <v>18</v>
      </c>
      <c r="C251" s="47">
        <v>4.0</v>
      </c>
      <c r="D251" s="46" t="s">
        <v>1829</v>
      </c>
      <c r="E251" s="107">
        <v>200000.0</v>
      </c>
      <c r="F251" s="72" t="s">
        <v>95</v>
      </c>
      <c r="G251" s="46" t="s">
        <v>16</v>
      </c>
    </row>
    <row r="252">
      <c r="A252" s="47" t="s">
        <v>205</v>
      </c>
      <c r="B252" s="47" t="s">
        <v>18</v>
      </c>
      <c r="C252" s="47">
        <v>5.0</v>
      </c>
      <c r="D252" s="46" t="s">
        <v>1812</v>
      </c>
      <c r="E252" s="107">
        <v>190193.78</v>
      </c>
      <c r="F252" s="72" t="s">
        <v>131</v>
      </c>
      <c r="G252" s="46" t="s">
        <v>10</v>
      </c>
      <c r="H252" s="46" t="s">
        <v>1813</v>
      </c>
      <c r="I252" s="46" t="s">
        <v>1655</v>
      </c>
    </row>
    <row r="253">
      <c r="A253" s="47" t="s">
        <v>205</v>
      </c>
      <c r="B253" s="47" t="s">
        <v>18</v>
      </c>
      <c r="C253" s="47">
        <v>6.0</v>
      </c>
      <c r="D253" s="46" t="s">
        <v>1830</v>
      </c>
      <c r="E253" s="107">
        <v>197589.57</v>
      </c>
      <c r="F253" s="72" t="s">
        <v>60</v>
      </c>
      <c r="G253" s="46" t="s">
        <v>16</v>
      </c>
    </row>
    <row r="254">
      <c r="A254" s="47" t="s">
        <v>205</v>
      </c>
      <c r="B254" s="47" t="s">
        <v>18</v>
      </c>
      <c r="C254" s="47">
        <v>7.0</v>
      </c>
      <c r="D254" s="46" t="s">
        <v>1831</v>
      </c>
      <c r="E254" s="107">
        <v>198690.18</v>
      </c>
      <c r="F254" s="72" t="s">
        <v>63</v>
      </c>
      <c r="G254" s="46" t="s">
        <v>16</v>
      </c>
    </row>
    <row r="255">
      <c r="A255" s="47" t="s">
        <v>205</v>
      </c>
      <c r="B255" s="47" t="s">
        <v>18</v>
      </c>
      <c r="C255" s="47">
        <v>8.0</v>
      </c>
      <c r="D255" s="46" t="s">
        <v>1832</v>
      </c>
      <c r="E255" s="107">
        <v>200000.0</v>
      </c>
      <c r="F255" s="72" t="s">
        <v>30</v>
      </c>
      <c r="G255" s="46" t="s">
        <v>16</v>
      </c>
    </row>
    <row r="256">
      <c r="A256" s="47" t="s">
        <v>205</v>
      </c>
      <c r="B256" s="47" t="s">
        <v>18</v>
      </c>
      <c r="C256" s="47">
        <v>9.0</v>
      </c>
      <c r="D256" s="46" t="s">
        <v>1833</v>
      </c>
      <c r="E256" s="107">
        <v>200000.0</v>
      </c>
      <c r="F256" s="72" t="s">
        <v>30</v>
      </c>
      <c r="G256" s="46" t="s">
        <v>16</v>
      </c>
    </row>
    <row r="257">
      <c r="A257" s="47" t="s">
        <v>206</v>
      </c>
      <c r="B257" s="47" t="s">
        <v>18</v>
      </c>
      <c r="C257" s="47">
        <v>1.0</v>
      </c>
      <c r="D257" s="46" t="s">
        <v>1834</v>
      </c>
      <c r="E257" s="107">
        <v>200000.0</v>
      </c>
      <c r="F257" s="72" t="s">
        <v>30</v>
      </c>
      <c r="G257" s="46" t="s">
        <v>16</v>
      </c>
    </row>
    <row r="258">
      <c r="A258" s="47" t="s">
        <v>206</v>
      </c>
      <c r="B258" s="47" t="s">
        <v>18</v>
      </c>
      <c r="C258" s="47">
        <v>2.0</v>
      </c>
      <c r="D258" s="46" t="s">
        <v>1835</v>
      </c>
      <c r="E258" s="107">
        <v>199482.36</v>
      </c>
      <c r="F258" s="72" t="s">
        <v>42</v>
      </c>
      <c r="G258" s="46" t="s">
        <v>16</v>
      </c>
    </row>
    <row r="259">
      <c r="A259" s="47" t="s">
        <v>206</v>
      </c>
      <c r="B259" s="47" t="s">
        <v>18</v>
      </c>
      <c r="C259" s="47">
        <v>3.0</v>
      </c>
      <c r="D259" s="46" t="s">
        <v>1836</v>
      </c>
      <c r="E259" s="107">
        <v>193195.5</v>
      </c>
      <c r="F259" s="72" t="s">
        <v>86</v>
      </c>
      <c r="G259" s="46" t="s">
        <v>16</v>
      </c>
    </row>
    <row r="260">
      <c r="A260" s="47" t="s">
        <v>206</v>
      </c>
      <c r="B260" s="47" t="s">
        <v>18</v>
      </c>
      <c r="C260" s="47">
        <v>4.0</v>
      </c>
      <c r="D260" s="46" t="s">
        <v>1812</v>
      </c>
      <c r="E260" s="107">
        <v>192747.05</v>
      </c>
      <c r="F260" s="72" t="s">
        <v>131</v>
      </c>
      <c r="G260" s="46" t="s">
        <v>10</v>
      </c>
      <c r="H260" s="46" t="s">
        <v>1813</v>
      </c>
      <c r="I260" s="46" t="s">
        <v>1655</v>
      </c>
    </row>
    <row r="261">
      <c r="A261" s="47" t="s">
        <v>206</v>
      </c>
      <c r="B261" s="47" t="s">
        <v>18</v>
      </c>
      <c r="C261" s="47">
        <v>5.0</v>
      </c>
      <c r="D261" s="46" t="s">
        <v>1837</v>
      </c>
      <c r="E261" s="107">
        <v>175936.7</v>
      </c>
      <c r="F261" s="72" t="s">
        <v>27</v>
      </c>
      <c r="G261" s="46" t="s">
        <v>16</v>
      </c>
    </row>
    <row r="262">
      <c r="A262" s="47" t="s">
        <v>206</v>
      </c>
      <c r="B262" s="47" t="s">
        <v>18</v>
      </c>
      <c r="C262" s="47">
        <v>6.0</v>
      </c>
      <c r="D262" s="46" t="s">
        <v>1838</v>
      </c>
      <c r="E262" s="107">
        <v>195923.82</v>
      </c>
      <c r="F262" s="72" t="s">
        <v>92</v>
      </c>
      <c r="G262" s="46" t="s">
        <v>16</v>
      </c>
    </row>
    <row r="263">
      <c r="A263" s="47" t="s">
        <v>206</v>
      </c>
      <c r="B263" s="47" t="s">
        <v>18</v>
      </c>
      <c r="C263" s="47">
        <v>7.0</v>
      </c>
      <c r="D263" s="46" t="s">
        <v>8</v>
      </c>
      <c r="E263" s="107">
        <v>200000.0</v>
      </c>
      <c r="F263" s="72" t="s">
        <v>8</v>
      </c>
      <c r="G263" s="46" t="s">
        <v>16</v>
      </c>
    </row>
    <row r="264">
      <c r="A264" s="47" t="s">
        <v>206</v>
      </c>
      <c r="B264" s="47" t="s">
        <v>18</v>
      </c>
      <c r="C264" s="47">
        <v>8.0</v>
      </c>
      <c r="D264" s="46" t="s">
        <v>1839</v>
      </c>
      <c r="E264" s="107">
        <v>193873.68</v>
      </c>
      <c r="F264" s="72" t="s">
        <v>54</v>
      </c>
      <c r="G264" s="46" t="s">
        <v>16</v>
      </c>
    </row>
    <row r="265">
      <c r="A265" s="47" t="s">
        <v>206</v>
      </c>
      <c r="B265" s="47" t="s">
        <v>18</v>
      </c>
      <c r="C265" s="47">
        <v>9.0</v>
      </c>
      <c r="D265" s="46" t="s">
        <v>1840</v>
      </c>
      <c r="E265" s="107">
        <v>187257.84</v>
      </c>
      <c r="F265" s="72" t="s">
        <v>95</v>
      </c>
      <c r="G265" s="46" t="s">
        <v>16</v>
      </c>
    </row>
    <row r="266">
      <c r="A266" s="47" t="s">
        <v>203</v>
      </c>
      <c r="B266" s="47" t="s">
        <v>18</v>
      </c>
      <c r="C266" s="47">
        <v>1.0</v>
      </c>
      <c r="D266" s="46" t="s">
        <v>1841</v>
      </c>
      <c r="E266" s="107">
        <v>199367.18</v>
      </c>
      <c r="F266" s="72" t="s">
        <v>86</v>
      </c>
      <c r="G266" s="46" t="s">
        <v>16</v>
      </c>
    </row>
    <row r="267">
      <c r="A267" s="47" t="s">
        <v>203</v>
      </c>
      <c r="B267" s="47" t="s">
        <v>18</v>
      </c>
      <c r="C267" s="47">
        <v>2.0</v>
      </c>
      <c r="D267" s="46" t="s">
        <v>1819</v>
      </c>
      <c r="E267" s="107">
        <v>199771.32</v>
      </c>
      <c r="F267" s="72" t="s">
        <v>107</v>
      </c>
      <c r="G267" s="46" t="s">
        <v>16</v>
      </c>
    </row>
    <row r="268">
      <c r="A268" s="47" t="s">
        <v>203</v>
      </c>
      <c r="B268" s="47" t="s">
        <v>18</v>
      </c>
      <c r="C268" s="47">
        <v>3.0</v>
      </c>
      <c r="D268" s="46" t="s">
        <v>1812</v>
      </c>
      <c r="E268" s="107">
        <v>174007.8</v>
      </c>
      <c r="F268" s="72" t="s">
        <v>131</v>
      </c>
      <c r="G268" s="46" t="s">
        <v>10</v>
      </c>
      <c r="H268" s="46" t="s">
        <v>1813</v>
      </c>
      <c r="I268" s="46" t="s">
        <v>1655</v>
      </c>
    </row>
    <row r="269">
      <c r="A269" s="47" t="s">
        <v>203</v>
      </c>
      <c r="B269" s="47" t="s">
        <v>18</v>
      </c>
      <c r="C269" s="47">
        <v>4.0</v>
      </c>
      <c r="D269" s="46" t="s">
        <v>1830</v>
      </c>
      <c r="E269" s="107">
        <v>181492.06</v>
      </c>
      <c r="F269" s="72" t="s">
        <v>60</v>
      </c>
      <c r="G269" s="46" t="s">
        <v>16</v>
      </c>
    </row>
    <row r="270">
      <c r="A270" s="47" t="s">
        <v>203</v>
      </c>
      <c r="B270" s="47" t="s">
        <v>18</v>
      </c>
      <c r="C270" s="47">
        <v>5.0</v>
      </c>
      <c r="D270" s="46" t="s">
        <v>1842</v>
      </c>
      <c r="E270" s="107">
        <v>128955.6</v>
      </c>
      <c r="F270" s="72" t="s">
        <v>95</v>
      </c>
      <c r="G270" s="46" t="s">
        <v>16</v>
      </c>
    </row>
    <row r="271">
      <c r="A271" s="47" t="s">
        <v>203</v>
      </c>
      <c r="B271" s="47" t="s">
        <v>18</v>
      </c>
      <c r="C271" s="47">
        <v>6.0</v>
      </c>
      <c r="D271" s="46" t="s">
        <v>1843</v>
      </c>
      <c r="E271" s="107">
        <v>199846.64</v>
      </c>
      <c r="F271" s="72" t="s">
        <v>128</v>
      </c>
      <c r="G271" s="46" t="s">
        <v>10</v>
      </c>
      <c r="H271" s="46" t="s">
        <v>1822</v>
      </c>
      <c r="I271" s="46" t="s">
        <v>1823</v>
      </c>
    </row>
    <row r="272">
      <c r="A272" s="47" t="s">
        <v>203</v>
      </c>
      <c r="B272" s="47" t="s">
        <v>18</v>
      </c>
      <c r="C272" s="47">
        <v>7.0</v>
      </c>
      <c r="D272" s="46" t="s">
        <v>1844</v>
      </c>
      <c r="E272" s="107">
        <v>195857.76</v>
      </c>
      <c r="F272" s="72" t="s">
        <v>98</v>
      </c>
      <c r="G272" s="46" t="s">
        <v>16</v>
      </c>
    </row>
    <row r="273">
      <c r="A273" s="47" t="s">
        <v>203</v>
      </c>
      <c r="B273" s="47" t="s">
        <v>18</v>
      </c>
      <c r="C273" s="47">
        <v>8.0</v>
      </c>
      <c r="D273" s="46" t="s">
        <v>1845</v>
      </c>
      <c r="E273" s="107">
        <v>199628.8</v>
      </c>
      <c r="F273" s="72" t="s">
        <v>63</v>
      </c>
      <c r="G273" s="46" t="s">
        <v>16</v>
      </c>
    </row>
    <row r="274">
      <c r="A274" s="47" t="s">
        <v>203</v>
      </c>
      <c r="B274" s="47" t="s">
        <v>18</v>
      </c>
      <c r="C274" s="47">
        <v>9.0</v>
      </c>
      <c r="D274" s="46" t="s">
        <v>1846</v>
      </c>
      <c r="E274" s="107">
        <v>200000.0</v>
      </c>
      <c r="F274" s="72" t="s">
        <v>113</v>
      </c>
      <c r="G274" s="46" t="s">
        <v>16</v>
      </c>
    </row>
    <row r="275">
      <c r="A275" s="96" t="s">
        <v>203</v>
      </c>
      <c r="B275" s="96" t="s">
        <v>18</v>
      </c>
      <c r="C275" s="96">
        <v>10.0</v>
      </c>
      <c r="D275" s="60" t="s">
        <v>1847</v>
      </c>
      <c r="E275" s="108">
        <v>200000.0</v>
      </c>
      <c r="F275" s="98" t="s">
        <v>39</v>
      </c>
      <c r="G275" s="46" t="s">
        <v>16</v>
      </c>
    </row>
    <row r="276">
      <c r="A276" s="47" t="s">
        <v>241</v>
      </c>
      <c r="B276" s="47" t="s">
        <v>23</v>
      </c>
      <c r="C276" s="47">
        <v>1.0</v>
      </c>
      <c r="D276" s="46" t="s">
        <v>1810</v>
      </c>
      <c r="E276" s="107">
        <v>199766.28</v>
      </c>
      <c r="F276" s="72" t="s">
        <v>45</v>
      </c>
      <c r="G276" s="46" t="s">
        <v>16</v>
      </c>
    </row>
    <row r="277">
      <c r="A277" s="47" t="s">
        <v>241</v>
      </c>
      <c r="B277" s="47" t="s">
        <v>23</v>
      </c>
      <c r="C277" s="47">
        <v>2.0</v>
      </c>
      <c r="D277" s="46" t="s">
        <v>1848</v>
      </c>
      <c r="E277" s="107">
        <v>199589.88</v>
      </c>
      <c r="F277" s="72" t="s">
        <v>69</v>
      </c>
      <c r="G277" s="46" t="s">
        <v>16</v>
      </c>
    </row>
    <row r="278">
      <c r="A278" s="47" t="s">
        <v>241</v>
      </c>
      <c r="B278" s="47" t="s">
        <v>23</v>
      </c>
      <c r="C278" s="47">
        <v>3.0</v>
      </c>
      <c r="D278" s="46" t="s">
        <v>1849</v>
      </c>
      <c r="E278" s="107">
        <v>177833.8</v>
      </c>
      <c r="F278" s="72" t="s">
        <v>60</v>
      </c>
      <c r="G278" s="46" t="s">
        <v>16</v>
      </c>
    </row>
    <row r="279">
      <c r="A279" s="47" t="s">
        <v>241</v>
      </c>
      <c r="B279" s="47" t="s">
        <v>23</v>
      </c>
      <c r="C279" s="47">
        <v>4.0</v>
      </c>
      <c r="D279" s="46" t="s">
        <v>1787</v>
      </c>
      <c r="E279" s="107">
        <v>199105.76</v>
      </c>
      <c r="F279" s="72" t="s">
        <v>95</v>
      </c>
      <c r="G279" s="46" t="s">
        <v>16</v>
      </c>
    </row>
    <row r="280">
      <c r="A280" s="47" t="s">
        <v>241</v>
      </c>
      <c r="B280" s="47" t="s">
        <v>23</v>
      </c>
      <c r="C280" s="47">
        <v>5.0</v>
      </c>
      <c r="D280" s="46" t="s">
        <v>1850</v>
      </c>
      <c r="E280" s="107">
        <v>199360.0</v>
      </c>
      <c r="F280" s="72" t="s">
        <v>95</v>
      </c>
      <c r="G280" s="46" t="s">
        <v>16</v>
      </c>
    </row>
    <row r="281">
      <c r="A281" s="47" t="s">
        <v>241</v>
      </c>
      <c r="B281" s="47" t="s">
        <v>23</v>
      </c>
      <c r="C281" s="47">
        <v>6.0</v>
      </c>
      <c r="D281" s="46" t="s">
        <v>1851</v>
      </c>
      <c r="E281" s="107">
        <v>199188.32</v>
      </c>
      <c r="F281" s="72" t="s">
        <v>122</v>
      </c>
      <c r="G281" s="46" t="s">
        <v>16</v>
      </c>
    </row>
    <row r="282">
      <c r="A282" s="47" t="s">
        <v>241</v>
      </c>
      <c r="B282" s="47" t="s">
        <v>23</v>
      </c>
      <c r="C282" s="47">
        <v>7.0</v>
      </c>
      <c r="D282" s="46" t="s">
        <v>1852</v>
      </c>
      <c r="E282" s="107">
        <v>199454.0</v>
      </c>
      <c r="F282" s="72" t="s">
        <v>122</v>
      </c>
      <c r="G282" s="46" t="s">
        <v>16</v>
      </c>
    </row>
    <row r="283">
      <c r="A283" s="47" t="s">
        <v>241</v>
      </c>
      <c r="B283" s="47" t="s">
        <v>23</v>
      </c>
      <c r="C283" s="47">
        <v>8.0</v>
      </c>
      <c r="D283" s="46" t="s">
        <v>1853</v>
      </c>
      <c r="E283" s="107">
        <v>199626.63</v>
      </c>
      <c r="F283" s="72" t="s">
        <v>122</v>
      </c>
      <c r="G283" s="46" t="s">
        <v>16</v>
      </c>
    </row>
    <row r="284">
      <c r="A284" s="47" t="s">
        <v>241</v>
      </c>
      <c r="B284" s="47" t="s">
        <v>23</v>
      </c>
      <c r="C284" s="47">
        <v>9.0</v>
      </c>
      <c r="D284" s="46" t="s">
        <v>1854</v>
      </c>
      <c r="E284" s="107">
        <v>199300.0</v>
      </c>
      <c r="F284" s="72" t="s">
        <v>122</v>
      </c>
      <c r="G284" s="46" t="s">
        <v>16</v>
      </c>
    </row>
    <row r="285">
      <c r="A285" s="47" t="s">
        <v>241</v>
      </c>
      <c r="B285" s="47" t="s">
        <v>23</v>
      </c>
      <c r="C285" s="47">
        <v>10.0</v>
      </c>
      <c r="D285" s="46" t="s">
        <v>1855</v>
      </c>
      <c r="E285" s="107">
        <v>199766.28</v>
      </c>
      <c r="F285" s="72" t="s">
        <v>45</v>
      </c>
      <c r="G285" s="46" t="s">
        <v>16</v>
      </c>
    </row>
    <row r="286">
      <c r="A286" s="47" t="s">
        <v>241</v>
      </c>
      <c r="B286" s="47" t="s">
        <v>23</v>
      </c>
      <c r="C286" s="47">
        <v>11.0</v>
      </c>
      <c r="D286" s="46" t="s">
        <v>1856</v>
      </c>
      <c r="E286" s="107">
        <v>199591.56</v>
      </c>
      <c r="F286" s="72" t="s">
        <v>45</v>
      </c>
      <c r="G286" s="46" t="s">
        <v>16</v>
      </c>
    </row>
    <row r="287">
      <c r="A287" s="47" t="s">
        <v>241</v>
      </c>
      <c r="B287" s="47" t="s">
        <v>23</v>
      </c>
      <c r="C287" s="47">
        <v>12.0</v>
      </c>
      <c r="D287" s="46" t="s">
        <v>1857</v>
      </c>
      <c r="E287" s="107">
        <v>199077.48</v>
      </c>
      <c r="F287" s="72" t="s">
        <v>45</v>
      </c>
      <c r="G287" s="46" t="s">
        <v>16</v>
      </c>
    </row>
    <row r="288">
      <c r="A288" s="47" t="s">
        <v>241</v>
      </c>
      <c r="B288" s="47" t="s">
        <v>23</v>
      </c>
      <c r="C288" s="47">
        <v>13.0</v>
      </c>
      <c r="D288" s="46" t="s">
        <v>1858</v>
      </c>
      <c r="E288" s="107">
        <v>199938.32</v>
      </c>
      <c r="F288" s="72" t="s">
        <v>122</v>
      </c>
      <c r="G288" s="46" t="s">
        <v>16</v>
      </c>
    </row>
    <row r="289">
      <c r="A289" s="47" t="s">
        <v>241</v>
      </c>
      <c r="B289" s="47" t="s">
        <v>23</v>
      </c>
      <c r="C289" s="47">
        <v>14.0</v>
      </c>
      <c r="D289" s="46" t="s">
        <v>1859</v>
      </c>
      <c r="E289" s="107">
        <v>199438.32</v>
      </c>
      <c r="F289" s="72" t="s">
        <v>122</v>
      </c>
      <c r="G289" s="46" t="s">
        <v>16</v>
      </c>
    </row>
    <row r="290">
      <c r="A290" s="47" t="s">
        <v>241</v>
      </c>
      <c r="B290" s="47" t="s">
        <v>23</v>
      </c>
      <c r="C290" s="47">
        <v>15.0</v>
      </c>
      <c r="D290" s="46" t="s">
        <v>1860</v>
      </c>
      <c r="E290" s="107">
        <v>199962.9</v>
      </c>
      <c r="F290" s="72" t="s">
        <v>122</v>
      </c>
      <c r="G290" s="46" t="s">
        <v>16</v>
      </c>
    </row>
    <row r="291">
      <c r="A291" s="47" t="s">
        <v>241</v>
      </c>
      <c r="B291" s="47" t="s">
        <v>23</v>
      </c>
      <c r="C291" s="47">
        <v>16.0</v>
      </c>
      <c r="D291" s="46" t="s">
        <v>1860</v>
      </c>
      <c r="E291" s="107">
        <v>199938.32</v>
      </c>
      <c r="F291" s="72" t="s">
        <v>122</v>
      </c>
      <c r="G291" s="46" t="s">
        <v>16</v>
      </c>
    </row>
    <row r="292">
      <c r="A292" s="47" t="s">
        <v>241</v>
      </c>
      <c r="B292" s="47" t="s">
        <v>23</v>
      </c>
      <c r="C292" s="47">
        <v>17.0</v>
      </c>
      <c r="D292" s="46" t="s">
        <v>1859</v>
      </c>
      <c r="E292" s="107">
        <v>199300.0</v>
      </c>
      <c r="F292" s="72" t="s">
        <v>122</v>
      </c>
      <c r="G292" s="46" t="s">
        <v>16</v>
      </c>
    </row>
    <row r="293">
      <c r="A293" s="47" t="s">
        <v>241</v>
      </c>
      <c r="B293" s="47" t="s">
        <v>23</v>
      </c>
      <c r="C293" s="47">
        <v>18.0</v>
      </c>
      <c r="D293" s="46" t="s">
        <v>1853</v>
      </c>
      <c r="E293" s="107">
        <v>199626.63</v>
      </c>
      <c r="F293" s="72" t="s">
        <v>122</v>
      </c>
      <c r="G293" s="46" t="s">
        <v>16</v>
      </c>
    </row>
    <row r="294">
      <c r="A294" s="47" t="s">
        <v>241</v>
      </c>
      <c r="B294" s="47" t="s">
        <v>23</v>
      </c>
      <c r="C294" s="47">
        <v>19.0</v>
      </c>
      <c r="D294" s="46" t="s">
        <v>1851</v>
      </c>
      <c r="E294" s="107">
        <v>199188.32</v>
      </c>
      <c r="F294" s="72" t="s">
        <v>122</v>
      </c>
      <c r="G294" s="46" t="s">
        <v>16</v>
      </c>
    </row>
    <row r="295">
      <c r="A295" s="47" t="s">
        <v>238</v>
      </c>
      <c r="B295" s="47" t="s">
        <v>23</v>
      </c>
      <c r="C295" s="47">
        <v>1.0</v>
      </c>
      <c r="D295" s="46" t="s">
        <v>1858</v>
      </c>
      <c r="E295" s="107">
        <v>199691.78</v>
      </c>
      <c r="F295" s="72" t="s">
        <v>122</v>
      </c>
      <c r="G295" s="46" t="s">
        <v>16</v>
      </c>
    </row>
    <row r="296">
      <c r="A296" s="47" t="s">
        <v>238</v>
      </c>
      <c r="B296" s="47" t="s">
        <v>23</v>
      </c>
      <c r="C296" s="47">
        <v>2.0</v>
      </c>
      <c r="D296" s="46" t="s">
        <v>1785</v>
      </c>
      <c r="E296" s="107">
        <v>198520.52</v>
      </c>
      <c r="F296" s="72" t="s">
        <v>92</v>
      </c>
      <c r="G296" s="46" t="s">
        <v>16</v>
      </c>
    </row>
    <row r="297">
      <c r="A297" s="47" t="s">
        <v>238</v>
      </c>
      <c r="B297" s="47" t="s">
        <v>23</v>
      </c>
      <c r="C297" s="47">
        <v>3.0</v>
      </c>
      <c r="D297" s="46" t="s">
        <v>1861</v>
      </c>
      <c r="E297" s="107">
        <v>199518.98</v>
      </c>
      <c r="F297" s="72" t="s">
        <v>95</v>
      </c>
      <c r="G297" s="46" t="s">
        <v>16</v>
      </c>
    </row>
    <row r="298">
      <c r="A298" s="47" t="s">
        <v>238</v>
      </c>
      <c r="B298" s="47" t="s">
        <v>23</v>
      </c>
      <c r="C298" s="47">
        <v>4.0</v>
      </c>
      <c r="D298" s="46" t="s">
        <v>1862</v>
      </c>
      <c r="E298" s="107">
        <v>198520.52</v>
      </c>
      <c r="F298" s="72" t="s">
        <v>92</v>
      </c>
      <c r="G298" s="46" t="s">
        <v>16</v>
      </c>
    </row>
    <row r="299">
      <c r="A299" s="47" t="s">
        <v>238</v>
      </c>
      <c r="B299" s="47" t="s">
        <v>23</v>
      </c>
      <c r="C299" s="47">
        <v>5.0</v>
      </c>
      <c r="D299" s="46" t="s">
        <v>1863</v>
      </c>
      <c r="E299" s="107">
        <v>198788.2</v>
      </c>
      <c r="F299" s="72" t="s">
        <v>92</v>
      </c>
      <c r="G299" s="46" t="s">
        <v>16</v>
      </c>
    </row>
    <row r="300">
      <c r="A300" s="47" t="s">
        <v>238</v>
      </c>
      <c r="B300" s="47" t="s">
        <v>23</v>
      </c>
      <c r="C300" s="47">
        <v>6.0</v>
      </c>
      <c r="D300" s="46" t="s">
        <v>1864</v>
      </c>
      <c r="E300" s="107">
        <v>198520.52</v>
      </c>
      <c r="F300" s="72" t="s">
        <v>92</v>
      </c>
      <c r="G300" s="46" t="s">
        <v>16</v>
      </c>
    </row>
    <row r="301">
      <c r="A301" s="47" t="s">
        <v>238</v>
      </c>
      <c r="B301" s="47" t="s">
        <v>23</v>
      </c>
      <c r="C301" s="47">
        <v>7.0</v>
      </c>
      <c r="D301" s="46" t="s">
        <v>1863</v>
      </c>
      <c r="E301" s="107">
        <v>198520.52</v>
      </c>
      <c r="F301" s="72" t="s">
        <v>92</v>
      </c>
      <c r="G301" s="46" t="s">
        <v>16</v>
      </c>
    </row>
    <row r="302">
      <c r="A302" s="47" t="s">
        <v>238</v>
      </c>
      <c r="B302" s="47" t="s">
        <v>23</v>
      </c>
      <c r="C302" s="47">
        <v>8.0</v>
      </c>
      <c r="D302" s="46" t="s">
        <v>1864</v>
      </c>
      <c r="E302" s="107">
        <v>198520.52</v>
      </c>
      <c r="F302" s="72" t="s">
        <v>92</v>
      </c>
      <c r="G302" s="46" t="s">
        <v>16</v>
      </c>
    </row>
    <row r="303">
      <c r="A303" s="47" t="s">
        <v>238</v>
      </c>
      <c r="B303" s="47" t="s">
        <v>23</v>
      </c>
      <c r="C303" s="47">
        <v>9.0</v>
      </c>
      <c r="D303" s="46" t="s">
        <v>1864</v>
      </c>
      <c r="E303" s="107">
        <v>198520.52</v>
      </c>
      <c r="F303" s="72" t="s">
        <v>92</v>
      </c>
      <c r="G303" s="46" t="s">
        <v>16</v>
      </c>
    </row>
    <row r="304">
      <c r="A304" s="47" t="s">
        <v>238</v>
      </c>
      <c r="B304" s="47" t="s">
        <v>23</v>
      </c>
      <c r="C304" s="47">
        <v>10.0</v>
      </c>
      <c r="D304" s="46" t="s">
        <v>1865</v>
      </c>
      <c r="E304" s="107">
        <v>199748.28</v>
      </c>
      <c r="F304" s="72" t="s">
        <v>122</v>
      </c>
      <c r="G304" s="46" t="s">
        <v>16</v>
      </c>
    </row>
    <row r="305">
      <c r="A305" s="47" t="s">
        <v>239</v>
      </c>
      <c r="B305" s="47" t="s">
        <v>23</v>
      </c>
      <c r="C305" s="47">
        <v>1.0</v>
      </c>
      <c r="D305" s="46" t="s">
        <v>655</v>
      </c>
      <c r="E305" s="107">
        <v>199212.55</v>
      </c>
      <c r="F305" s="72" t="s">
        <v>122</v>
      </c>
      <c r="G305" s="46" t="s">
        <v>16</v>
      </c>
    </row>
    <row r="306">
      <c r="A306" s="47" t="s">
        <v>239</v>
      </c>
      <c r="B306" s="47" t="s">
        <v>23</v>
      </c>
      <c r="C306" s="47">
        <v>2.0</v>
      </c>
      <c r="D306" s="46" t="s">
        <v>1866</v>
      </c>
      <c r="E306" s="107">
        <v>196778.09</v>
      </c>
      <c r="F306" s="72" t="s">
        <v>122</v>
      </c>
      <c r="G306" s="46" t="s">
        <v>16</v>
      </c>
    </row>
    <row r="307">
      <c r="A307" s="47" t="s">
        <v>235</v>
      </c>
      <c r="B307" s="47" t="s">
        <v>23</v>
      </c>
      <c r="C307" s="47">
        <v>1.0</v>
      </c>
      <c r="D307" s="46" t="s">
        <v>1816</v>
      </c>
      <c r="E307" s="107">
        <v>198856.0</v>
      </c>
      <c r="F307" s="72" t="s">
        <v>45</v>
      </c>
      <c r="G307" s="46" t="s">
        <v>16</v>
      </c>
    </row>
    <row r="308">
      <c r="A308" s="47" t="s">
        <v>235</v>
      </c>
      <c r="B308" s="47" t="s">
        <v>23</v>
      </c>
      <c r="C308" s="47">
        <v>2.0</v>
      </c>
      <c r="D308" s="46" t="s">
        <v>965</v>
      </c>
      <c r="E308" s="107">
        <v>200000.0</v>
      </c>
      <c r="F308" s="72" t="s">
        <v>122</v>
      </c>
      <c r="G308" s="46" t="s">
        <v>16</v>
      </c>
    </row>
    <row r="309">
      <c r="A309" s="47" t="s">
        <v>235</v>
      </c>
      <c r="B309" s="47" t="s">
        <v>23</v>
      </c>
      <c r="C309" s="47">
        <v>3.0</v>
      </c>
      <c r="D309" s="46" t="s">
        <v>1867</v>
      </c>
      <c r="E309" s="107">
        <v>200000.0</v>
      </c>
      <c r="F309" s="72" t="s">
        <v>122</v>
      </c>
      <c r="G309" s="46" t="s">
        <v>16</v>
      </c>
    </row>
    <row r="310">
      <c r="A310" s="47" t="s">
        <v>235</v>
      </c>
      <c r="B310" s="47" t="s">
        <v>23</v>
      </c>
      <c r="C310" s="47">
        <v>4.0</v>
      </c>
      <c r="D310" s="46" t="s">
        <v>1868</v>
      </c>
      <c r="E310" s="107">
        <v>200000.0</v>
      </c>
      <c r="F310" s="72" t="s">
        <v>30</v>
      </c>
      <c r="G310" s="46" t="s">
        <v>16</v>
      </c>
    </row>
    <row r="311">
      <c r="A311" s="47" t="s">
        <v>235</v>
      </c>
      <c r="B311" s="47" t="s">
        <v>23</v>
      </c>
      <c r="C311" s="47">
        <v>5.0</v>
      </c>
      <c r="D311" s="46" t="s">
        <v>1868</v>
      </c>
      <c r="E311" s="107">
        <v>200000.0</v>
      </c>
      <c r="F311" s="72" t="s">
        <v>30</v>
      </c>
      <c r="G311" s="46" t="s">
        <v>16</v>
      </c>
    </row>
    <row r="312">
      <c r="A312" s="47" t="s">
        <v>235</v>
      </c>
      <c r="B312" s="47" t="s">
        <v>23</v>
      </c>
      <c r="C312" s="47">
        <v>6.0</v>
      </c>
      <c r="D312" s="46" t="s">
        <v>1869</v>
      </c>
      <c r="E312" s="107">
        <v>199542.0</v>
      </c>
      <c r="F312" s="72" t="s">
        <v>107</v>
      </c>
      <c r="G312" s="46" t="s">
        <v>16</v>
      </c>
    </row>
    <row r="313">
      <c r="A313" s="47" t="s">
        <v>235</v>
      </c>
      <c r="B313" s="47" t="s">
        <v>23</v>
      </c>
      <c r="C313" s="47">
        <v>7.0</v>
      </c>
      <c r="D313" s="46" t="s">
        <v>1870</v>
      </c>
      <c r="E313" s="107">
        <v>199692.0</v>
      </c>
      <c r="F313" s="72" t="s">
        <v>122</v>
      </c>
      <c r="G313" s="46" t="s">
        <v>16</v>
      </c>
    </row>
    <row r="314">
      <c r="A314" s="47" t="s">
        <v>235</v>
      </c>
      <c r="B314" s="47" t="s">
        <v>23</v>
      </c>
      <c r="C314" s="47">
        <v>8.0</v>
      </c>
      <c r="D314" s="46" t="s">
        <v>1871</v>
      </c>
      <c r="E314" s="107">
        <v>177035.0</v>
      </c>
      <c r="F314" s="72" t="s">
        <v>45</v>
      </c>
      <c r="G314" s="46" t="s">
        <v>16</v>
      </c>
    </row>
    <row r="315">
      <c r="A315" s="47" t="s">
        <v>235</v>
      </c>
      <c r="B315" s="47" t="s">
        <v>23</v>
      </c>
      <c r="C315" s="47">
        <v>9.0</v>
      </c>
      <c r="D315" s="46" t="s">
        <v>1871</v>
      </c>
      <c r="E315" s="107">
        <v>178065.0</v>
      </c>
      <c r="F315" s="72" t="s">
        <v>45</v>
      </c>
      <c r="G315" s="46" t="s">
        <v>16</v>
      </c>
    </row>
    <row r="316">
      <c r="A316" s="47" t="s">
        <v>236</v>
      </c>
      <c r="B316" s="47" t="s">
        <v>23</v>
      </c>
      <c r="C316" s="47">
        <v>1.0</v>
      </c>
      <c r="D316" s="46" t="s">
        <v>1872</v>
      </c>
      <c r="E316" s="107">
        <v>200000.0</v>
      </c>
      <c r="F316" s="72" t="s">
        <v>122</v>
      </c>
      <c r="G316" s="46" t="s">
        <v>16</v>
      </c>
    </row>
    <row r="317">
      <c r="A317" s="47" t="s">
        <v>236</v>
      </c>
      <c r="B317" s="47" t="s">
        <v>23</v>
      </c>
      <c r="C317" s="47">
        <v>2.0</v>
      </c>
      <c r="D317" s="46" t="s">
        <v>1873</v>
      </c>
      <c r="E317" s="107">
        <v>194407.0</v>
      </c>
      <c r="F317" s="72" t="s">
        <v>45</v>
      </c>
      <c r="G317" s="46" t="s">
        <v>16</v>
      </c>
    </row>
    <row r="318">
      <c r="A318" s="47" t="s">
        <v>236</v>
      </c>
      <c r="B318" s="47" t="s">
        <v>23</v>
      </c>
      <c r="C318" s="47">
        <v>3.0</v>
      </c>
      <c r="D318" s="46" t="s">
        <v>1872</v>
      </c>
      <c r="E318" s="107">
        <v>200000.0</v>
      </c>
      <c r="F318" s="72" t="s">
        <v>122</v>
      </c>
      <c r="G318" s="46" t="s">
        <v>16</v>
      </c>
    </row>
    <row r="319">
      <c r="A319" s="47" t="s">
        <v>236</v>
      </c>
      <c r="B319" s="47" t="s">
        <v>23</v>
      </c>
      <c r="C319" s="47">
        <v>4.0</v>
      </c>
      <c r="D319" s="46" t="s">
        <v>1759</v>
      </c>
      <c r="E319" s="107">
        <v>198896.95</v>
      </c>
      <c r="F319" s="72" t="s">
        <v>27</v>
      </c>
      <c r="G319" s="46" t="s">
        <v>16</v>
      </c>
    </row>
    <row r="320">
      <c r="A320" s="47" t="s">
        <v>236</v>
      </c>
      <c r="B320" s="47" t="s">
        <v>23</v>
      </c>
      <c r="C320" s="47">
        <v>5.0</v>
      </c>
      <c r="D320" s="46" t="s">
        <v>1872</v>
      </c>
      <c r="E320" s="107">
        <v>199800.0</v>
      </c>
      <c r="F320" s="72" t="s">
        <v>122</v>
      </c>
      <c r="G320" s="46" t="s">
        <v>16</v>
      </c>
    </row>
    <row r="321">
      <c r="A321" s="47" t="s">
        <v>204</v>
      </c>
      <c r="B321" s="47" t="s">
        <v>23</v>
      </c>
      <c r="C321" s="47">
        <v>1.0</v>
      </c>
      <c r="D321" s="46" t="s">
        <v>1867</v>
      </c>
      <c r="E321" s="107">
        <v>199702.8</v>
      </c>
      <c r="F321" s="72" t="s">
        <v>122</v>
      </c>
      <c r="G321" s="46" t="s">
        <v>16</v>
      </c>
    </row>
    <row r="322">
      <c r="A322" s="47" t="s">
        <v>204</v>
      </c>
      <c r="B322" s="47" t="s">
        <v>23</v>
      </c>
      <c r="C322" s="47">
        <v>2.0</v>
      </c>
      <c r="D322" s="46" t="s">
        <v>1874</v>
      </c>
      <c r="E322" s="107">
        <v>199856.22</v>
      </c>
      <c r="F322" s="72" t="s">
        <v>122</v>
      </c>
      <c r="G322" s="46" t="s">
        <v>16</v>
      </c>
    </row>
    <row r="323">
      <c r="A323" s="47" t="s">
        <v>204</v>
      </c>
      <c r="B323" s="47" t="s">
        <v>23</v>
      </c>
      <c r="C323" s="47">
        <v>3.0</v>
      </c>
      <c r="D323" s="46" t="s">
        <v>1867</v>
      </c>
      <c r="E323" s="107">
        <v>199188.32</v>
      </c>
      <c r="F323" s="72" t="s">
        <v>122</v>
      </c>
      <c r="G323" s="46" t="s">
        <v>16</v>
      </c>
    </row>
    <row r="324">
      <c r="A324" s="47" t="s">
        <v>204</v>
      </c>
      <c r="B324" s="47" t="s">
        <v>23</v>
      </c>
      <c r="C324" s="47">
        <v>4.0</v>
      </c>
      <c r="D324" s="46" t="s">
        <v>1875</v>
      </c>
      <c r="E324" s="107">
        <v>199660.16</v>
      </c>
      <c r="F324" s="72" t="s">
        <v>45</v>
      </c>
      <c r="G324" s="46" t="s">
        <v>16</v>
      </c>
    </row>
    <row r="325">
      <c r="A325" s="47" t="s">
        <v>204</v>
      </c>
      <c r="B325" s="47" t="s">
        <v>23</v>
      </c>
      <c r="C325" s="47">
        <v>5.0</v>
      </c>
      <c r="D325" s="46" t="s">
        <v>1876</v>
      </c>
      <c r="E325" s="107">
        <v>199702.8</v>
      </c>
      <c r="F325" s="72" t="s">
        <v>122</v>
      </c>
      <c r="G325" s="46" t="s">
        <v>16</v>
      </c>
    </row>
    <row r="326">
      <c r="A326" s="47" t="s">
        <v>240</v>
      </c>
      <c r="B326" s="47" t="s">
        <v>23</v>
      </c>
      <c r="C326" s="47">
        <v>1.0</v>
      </c>
      <c r="D326" s="46" t="s">
        <v>1877</v>
      </c>
      <c r="E326" s="107">
        <v>199800.0</v>
      </c>
      <c r="F326" s="72" t="s">
        <v>122</v>
      </c>
      <c r="G326" s="46" t="s">
        <v>16</v>
      </c>
    </row>
    <row r="327">
      <c r="A327" s="47" t="s">
        <v>240</v>
      </c>
      <c r="B327" s="47" t="s">
        <v>23</v>
      </c>
      <c r="C327" s="47">
        <v>2.0</v>
      </c>
      <c r="D327" s="46" t="s">
        <v>1878</v>
      </c>
      <c r="E327" s="107">
        <v>194163.2</v>
      </c>
      <c r="F327" s="72" t="s">
        <v>122</v>
      </c>
      <c r="G327" s="46" t="s">
        <v>16</v>
      </c>
    </row>
    <row r="328">
      <c r="A328" s="47" t="s">
        <v>240</v>
      </c>
      <c r="B328" s="47" t="s">
        <v>23</v>
      </c>
      <c r="C328" s="47">
        <v>3.0</v>
      </c>
      <c r="D328" s="46" t="s">
        <v>1879</v>
      </c>
      <c r="E328" s="107">
        <v>194779.2</v>
      </c>
      <c r="F328" s="72" t="s">
        <v>122</v>
      </c>
      <c r="G328" s="46" t="s">
        <v>16</v>
      </c>
    </row>
    <row r="329">
      <c r="A329" s="47" t="s">
        <v>240</v>
      </c>
      <c r="B329" s="47" t="s">
        <v>23</v>
      </c>
      <c r="C329" s="47">
        <v>4.0</v>
      </c>
      <c r="D329" s="46" t="s">
        <v>1880</v>
      </c>
      <c r="E329" s="107">
        <v>199764.0</v>
      </c>
      <c r="F329" s="72" t="s">
        <v>122</v>
      </c>
      <c r="G329" s="46" t="s">
        <v>16</v>
      </c>
    </row>
    <row r="330">
      <c r="A330" s="47" t="s">
        <v>237</v>
      </c>
      <c r="B330" s="47" t="s">
        <v>23</v>
      </c>
      <c r="C330" s="47">
        <v>1.0</v>
      </c>
      <c r="D330" s="46" t="s">
        <v>1785</v>
      </c>
      <c r="E330" s="107">
        <v>198520.52</v>
      </c>
      <c r="F330" s="72" t="s">
        <v>92</v>
      </c>
      <c r="G330" s="46" t="s">
        <v>16</v>
      </c>
    </row>
    <row r="331">
      <c r="A331" s="47" t="s">
        <v>237</v>
      </c>
      <c r="B331" s="47" t="s">
        <v>23</v>
      </c>
      <c r="C331" s="47">
        <v>2.0</v>
      </c>
      <c r="D331" s="46" t="s">
        <v>1881</v>
      </c>
      <c r="E331" s="107">
        <v>199995.68</v>
      </c>
      <c r="F331" s="72" t="s">
        <v>107</v>
      </c>
      <c r="G331" s="46" t="s">
        <v>16</v>
      </c>
    </row>
    <row r="332">
      <c r="A332" s="47" t="s">
        <v>237</v>
      </c>
      <c r="B332" s="47" t="s">
        <v>23</v>
      </c>
      <c r="C332" s="47">
        <v>3.0</v>
      </c>
      <c r="D332" s="46" t="s">
        <v>1882</v>
      </c>
      <c r="E332" s="107">
        <v>199126.63</v>
      </c>
      <c r="F332" s="72" t="s">
        <v>122</v>
      </c>
      <c r="G332" s="46" t="s">
        <v>16</v>
      </c>
    </row>
    <row r="333">
      <c r="A333" s="47" t="s">
        <v>237</v>
      </c>
      <c r="B333" s="47" t="s">
        <v>23</v>
      </c>
      <c r="C333" s="47">
        <v>4.0</v>
      </c>
      <c r="D333" s="46" t="s">
        <v>1883</v>
      </c>
      <c r="E333" s="107">
        <v>199777.64</v>
      </c>
      <c r="F333" s="72" t="s">
        <v>107</v>
      </c>
      <c r="G333" s="46" t="s">
        <v>16</v>
      </c>
    </row>
    <row r="334">
      <c r="A334" s="47" t="s">
        <v>237</v>
      </c>
      <c r="B334" s="47" t="s">
        <v>23</v>
      </c>
      <c r="C334" s="47">
        <v>5.0</v>
      </c>
      <c r="D334" s="46" t="s">
        <v>1883</v>
      </c>
      <c r="E334" s="107">
        <v>199670.12</v>
      </c>
      <c r="F334" s="72" t="s">
        <v>107</v>
      </c>
      <c r="G334" s="46" t="s">
        <v>16</v>
      </c>
    </row>
    <row r="335">
      <c r="A335" s="47" t="s">
        <v>205</v>
      </c>
      <c r="B335" s="47" t="s">
        <v>23</v>
      </c>
      <c r="C335" s="47">
        <v>1.0</v>
      </c>
      <c r="D335" s="46" t="s">
        <v>1884</v>
      </c>
      <c r="E335" s="107">
        <v>199890.71</v>
      </c>
      <c r="F335" s="72" t="s">
        <v>107</v>
      </c>
      <c r="G335" s="46" t="s">
        <v>16</v>
      </c>
    </row>
    <row r="336">
      <c r="A336" s="47" t="s">
        <v>205</v>
      </c>
      <c r="B336" s="47" t="s">
        <v>23</v>
      </c>
      <c r="C336" s="47">
        <v>2.0</v>
      </c>
      <c r="D336" s="46" t="s">
        <v>672</v>
      </c>
      <c r="E336" s="107">
        <v>199898.72</v>
      </c>
      <c r="F336" s="72" t="s">
        <v>54</v>
      </c>
      <c r="G336" s="46" t="s">
        <v>16</v>
      </c>
    </row>
    <row r="337">
      <c r="A337" s="47" t="s">
        <v>205</v>
      </c>
      <c r="B337" s="47" t="s">
        <v>23</v>
      </c>
      <c r="C337" s="47">
        <v>3.0</v>
      </c>
      <c r="D337" s="46" t="s">
        <v>1736</v>
      </c>
      <c r="E337" s="107">
        <v>199956.98</v>
      </c>
      <c r="F337" s="72" t="s">
        <v>27</v>
      </c>
      <c r="G337" s="46" t="s">
        <v>16</v>
      </c>
    </row>
    <row r="338">
      <c r="A338" s="47" t="s">
        <v>205</v>
      </c>
      <c r="B338" s="47" t="s">
        <v>23</v>
      </c>
      <c r="C338" s="47">
        <v>4.0</v>
      </c>
      <c r="D338" s="46" t="s">
        <v>1885</v>
      </c>
      <c r="E338" s="107">
        <v>199724.84</v>
      </c>
      <c r="F338" s="72" t="s">
        <v>45</v>
      </c>
      <c r="G338" s="46" t="s">
        <v>16</v>
      </c>
    </row>
    <row r="339">
      <c r="A339" s="47" t="s">
        <v>205</v>
      </c>
      <c r="B339" s="47" t="s">
        <v>23</v>
      </c>
      <c r="C339" s="47">
        <v>5.0</v>
      </c>
      <c r="D339" s="46" t="s">
        <v>1886</v>
      </c>
      <c r="E339" s="107">
        <v>199830.4</v>
      </c>
      <c r="F339" s="72" t="s">
        <v>45</v>
      </c>
      <c r="G339" s="46" t="s">
        <v>16</v>
      </c>
    </row>
    <row r="340">
      <c r="A340" s="47" t="s">
        <v>205</v>
      </c>
      <c r="B340" s="47" t="s">
        <v>23</v>
      </c>
      <c r="C340" s="47">
        <v>6.0</v>
      </c>
      <c r="D340" s="46" t="s">
        <v>1886</v>
      </c>
      <c r="E340" s="107">
        <v>198943.36</v>
      </c>
      <c r="F340" s="72" t="s">
        <v>45</v>
      </c>
      <c r="G340" s="46" t="s">
        <v>16</v>
      </c>
    </row>
    <row r="341">
      <c r="A341" s="47" t="s">
        <v>203</v>
      </c>
      <c r="B341" s="47" t="s">
        <v>23</v>
      </c>
      <c r="C341" s="47">
        <v>1.0</v>
      </c>
      <c r="D341" s="46" t="s">
        <v>1872</v>
      </c>
      <c r="E341" s="107">
        <v>199750.0</v>
      </c>
      <c r="F341" s="72" t="s">
        <v>122</v>
      </c>
      <c r="G341" s="46" t="s">
        <v>16</v>
      </c>
    </row>
    <row r="342">
      <c r="A342" s="47" t="s">
        <v>203</v>
      </c>
      <c r="B342" s="47" t="s">
        <v>23</v>
      </c>
      <c r="C342" s="47">
        <v>2.0</v>
      </c>
      <c r="D342" s="46" t="s">
        <v>1887</v>
      </c>
      <c r="E342" s="107">
        <v>198423.68</v>
      </c>
      <c r="F342" s="72" t="s">
        <v>45</v>
      </c>
      <c r="G342" s="46" t="s">
        <v>16</v>
      </c>
    </row>
    <row r="343">
      <c r="A343" s="47" t="s">
        <v>203</v>
      </c>
      <c r="B343" s="47" t="s">
        <v>23</v>
      </c>
      <c r="C343" s="47">
        <v>3.0</v>
      </c>
      <c r="D343" s="46" t="s">
        <v>1887</v>
      </c>
      <c r="E343" s="107">
        <v>199270.4</v>
      </c>
      <c r="F343" s="72" t="s">
        <v>45</v>
      </c>
      <c r="G343" s="46" t="s">
        <v>16</v>
      </c>
    </row>
    <row r="344">
      <c r="A344" s="47" t="s">
        <v>206</v>
      </c>
      <c r="B344" s="47" t="s">
        <v>23</v>
      </c>
      <c r="C344" s="47">
        <v>1.0</v>
      </c>
      <c r="D344" s="46" t="s">
        <v>1736</v>
      </c>
      <c r="E344" s="107">
        <v>199127.15</v>
      </c>
      <c r="F344" s="72" t="s">
        <v>27</v>
      </c>
      <c r="G344" s="46" t="s">
        <v>16</v>
      </c>
    </row>
    <row r="345">
      <c r="A345" s="47" t="s">
        <v>206</v>
      </c>
      <c r="B345" s="47" t="s">
        <v>23</v>
      </c>
      <c r="C345" s="47">
        <v>2.0</v>
      </c>
      <c r="D345" s="46" t="s">
        <v>651</v>
      </c>
      <c r="E345" s="107">
        <v>199725.12</v>
      </c>
      <c r="F345" s="72" t="s">
        <v>45</v>
      </c>
      <c r="G345" s="46" t="s">
        <v>16</v>
      </c>
    </row>
    <row r="346">
      <c r="A346" s="47" t="s">
        <v>206</v>
      </c>
      <c r="B346" s="47" t="s">
        <v>23</v>
      </c>
      <c r="C346" s="47">
        <v>3.0</v>
      </c>
      <c r="D346" s="46" t="s">
        <v>1888</v>
      </c>
      <c r="E346" s="107">
        <v>199764.0</v>
      </c>
      <c r="F346" s="72" t="s">
        <v>122</v>
      </c>
      <c r="G346" s="46" t="s">
        <v>16</v>
      </c>
    </row>
    <row r="347">
      <c r="A347" s="47" t="s">
        <v>206</v>
      </c>
      <c r="B347" s="47" t="s">
        <v>23</v>
      </c>
      <c r="C347" s="47">
        <v>4.0</v>
      </c>
      <c r="D347" s="46" t="s">
        <v>1889</v>
      </c>
      <c r="E347" s="107">
        <v>198303.84</v>
      </c>
      <c r="F347" s="72" t="s">
        <v>45</v>
      </c>
      <c r="G347" s="46" t="s">
        <v>16</v>
      </c>
    </row>
    <row r="348">
      <c r="A348" s="47" t="s">
        <v>206</v>
      </c>
      <c r="B348" s="47" t="s">
        <v>23</v>
      </c>
      <c r="C348" s="47">
        <v>5.0</v>
      </c>
      <c r="D348" s="46" t="s">
        <v>672</v>
      </c>
      <c r="E348" s="107">
        <v>195373.51</v>
      </c>
      <c r="F348" s="72" t="s">
        <v>54</v>
      </c>
      <c r="G348" s="46" t="s">
        <v>16</v>
      </c>
    </row>
    <row r="349">
      <c r="A349" s="47" t="s">
        <v>206</v>
      </c>
      <c r="B349" s="47" t="s">
        <v>23</v>
      </c>
      <c r="C349" s="47">
        <v>6.0</v>
      </c>
      <c r="D349" s="46" t="s">
        <v>1890</v>
      </c>
      <c r="E349" s="107">
        <v>194370.83</v>
      </c>
      <c r="F349" s="72" t="s">
        <v>45</v>
      </c>
      <c r="G349" s="46" t="s">
        <v>16</v>
      </c>
    </row>
    <row r="350">
      <c r="A350" s="47" t="s">
        <v>206</v>
      </c>
      <c r="B350" s="47" t="s">
        <v>23</v>
      </c>
      <c r="C350" s="47">
        <v>7.0</v>
      </c>
      <c r="D350" s="46" t="s">
        <v>1891</v>
      </c>
      <c r="E350" s="107">
        <v>177119.28</v>
      </c>
      <c r="F350" s="72" t="s">
        <v>122</v>
      </c>
      <c r="G350" s="46" t="s">
        <v>16</v>
      </c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  <row r="1003">
      <c r="A1003" s="31"/>
      <c r="B1003" s="31"/>
      <c r="C1003" s="31"/>
      <c r="E1003" s="109"/>
      <c r="F1003" s="33"/>
      <c r="G1003" s="52"/>
    </row>
    <row r="1004">
      <c r="A1004" s="31"/>
      <c r="B1004" s="31"/>
      <c r="C1004" s="31"/>
      <c r="E1004" s="109"/>
      <c r="F1004" s="33"/>
      <c r="G1004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4">
      <formula1>Codes!$E$2:$E$6</formula1>
    </dataValidation>
    <dataValidation type="list" allowBlank="1" sqref="G4:G1004">
      <formula1>Codes!$A$2:$A$6</formula1>
    </dataValidation>
    <dataValidation type="list" allowBlank="1" sqref="F4:F1004">
      <formula1>Codes!$G$2:$G$51</formula1>
    </dataValidation>
    <dataValidation type="list" allowBlank="1" sqref="A4:A1004">
      <formula1>Codes!$C$2:$C$171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41.0"/>
    <col customWidth="1" min="8" max="8" width="33.0"/>
    <col customWidth="1" min="9" max="9" width="34.86"/>
  </cols>
  <sheetData>
    <row r="1">
      <c r="A1" s="68" t="s">
        <v>1892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countif(G4:G2000,"Open")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187</v>
      </c>
      <c r="B4" s="47" t="s">
        <v>12</v>
      </c>
      <c r="C4" s="47">
        <v>1.0</v>
      </c>
      <c r="D4" s="46" t="s">
        <v>1893</v>
      </c>
      <c r="E4" s="107">
        <v>170379.77</v>
      </c>
      <c r="F4" s="72" t="s">
        <v>119</v>
      </c>
      <c r="G4" s="46" t="s">
        <v>10</v>
      </c>
      <c r="I4" s="46" t="s">
        <v>1894</v>
      </c>
    </row>
    <row r="5">
      <c r="A5" s="47" t="s">
        <v>187</v>
      </c>
      <c r="B5" s="47" t="s">
        <v>12</v>
      </c>
      <c r="C5" s="47">
        <v>2.0</v>
      </c>
      <c r="D5" s="46" t="s">
        <v>1895</v>
      </c>
      <c r="E5" s="107">
        <v>176945.46</v>
      </c>
      <c r="F5" s="72" t="s">
        <v>86</v>
      </c>
      <c r="G5" s="52"/>
    </row>
    <row r="6">
      <c r="A6" s="47" t="s">
        <v>187</v>
      </c>
      <c r="B6" s="47" t="s">
        <v>12</v>
      </c>
      <c r="C6" s="47">
        <v>3.0</v>
      </c>
      <c r="D6" s="46" t="s">
        <v>1895</v>
      </c>
      <c r="E6" s="107">
        <v>176945.46</v>
      </c>
      <c r="F6" s="72" t="s">
        <v>86</v>
      </c>
      <c r="G6" s="52"/>
    </row>
    <row r="7">
      <c r="A7" s="47" t="s">
        <v>187</v>
      </c>
      <c r="B7" s="47" t="s">
        <v>12</v>
      </c>
      <c r="C7" s="47">
        <v>4.0</v>
      </c>
      <c r="D7" s="46" t="s">
        <v>1148</v>
      </c>
      <c r="E7" s="107">
        <v>200000.0</v>
      </c>
      <c r="F7" s="72" t="s">
        <v>30</v>
      </c>
      <c r="G7" s="52"/>
    </row>
    <row r="8">
      <c r="A8" s="47" t="s">
        <v>187</v>
      </c>
      <c r="B8" s="47" t="s">
        <v>12</v>
      </c>
      <c r="C8" s="47">
        <v>5.0</v>
      </c>
      <c r="D8" s="46" t="s">
        <v>1148</v>
      </c>
      <c r="E8" s="107">
        <v>200000.0</v>
      </c>
      <c r="F8" s="72" t="s">
        <v>30</v>
      </c>
      <c r="G8" s="52"/>
    </row>
    <row r="9">
      <c r="A9" s="47" t="s">
        <v>187</v>
      </c>
      <c r="B9" s="47" t="s">
        <v>12</v>
      </c>
      <c r="C9" s="47">
        <v>6.0</v>
      </c>
      <c r="D9" s="46" t="s">
        <v>1148</v>
      </c>
      <c r="E9" s="107">
        <v>200000.0</v>
      </c>
      <c r="F9" s="72" t="s">
        <v>30</v>
      </c>
      <c r="G9" s="52"/>
    </row>
    <row r="10">
      <c r="A10" s="47" t="s">
        <v>189</v>
      </c>
      <c r="B10" s="47" t="s">
        <v>12</v>
      </c>
      <c r="C10" s="47">
        <v>1.0</v>
      </c>
      <c r="D10" s="46" t="s">
        <v>1128</v>
      </c>
      <c r="E10" s="107">
        <v>200000.0</v>
      </c>
      <c r="F10" s="72" t="s">
        <v>30</v>
      </c>
      <c r="G10" s="52"/>
    </row>
    <row r="11">
      <c r="A11" s="47" t="s">
        <v>189</v>
      </c>
      <c r="B11" s="47" t="s">
        <v>12</v>
      </c>
      <c r="C11" s="47">
        <v>2.0</v>
      </c>
      <c r="D11" s="46" t="s">
        <v>1896</v>
      </c>
      <c r="E11" s="107">
        <v>200000.0</v>
      </c>
      <c r="F11" s="72" t="s">
        <v>30</v>
      </c>
      <c r="G11" s="52"/>
    </row>
    <row r="12">
      <c r="A12" s="47" t="s">
        <v>189</v>
      </c>
      <c r="B12" s="47" t="s">
        <v>12</v>
      </c>
      <c r="C12" s="47">
        <v>3.0</v>
      </c>
      <c r="D12" s="46" t="s">
        <v>1896</v>
      </c>
      <c r="E12" s="107">
        <v>200000.0</v>
      </c>
      <c r="F12" s="72" t="s">
        <v>30</v>
      </c>
      <c r="G12" s="52"/>
    </row>
    <row r="13">
      <c r="A13" s="47" t="s">
        <v>189</v>
      </c>
      <c r="B13" s="47" t="s">
        <v>12</v>
      </c>
      <c r="C13" s="47">
        <v>4.0</v>
      </c>
      <c r="D13" s="46" t="s">
        <v>1896</v>
      </c>
      <c r="E13" s="107">
        <v>200000.0</v>
      </c>
      <c r="F13" s="72" t="s">
        <v>30</v>
      </c>
      <c r="G13" s="52"/>
    </row>
    <row r="14">
      <c r="A14" s="47" t="s">
        <v>189</v>
      </c>
      <c r="B14" s="47" t="s">
        <v>12</v>
      </c>
      <c r="C14" s="47">
        <v>5.0</v>
      </c>
      <c r="D14" s="46" t="s">
        <v>1896</v>
      </c>
      <c r="E14" s="107">
        <v>200000.0</v>
      </c>
      <c r="F14" s="72" t="s">
        <v>30</v>
      </c>
      <c r="G14" s="52"/>
    </row>
    <row r="15">
      <c r="A15" s="47" t="s">
        <v>189</v>
      </c>
      <c r="B15" s="47" t="s">
        <v>12</v>
      </c>
      <c r="C15" s="47">
        <v>6.0</v>
      </c>
      <c r="D15" s="46" t="s">
        <v>1897</v>
      </c>
      <c r="E15" s="107">
        <v>196621.11</v>
      </c>
      <c r="F15" s="72" t="s">
        <v>42</v>
      </c>
      <c r="G15" s="52"/>
    </row>
    <row r="16">
      <c r="A16" s="47" t="s">
        <v>191</v>
      </c>
      <c r="B16" s="47" t="s">
        <v>12</v>
      </c>
      <c r="C16" s="47">
        <v>1.0</v>
      </c>
      <c r="D16" s="46" t="s">
        <v>1898</v>
      </c>
      <c r="E16" s="107">
        <v>200000.0</v>
      </c>
      <c r="F16" s="72" t="s">
        <v>27</v>
      </c>
      <c r="G16" s="46" t="s">
        <v>10</v>
      </c>
      <c r="I16" s="46" t="s">
        <v>1899</v>
      </c>
    </row>
    <row r="17">
      <c r="A17" s="47" t="s">
        <v>191</v>
      </c>
      <c r="B17" s="47" t="s">
        <v>12</v>
      </c>
      <c r="C17" s="47">
        <v>2.0</v>
      </c>
      <c r="D17" s="46" t="s">
        <v>1900</v>
      </c>
      <c r="E17" s="107">
        <v>193000.75</v>
      </c>
      <c r="F17" s="72" t="s">
        <v>45</v>
      </c>
      <c r="G17" s="52"/>
    </row>
    <row r="18">
      <c r="A18" s="47" t="s">
        <v>191</v>
      </c>
      <c r="B18" s="47" t="s">
        <v>12</v>
      </c>
      <c r="C18" s="47">
        <v>3.0</v>
      </c>
      <c r="D18" s="46" t="s">
        <v>1900</v>
      </c>
      <c r="E18" s="107">
        <v>194314.49</v>
      </c>
      <c r="F18" s="72" t="s">
        <v>45</v>
      </c>
      <c r="G18" s="52"/>
    </row>
    <row r="19">
      <c r="A19" s="47" t="s">
        <v>191</v>
      </c>
      <c r="B19" s="47" t="s">
        <v>12</v>
      </c>
      <c r="C19" s="47">
        <v>4.0</v>
      </c>
      <c r="D19" s="46" t="s">
        <v>1156</v>
      </c>
      <c r="E19" s="107">
        <v>97109.97</v>
      </c>
      <c r="F19" s="72" t="s">
        <v>45</v>
      </c>
      <c r="G19" s="52"/>
    </row>
    <row r="20">
      <c r="A20" s="47" t="s">
        <v>191</v>
      </c>
      <c r="B20" s="47" t="s">
        <v>12</v>
      </c>
      <c r="C20" s="47">
        <v>5.0</v>
      </c>
      <c r="D20" s="46" t="s">
        <v>1901</v>
      </c>
      <c r="E20" s="107">
        <v>200000.0</v>
      </c>
      <c r="F20" s="72" t="s">
        <v>30</v>
      </c>
      <c r="G20" s="52"/>
    </row>
    <row r="21">
      <c r="A21" s="47" t="s">
        <v>191</v>
      </c>
      <c r="B21" s="47" t="s">
        <v>12</v>
      </c>
      <c r="C21" s="47">
        <v>6.0</v>
      </c>
      <c r="D21" s="46" t="s">
        <v>1902</v>
      </c>
      <c r="E21" s="107">
        <v>179157.75</v>
      </c>
      <c r="F21" s="72" t="s">
        <v>75</v>
      </c>
      <c r="G21" s="52"/>
    </row>
    <row r="22">
      <c r="A22" s="47" t="s">
        <v>191</v>
      </c>
      <c r="B22" s="47" t="s">
        <v>12</v>
      </c>
      <c r="C22" s="47">
        <v>7.0</v>
      </c>
      <c r="D22" s="46" t="s">
        <v>1902</v>
      </c>
      <c r="E22" s="107">
        <v>179157.75</v>
      </c>
      <c r="F22" s="72" t="s">
        <v>75</v>
      </c>
      <c r="G22" s="52"/>
    </row>
    <row r="23">
      <c r="A23" s="47" t="s">
        <v>192</v>
      </c>
      <c r="B23" s="47" t="s">
        <v>12</v>
      </c>
      <c r="C23" s="47">
        <v>1.0</v>
      </c>
      <c r="D23" s="46" t="s">
        <v>1901</v>
      </c>
      <c r="E23" s="107">
        <v>195500.0</v>
      </c>
      <c r="F23" s="72" t="s">
        <v>30</v>
      </c>
      <c r="G23" s="52"/>
    </row>
    <row r="24">
      <c r="A24" s="47" t="s">
        <v>192</v>
      </c>
      <c r="B24" s="47" t="s">
        <v>12</v>
      </c>
      <c r="C24" s="47">
        <v>2.0</v>
      </c>
      <c r="D24" s="46" t="s">
        <v>1901</v>
      </c>
      <c r="E24" s="107">
        <v>193500.0</v>
      </c>
      <c r="F24" s="72" t="s">
        <v>30</v>
      </c>
      <c r="G24" s="52"/>
    </row>
    <row r="25">
      <c r="A25" s="47" t="s">
        <v>192</v>
      </c>
      <c r="B25" s="47" t="s">
        <v>12</v>
      </c>
      <c r="C25" s="47">
        <v>3.0</v>
      </c>
      <c r="D25" s="46" t="s">
        <v>1901</v>
      </c>
      <c r="E25" s="107">
        <v>193500.0</v>
      </c>
      <c r="F25" s="72" t="s">
        <v>30</v>
      </c>
      <c r="G25" s="52"/>
    </row>
    <row r="26">
      <c r="A26" s="47" t="s">
        <v>192</v>
      </c>
      <c r="B26" s="47" t="s">
        <v>12</v>
      </c>
      <c r="C26" s="47">
        <v>4.0</v>
      </c>
      <c r="D26" s="46" t="s">
        <v>1898</v>
      </c>
      <c r="E26" s="107">
        <v>197480.0</v>
      </c>
      <c r="F26" s="72" t="s">
        <v>27</v>
      </c>
      <c r="G26" s="46" t="s">
        <v>10</v>
      </c>
      <c r="I26" s="46" t="s">
        <v>1899</v>
      </c>
    </row>
    <row r="27">
      <c r="A27" s="47" t="s">
        <v>192</v>
      </c>
      <c r="B27" s="47" t="s">
        <v>12</v>
      </c>
      <c r="C27" s="47">
        <v>5.0</v>
      </c>
      <c r="D27" s="46" t="s">
        <v>1903</v>
      </c>
      <c r="E27" s="107">
        <v>198637.32</v>
      </c>
      <c r="F27" s="72" t="s">
        <v>113</v>
      </c>
      <c r="G27" s="52"/>
    </row>
    <row r="28">
      <c r="A28" s="47" t="s">
        <v>193</v>
      </c>
      <c r="B28" s="47" t="s">
        <v>12</v>
      </c>
      <c r="C28" s="47">
        <v>1.0</v>
      </c>
      <c r="D28" s="46" t="s">
        <v>1904</v>
      </c>
      <c r="E28" s="107">
        <v>169241.63</v>
      </c>
      <c r="F28" s="72" t="s">
        <v>86</v>
      </c>
      <c r="G28" s="52"/>
    </row>
    <row r="29">
      <c r="A29" s="47" t="s">
        <v>193</v>
      </c>
      <c r="B29" s="47" t="s">
        <v>12</v>
      </c>
      <c r="C29" s="47">
        <v>2.0</v>
      </c>
      <c r="D29" s="46" t="s">
        <v>1156</v>
      </c>
      <c r="E29" s="107">
        <v>169050.72</v>
      </c>
      <c r="F29" s="72" t="s">
        <v>45</v>
      </c>
      <c r="G29" s="52"/>
    </row>
    <row r="30">
      <c r="A30" s="47" t="s">
        <v>193</v>
      </c>
      <c r="B30" s="47" t="s">
        <v>12</v>
      </c>
      <c r="C30" s="47">
        <v>3.0</v>
      </c>
      <c r="D30" s="46" t="s">
        <v>1905</v>
      </c>
      <c r="E30" s="107">
        <v>142471.57</v>
      </c>
      <c r="F30" s="72" t="s">
        <v>107</v>
      </c>
      <c r="G30" s="52"/>
    </row>
    <row r="31">
      <c r="A31" s="47" t="s">
        <v>193</v>
      </c>
      <c r="B31" s="47" t="s">
        <v>12</v>
      </c>
      <c r="C31" s="47">
        <v>4.0</v>
      </c>
      <c r="D31" s="46" t="s">
        <v>1906</v>
      </c>
      <c r="E31" s="107">
        <v>179211.1</v>
      </c>
      <c r="F31" s="72" t="s">
        <v>48</v>
      </c>
      <c r="G31" s="46" t="s">
        <v>10</v>
      </c>
      <c r="H31" s="46" t="s">
        <v>1907</v>
      </c>
      <c r="I31" s="46" t="s">
        <v>1908</v>
      </c>
    </row>
    <row r="32">
      <c r="A32" s="47" t="s">
        <v>193</v>
      </c>
      <c r="B32" s="47" t="s">
        <v>12</v>
      </c>
      <c r="C32" s="47">
        <v>5.0</v>
      </c>
      <c r="D32" s="46" t="s">
        <v>1909</v>
      </c>
      <c r="E32" s="107">
        <v>97528.87</v>
      </c>
      <c r="F32" s="72" t="s">
        <v>66</v>
      </c>
      <c r="G32" s="52"/>
    </row>
    <row r="33">
      <c r="A33" s="47" t="s">
        <v>193</v>
      </c>
      <c r="B33" s="47" t="s">
        <v>12</v>
      </c>
      <c r="C33" s="47">
        <v>6.0</v>
      </c>
      <c r="D33" s="46" t="s">
        <v>1910</v>
      </c>
      <c r="E33" s="107">
        <v>168782.08</v>
      </c>
      <c r="F33" s="72" t="s">
        <v>54</v>
      </c>
      <c r="G33" s="52"/>
    </row>
    <row r="34">
      <c r="A34" s="47" t="s">
        <v>193</v>
      </c>
      <c r="B34" s="47" t="s">
        <v>12</v>
      </c>
      <c r="C34" s="47">
        <v>7.0</v>
      </c>
      <c r="D34" s="46" t="s">
        <v>1911</v>
      </c>
      <c r="E34" s="107">
        <v>177444.71</v>
      </c>
      <c r="F34" s="72" t="s">
        <v>48</v>
      </c>
      <c r="G34" s="52"/>
    </row>
    <row r="35">
      <c r="A35" s="47" t="s">
        <v>193</v>
      </c>
      <c r="B35" s="47" t="s">
        <v>12</v>
      </c>
      <c r="C35" s="47">
        <v>8.0</v>
      </c>
      <c r="D35" s="46" t="s">
        <v>1896</v>
      </c>
      <c r="E35" s="107">
        <v>200000.0</v>
      </c>
      <c r="F35" s="72" t="s">
        <v>30</v>
      </c>
      <c r="G35" s="52"/>
    </row>
    <row r="36">
      <c r="A36" s="47" t="s">
        <v>193</v>
      </c>
      <c r="B36" s="47" t="s">
        <v>12</v>
      </c>
      <c r="C36" s="47">
        <v>9.0</v>
      </c>
      <c r="D36" s="46" t="s">
        <v>1128</v>
      </c>
      <c r="E36" s="107">
        <v>200000.0</v>
      </c>
      <c r="F36" s="72" t="s">
        <v>30</v>
      </c>
      <c r="G36" s="52"/>
    </row>
    <row r="37">
      <c r="A37" s="47" t="s">
        <v>193</v>
      </c>
      <c r="B37" s="47" t="s">
        <v>12</v>
      </c>
      <c r="C37" s="47">
        <v>10.0</v>
      </c>
      <c r="D37" s="46" t="s">
        <v>1896</v>
      </c>
      <c r="E37" s="107">
        <v>200000.0</v>
      </c>
      <c r="F37" s="72" t="s">
        <v>30</v>
      </c>
      <c r="G37" s="52"/>
    </row>
    <row r="38">
      <c r="A38" s="47" t="s">
        <v>194</v>
      </c>
      <c r="B38" s="47" t="s">
        <v>12</v>
      </c>
      <c r="C38" s="47">
        <v>1.0</v>
      </c>
      <c r="D38" s="46" t="s">
        <v>1904</v>
      </c>
      <c r="E38" s="107">
        <v>169137.37</v>
      </c>
      <c r="F38" s="72" t="s">
        <v>86</v>
      </c>
      <c r="G38" s="52"/>
    </row>
    <row r="39">
      <c r="A39" s="47" t="s">
        <v>194</v>
      </c>
      <c r="B39" s="47" t="s">
        <v>12</v>
      </c>
      <c r="C39" s="47">
        <v>2.0</v>
      </c>
      <c r="D39" s="46" t="s">
        <v>1156</v>
      </c>
      <c r="E39" s="107">
        <v>199342.44</v>
      </c>
      <c r="F39" s="72" t="s">
        <v>45</v>
      </c>
      <c r="G39" s="52"/>
    </row>
    <row r="40">
      <c r="A40" s="47" t="s">
        <v>194</v>
      </c>
      <c r="B40" s="47" t="s">
        <v>12</v>
      </c>
      <c r="C40" s="47">
        <v>3.0</v>
      </c>
      <c r="D40" s="46" t="s">
        <v>1156</v>
      </c>
      <c r="E40" s="107">
        <v>199342.44</v>
      </c>
      <c r="F40" s="72" t="s">
        <v>45</v>
      </c>
      <c r="G40" s="52"/>
    </row>
    <row r="41">
      <c r="A41" s="47" t="s">
        <v>194</v>
      </c>
      <c r="B41" s="47" t="s">
        <v>12</v>
      </c>
      <c r="C41" s="47">
        <v>4.0</v>
      </c>
      <c r="D41" s="46" t="s">
        <v>1912</v>
      </c>
      <c r="E41" s="107">
        <v>198277.02</v>
      </c>
      <c r="F41" s="72" t="s">
        <v>66</v>
      </c>
      <c r="G41" s="52"/>
    </row>
    <row r="42">
      <c r="A42" s="47" t="s">
        <v>194</v>
      </c>
      <c r="B42" s="47" t="s">
        <v>12</v>
      </c>
      <c r="C42" s="47">
        <v>5.0</v>
      </c>
      <c r="D42" s="46" t="s">
        <v>1913</v>
      </c>
      <c r="E42" s="107">
        <v>197215.81</v>
      </c>
      <c r="F42" s="72" t="s">
        <v>27</v>
      </c>
      <c r="G42" s="52"/>
    </row>
    <row r="43">
      <c r="A43" s="47" t="s">
        <v>194</v>
      </c>
      <c r="B43" s="47" t="s">
        <v>12</v>
      </c>
      <c r="C43" s="47">
        <v>6.0</v>
      </c>
      <c r="D43" s="46" t="s">
        <v>1909</v>
      </c>
      <c r="E43" s="107">
        <v>198451.51</v>
      </c>
      <c r="F43" s="72" t="s">
        <v>66</v>
      </c>
      <c r="G43" s="52"/>
    </row>
    <row r="44">
      <c r="A44" s="47" t="s">
        <v>194</v>
      </c>
      <c r="B44" s="47" t="s">
        <v>12</v>
      </c>
      <c r="C44" s="47">
        <v>7.0</v>
      </c>
      <c r="D44" s="46" t="s">
        <v>1911</v>
      </c>
      <c r="E44" s="107">
        <v>97528.87</v>
      </c>
      <c r="F44" s="72" t="s">
        <v>48</v>
      </c>
      <c r="G44" s="52"/>
    </row>
    <row r="45">
      <c r="A45" s="47" t="s">
        <v>194</v>
      </c>
      <c r="B45" s="47" t="s">
        <v>12</v>
      </c>
      <c r="C45" s="47">
        <v>8.0</v>
      </c>
      <c r="D45" s="46" t="s">
        <v>1914</v>
      </c>
      <c r="E45" s="107">
        <v>179055.12</v>
      </c>
      <c r="F45" s="72" t="s">
        <v>92</v>
      </c>
      <c r="G45" s="52"/>
    </row>
    <row r="46">
      <c r="A46" s="47" t="s">
        <v>194</v>
      </c>
      <c r="B46" s="47" t="s">
        <v>12</v>
      </c>
      <c r="C46" s="47">
        <v>9.0</v>
      </c>
      <c r="D46" s="46" t="s">
        <v>1128</v>
      </c>
      <c r="E46" s="107">
        <v>200000.0</v>
      </c>
      <c r="F46" s="72" t="s">
        <v>30</v>
      </c>
      <c r="G46" s="52"/>
    </row>
    <row r="47">
      <c r="A47" s="47" t="s">
        <v>194</v>
      </c>
      <c r="B47" s="47" t="s">
        <v>12</v>
      </c>
      <c r="C47" s="47">
        <v>10.0</v>
      </c>
      <c r="D47" s="46" t="s">
        <v>1896</v>
      </c>
      <c r="E47" s="107">
        <v>200000.0</v>
      </c>
      <c r="F47" s="72" t="s">
        <v>30</v>
      </c>
      <c r="G47" s="52"/>
    </row>
    <row r="48">
      <c r="A48" s="47" t="s">
        <v>199</v>
      </c>
      <c r="B48" s="47" t="s">
        <v>12</v>
      </c>
      <c r="C48" s="47">
        <v>1.0</v>
      </c>
      <c r="D48" s="46" t="s">
        <v>1915</v>
      </c>
      <c r="E48" s="107">
        <v>196666.17</v>
      </c>
      <c r="F48" s="72" t="s">
        <v>110</v>
      </c>
      <c r="G48" s="52"/>
    </row>
    <row r="49">
      <c r="A49" s="47" t="s">
        <v>199</v>
      </c>
      <c r="B49" s="47" t="s">
        <v>12</v>
      </c>
      <c r="C49" s="47">
        <v>2.0</v>
      </c>
      <c r="D49" s="46" t="s">
        <v>1916</v>
      </c>
      <c r="E49" s="107">
        <v>200000.0</v>
      </c>
      <c r="F49" s="72" t="s">
        <v>27</v>
      </c>
      <c r="G49" s="46" t="s">
        <v>10</v>
      </c>
      <c r="I49" s="46" t="s">
        <v>1899</v>
      </c>
    </row>
    <row r="50">
      <c r="A50" s="47" t="s">
        <v>199</v>
      </c>
      <c r="B50" s="47" t="s">
        <v>12</v>
      </c>
      <c r="C50" s="47">
        <v>3.0</v>
      </c>
      <c r="D50" s="46" t="s">
        <v>1915</v>
      </c>
      <c r="E50" s="107">
        <v>18328.5</v>
      </c>
      <c r="F50" s="72" t="s">
        <v>110</v>
      </c>
      <c r="G50" s="52"/>
    </row>
    <row r="51">
      <c r="A51" s="47" t="s">
        <v>199</v>
      </c>
      <c r="B51" s="47" t="s">
        <v>12</v>
      </c>
      <c r="C51" s="47">
        <v>4.0</v>
      </c>
      <c r="D51" s="46" t="s">
        <v>1901</v>
      </c>
      <c r="E51" s="107">
        <v>200000.0</v>
      </c>
      <c r="F51" s="72" t="s">
        <v>30</v>
      </c>
      <c r="G51" s="52"/>
    </row>
    <row r="52">
      <c r="A52" s="47" t="s">
        <v>199</v>
      </c>
      <c r="B52" s="47" t="s">
        <v>12</v>
      </c>
      <c r="C52" s="47">
        <v>5.0</v>
      </c>
      <c r="D52" s="46" t="s">
        <v>1901</v>
      </c>
      <c r="E52" s="107">
        <v>200000.0</v>
      </c>
      <c r="F52" s="72" t="s">
        <v>30</v>
      </c>
      <c r="G52" s="52"/>
    </row>
    <row r="53">
      <c r="A53" s="47" t="s">
        <v>199</v>
      </c>
      <c r="B53" s="47" t="s">
        <v>12</v>
      </c>
      <c r="C53" s="47">
        <v>6.0</v>
      </c>
      <c r="D53" s="46" t="s">
        <v>1904</v>
      </c>
      <c r="E53" s="107">
        <v>191936.68</v>
      </c>
      <c r="F53" s="72" t="s">
        <v>86</v>
      </c>
      <c r="G53" s="52"/>
    </row>
    <row r="54">
      <c r="A54" s="47" t="s">
        <v>199</v>
      </c>
      <c r="B54" s="47" t="s">
        <v>12</v>
      </c>
      <c r="C54" s="47">
        <v>7.0</v>
      </c>
      <c r="D54" s="46" t="s">
        <v>1904</v>
      </c>
      <c r="E54" s="107">
        <v>195996.2</v>
      </c>
      <c r="F54" s="72" t="s">
        <v>86</v>
      </c>
      <c r="G54" s="52"/>
    </row>
    <row r="55">
      <c r="A55" s="47" t="s">
        <v>199</v>
      </c>
      <c r="B55" s="47" t="s">
        <v>12</v>
      </c>
      <c r="C55" s="47">
        <v>8.0</v>
      </c>
      <c r="D55" s="46" t="s">
        <v>1917</v>
      </c>
      <c r="E55" s="107">
        <v>193129.69</v>
      </c>
      <c r="F55" s="72" t="s">
        <v>42</v>
      </c>
      <c r="G55" s="52"/>
    </row>
    <row r="56">
      <c r="A56" s="47" t="s">
        <v>199</v>
      </c>
      <c r="B56" s="47" t="s">
        <v>12</v>
      </c>
      <c r="C56" s="47">
        <v>9.0</v>
      </c>
      <c r="D56" s="46" t="s">
        <v>1917</v>
      </c>
      <c r="E56" s="107">
        <v>193129.69</v>
      </c>
      <c r="F56" s="72" t="s">
        <v>42</v>
      </c>
      <c r="G56" s="52"/>
    </row>
    <row r="57">
      <c r="A57" s="47" t="s">
        <v>199</v>
      </c>
      <c r="B57" s="47" t="s">
        <v>12</v>
      </c>
      <c r="C57" s="47">
        <v>10.0</v>
      </c>
      <c r="D57" s="46" t="s">
        <v>1918</v>
      </c>
      <c r="E57" s="107">
        <v>197344.22</v>
      </c>
      <c r="F57" s="72" t="s">
        <v>27</v>
      </c>
      <c r="G57" s="52"/>
    </row>
    <row r="58">
      <c r="A58" s="47" t="s">
        <v>199</v>
      </c>
      <c r="B58" s="47" t="s">
        <v>12</v>
      </c>
      <c r="C58" s="47">
        <v>11.0</v>
      </c>
      <c r="D58" s="46" t="s">
        <v>1919</v>
      </c>
      <c r="E58" s="107">
        <v>91531.29</v>
      </c>
      <c r="F58" s="72" t="s">
        <v>75</v>
      </c>
      <c r="G58" s="52"/>
    </row>
    <row r="59">
      <c r="A59" s="47" t="s">
        <v>200</v>
      </c>
      <c r="B59" s="47" t="s">
        <v>12</v>
      </c>
      <c r="C59" s="47">
        <v>1.0</v>
      </c>
      <c r="D59" s="46" t="s">
        <v>1920</v>
      </c>
      <c r="E59" s="107">
        <v>188371.98</v>
      </c>
      <c r="F59" s="72" t="s">
        <v>92</v>
      </c>
      <c r="G59" s="52"/>
    </row>
    <row r="60">
      <c r="A60" s="47" t="s">
        <v>200</v>
      </c>
      <c r="B60" s="47" t="s">
        <v>12</v>
      </c>
      <c r="C60" s="47">
        <v>2.0</v>
      </c>
      <c r="D60" s="46" t="s">
        <v>1901</v>
      </c>
      <c r="E60" s="107">
        <v>200000.0</v>
      </c>
      <c r="F60" s="72" t="s">
        <v>30</v>
      </c>
      <c r="G60" s="52"/>
    </row>
    <row r="61">
      <c r="A61" s="47" t="s">
        <v>200</v>
      </c>
      <c r="B61" s="47" t="s">
        <v>12</v>
      </c>
      <c r="C61" s="47">
        <v>3.0</v>
      </c>
      <c r="D61" s="46" t="s">
        <v>1901</v>
      </c>
      <c r="E61" s="107">
        <v>200000.0</v>
      </c>
      <c r="F61" s="72" t="s">
        <v>30</v>
      </c>
      <c r="G61" s="52"/>
    </row>
    <row r="62">
      <c r="A62" s="47" t="s">
        <v>200</v>
      </c>
      <c r="B62" s="47" t="s">
        <v>12</v>
      </c>
      <c r="C62" s="47">
        <v>4.0</v>
      </c>
      <c r="D62" s="46" t="s">
        <v>1904</v>
      </c>
      <c r="E62" s="107">
        <v>195025.46</v>
      </c>
      <c r="F62" s="72" t="s">
        <v>86</v>
      </c>
      <c r="G62" s="52"/>
    </row>
    <row r="63">
      <c r="A63" s="47" t="s">
        <v>200</v>
      </c>
      <c r="B63" s="47" t="s">
        <v>12</v>
      </c>
      <c r="C63" s="47">
        <v>5.0</v>
      </c>
      <c r="D63" s="46" t="s">
        <v>1918</v>
      </c>
      <c r="E63" s="107">
        <v>187495.95</v>
      </c>
      <c r="F63" s="72" t="s">
        <v>27</v>
      </c>
      <c r="G63" s="52"/>
    </row>
    <row r="64">
      <c r="A64" s="47" t="s">
        <v>200</v>
      </c>
      <c r="B64" s="47" t="s">
        <v>12</v>
      </c>
      <c r="C64" s="47">
        <v>6.0</v>
      </c>
      <c r="D64" s="46" t="s">
        <v>1904</v>
      </c>
      <c r="E64" s="107">
        <v>195465.7</v>
      </c>
      <c r="F64" s="72" t="s">
        <v>86</v>
      </c>
      <c r="G64" s="52"/>
    </row>
    <row r="65">
      <c r="A65" s="47" t="s">
        <v>200</v>
      </c>
      <c r="B65" s="47" t="s">
        <v>12</v>
      </c>
      <c r="C65" s="47">
        <v>7.0</v>
      </c>
      <c r="D65" s="46" t="s">
        <v>1920</v>
      </c>
      <c r="E65" s="107">
        <v>139464.01</v>
      </c>
      <c r="F65" s="72" t="s">
        <v>92</v>
      </c>
      <c r="G65" s="52"/>
    </row>
    <row r="66">
      <c r="A66" s="47" t="s">
        <v>200</v>
      </c>
      <c r="B66" s="47" t="s">
        <v>12</v>
      </c>
      <c r="C66" s="47">
        <v>8.0</v>
      </c>
      <c r="D66" s="46" t="s">
        <v>1154</v>
      </c>
      <c r="E66" s="107">
        <v>128376.52</v>
      </c>
      <c r="F66" s="72" t="s">
        <v>45</v>
      </c>
      <c r="G66" s="52"/>
    </row>
    <row r="67">
      <c r="A67" s="47" t="s">
        <v>201</v>
      </c>
      <c r="B67" s="47" t="s">
        <v>12</v>
      </c>
      <c r="C67" s="47">
        <v>1.0</v>
      </c>
      <c r="D67" s="46" t="s">
        <v>1921</v>
      </c>
      <c r="E67" s="107">
        <v>189038.25</v>
      </c>
      <c r="F67" s="72" t="s">
        <v>101</v>
      </c>
      <c r="G67" s="52"/>
    </row>
    <row r="68">
      <c r="A68" s="47" t="s">
        <v>201</v>
      </c>
      <c r="B68" s="47" t="s">
        <v>12</v>
      </c>
      <c r="C68" s="47">
        <v>2.0</v>
      </c>
      <c r="D68" s="46" t="s">
        <v>1918</v>
      </c>
      <c r="E68" s="107">
        <v>189070.9</v>
      </c>
      <c r="F68" s="72" t="s">
        <v>27</v>
      </c>
      <c r="G68" s="52"/>
    </row>
    <row r="69">
      <c r="A69" s="47" t="s">
        <v>201</v>
      </c>
      <c r="B69" s="47" t="s">
        <v>12</v>
      </c>
      <c r="C69" s="47">
        <v>3.0</v>
      </c>
      <c r="D69" s="46" t="s">
        <v>1918</v>
      </c>
      <c r="E69" s="107">
        <v>176457.75</v>
      </c>
      <c r="F69" s="72" t="s">
        <v>27</v>
      </c>
      <c r="G69" s="52"/>
    </row>
    <row r="70">
      <c r="A70" s="47" t="s">
        <v>201</v>
      </c>
      <c r="B70" s="47" t="s">
        <v>12</v>
      </c>
      <c r="C70" s="47">
        <v>4.0</v>
      </c>
      <c r="D70" s="46" t="s">
        <v>1922</v>
      </c>
      <c r="E70" s="107">
        <v>151631.56</v>
      </c>
      <c r="F70" s="72" t="s">
        <v>51</v>
      </c>
      <c r="G70" s="52"/>
    </row>
    <row r="71">
      <c r="A71" s="47" t="s">
        <v>201</v>
      </c>
      <c r="B71" s="47" t="s">
        <v>12</v>
      </c>
      <c r="C71" s="47">
        <v>5.0</v>
      </c>
      <c r="D71" s="46" t="s">
        <v>1154</v>
      </c>
      <c r="E71" s="107">
        <v>192583.58</v>
      </c>
      <c r="F71" s="72" t="s">
        <v>45</v>
      </c>
      <c r="G71" s="52"/>
    </row>
    <row r="72">
      <c r="A72" s="47" t="s">
        <v>201</v>
      </c>
      <c r="B72" s="47" t="s">
        <v>12</v>
      </c>
      <c r="C72" s="47">
        <v>6.0</v>
      </c>
      <c r="D72" s="46" t="s">
        <v>1921</v>
      </c>
      <c r="E72" s="107">
        <v>197364.16</v>
      </c>
      <c r="F72" s="72" t="s">
        <v>101</v>
      </c>
      <c r="G72" s="52"/>
    </row>
    <row r="73">
      <c r="A73" s="47" t="s">
        <v>201</v>
      </c>
      <c r="B73" s="47" t="s">
        <v>12</v>
      </c>
      <c r="C73" s="47">
        <v>7.0</v>
      </c>
      <c r="D73" s="46" t="s">
        <v>1923</v>
      </c>
      <c r="E73" s="107">
        <v>98682.08</v>
      </c>
      <c r="F73" s="72" t="s">
        <v>27</v>
      </c>
      <c r="G73" s="52"/>
    </row>
    <row r="74">
      <c r="A74" s="47" t="s">
        <v>201</v>
      </c>
      <c r="B74" s="47" t="s">
        <v>12</v>
      </c>
      <c r="C74" s="47">
        <v>8.0</v>
      </c>
      <c r="D74" s="46" t="s">
        <v>1924</v>
      </c>
      <c r="E74" s="107">
        <v>180858.64</v>
      </c>
      <c r="F74" s="72" t="s">
        <v>8</v>
      </c>
      <c r="G74" s="52"/>
    </row>
    <row r="75">
      <c r="A75" s="47" t="s">
        <v>201</v>
      </c>
      <c r="B75" s="47" t="s">
        <v>12</v>
      </c>
      <c r="C75" s="47">
        <v>9.0</v>
      </c>
      <c r="D75" s="46" t="s">
        <v>1154</v>
      </c>
      <c r="E75" s="107">
        <v>195085.01</v>
      </c>
      <c r="F75" s="72" t="s">
        <v>45</v>
      </c>
      <c r="G75" s="52"/>
    </row>
    <row r="76">
      <c r="A76" s="47" t="s">
        <v>201</v>
      </c>
      <c r="B76" s="47" t="s">
        <v>12</v>
      </c>
      <c r="C76" s="47">
        <v>10.0</v>
      </c>
      <c r="D76" s="46" t="s">
        <v>1193</v>
      </c>
      <c r="E76" s="107">
        <v>194295.4</v>
      </c>
      <c r="F76" s="72" t="s">
        <v>92</v>
      </c>
      <c r="G76" s="52"/>
    </row>
    <row r="77">
      <c r="A77" s="47" t="s">
        <v>202</v>
      </c>
      <c r="B77" s="47" t="s">
        <v>12</v>
      </c>
      <c r="C77" s="47">
        <v>1.0</v>
      </c>
      <c r="D77" s="46" t="s">
        <v>1925</v>
      </c>
      <c r="E77" s="107">
        <v>198594.26</v>
      </c>
      <c r="F77" s="72" t="s">
        <v>95</v>
      </c>
      <c r="G77" s="52"/>
    </row>
    <row r="78">
      <c r="A78" s="47" t="s">
        <v>202</v>
      </c>
      <c r="B78" s="47" t="s">
        <v>12</v>
      </c>
      <c r="C78" s="47">
        <v>2.0</v>
      </c>
      <c r="D78" s="46" t="s">
        <v>1926</v>
      </c>
      <c r="E78" s="107">
        <v>199310.71</v>
      </c>
      <c r="F78" s="72" t="s">
        <v>69</v>
      </c>
      <c r="G78" s="52"/>
    </row>
    <row r="79">
      <c r="A79" s="47" t="s">
        <v>202</v>
      </c>
      <c r="B79" s="47" t="s">
        <v>12</v>
      </c>
      <c r="C79" s="47">
        <v>3.0</v>
      </c>
      <c r="D79" s="46" t="s">
        <v>1927</v>
      </c>
      <c r="E79" s="107">
        <v>94990.5</v>
      </c>
      <c r="F79" s="72" t="s">
        <v>95</v>
      </c>
      <c r="G79" s="52"/>
    </row>
    <row r="80">
      <c r="A80" s="47" t="s">
        <v>202</v>
      </c>
      <c r="B80" s="47" t="s">
        <v>12</v>
      </c>
      <c r="C80" s="47">
        <v>4.0</v>
      </c>
      <c r="D80" s="46" t="s">
        <v>1928</v>
      </c>
      <c r="E80" s="107">
        <v>98682.08</v>
      </c>
      <c r="F80" s="72" t="s">
        <v>27</v>
      </c>
      <c r="G80" s="52"/>
    </row>
    <row r="81">
      <c r="A81" s="47" t="s">
        <v>202</v>
      </c>
      <c r="B81" s="47" t="s">
        <v>12</v>
      </c>
      <c r="C81" s="47">
        <v>5.0</v>
      </c>
      <c r="D81" s="46" t="s">
        <v>1925</v>
      </c>
      <c r="E81" s="107">
        <v>96544.41</v>
      </c>
      <c r="F81" s="72" t="s">
        <v>95</v>
      </c>
      <c r="G81" s="52"/>
    </row>
    <row r="82">
      <c r="A82" s="47" t="s">
        <v>202</v>
      </c>
      <c r="B82" s="47" t="s">
        <v>12</v>
      </c>
      <c r="C82" s="47">
        <v>6.0</v>
      </c>
      <c r="D82" s="46" t="s">
        <v>1896</v>
      </c>
      <c r="E82" s="107">
        <v>200000.0</v>
      </c>
      <c r="F82" s="72" t="s">
        <v>30</v>
      </c>
      <c r="G82" s="52"/>
    </row>
    <row r="83">
      <c r="A83" s="140" t="s">
        <v>202</v>
      </c>
      <c r="B83" s="140" t="s">
        <v>12</v>
      </c>
      <c r="C83" s="140">
        <v>7.0</v>
      </c>
      <c r="D83" s="141" t="s">
        <v>1896</v>
      </c>
      <c r="E83" s="142">
        <v>200000.0</v>
      </c>
      <c r="F83" s="143" t="s">
        <v>30</v>
      </c>
      <c r="G83" s="52"/>
    </row>
    <row r="84">
      <c r="A84" s="47" t="s">
        <v>187</v>
      </c>
      <c r="B84" s="47" t="s">
        <v>18</v>
      </c>
      <c r="C84" s="47">
        <v>1.0</v>
      </c>
      <c r="D84" s="46" t="s">
        <v>1128</v>
      </c>
      <c r="E84" s="107">
        <v>200000.0</v>
      </c>
      <c r="F84" s="72" t="s">
        <v>30</v>
      </c>
      <c r="G84" s="52"/>
    </row>
    <row r="85">
      <c r="A85" s="47" t="s">
        <v>187</v>
      </c>
      <c r="B85" s="47" t="s">
        <v>18</v>
      </c>
      <c r="C85" s="47">
        <v>2.0</v>
      </c>
      <c r="D85" s="46" t="s">
        <v>1128</v>
      </c>
      <c r="E85" s="107">
        <v>200000.0</v>
      </c>
      <c r="F85" s="72" t="s">
        <v>30</v>
      </c>
      <c r="G85" s="52"/>
    </row>
    <row r="86">
      <c r="A86" s="47" t="s">
        <v>187</v>
      </c>
      <c r="B86" s="47" t="s">
        <v>18</v>
      </c>
      <c r="C86" s="47">
        <v>3.0</v>
      </c>
      <c r="D86" s="46" t="s">
        <v>1904</v>
      </c>
      <c r="E86" s="107">
        <v>199162.7</v>
      </c>
      <c r="F86" s="72" t="s">
        <v>86</v>
      </c>
      <c r="G86" s="52"/>
    </row>
    <row r="87">
      <c r="A87" s="47" t="s">
        <v>187</v>
      </c>
      <c r="B87" s="47" t="s">
        <v>18</v>
      </c>
      <c r="C87" s="47">
        <v>4.0</v>
      </c>
      <c r="D87" s="46" t="s">
        <v>1904</v>
      </c>
      <c r="E87" s="107">
        <v>199162.7</v>
      </c>
      <c r="F87" s="72" t="s">
        <v>86</v>
      </c>
      <c r="G87" s="52"/>
    </row>
    <row r="88">
      <c r="A88" s="47" t="s">
        <v>189</v>
      </c>
      <c r="B88" s="47" t="s">
        <v>18</v>
      </c>
      <c r="C88" s="47">
        <v>1.0</v>
      </c>
      <c r="D88" s="46" t="s">
        <v>1929</v>
      </c>
      <c r="E88" s="107">
        <v>199453.79</v>
      </c>
      <c r="F88" s="72" t="s">
        <v>45</v>
      </c>
      <c r="G88" s="52"/>
    </row>
    <row r="89">
      <c r="A89" s="47" t="s">
        <v>189</v>
      </c>
      <c r="B89" s="47" t="s">
        <v>18</v>
      </c>
      <c r="C89" s="47">
        <v>2.0</v>
      </c>
      <c r="D89" s="46" t="s">
        <v>1929</v>
      </c>
      <c r="E89" s="107">
        <v>98243.26</v>
      </c>
      <c r="F89" s="72" t="s">
        <v>45</v>
      </c>
      <c r="G89" s="52"/>
    </row>
    <row r="90">
      <c r="A90" s="47" t="s">
        <v>189</v>
      </c>
      <c r="B90" s="47" t="s">
        <v>18</v>
      </c>
      <c r="C90" s="47">
        <v>3.0</v>
      </c>
      <c r="D90" s="46" t="s">
        <v>1929</v>
      </c>
      <c r="E90" s="107">
        <v>198303.13</v>
      </c>
      <c r="F90" s="72" t="s">
        <v>45</v>
      </c>
      <c r="G90" s="52"/>
    </row>
    <row r="91">
      <c r="A91" s="47" t="s">
        <v>189</v>
      </c>
      <c r="B91" s="47" t="s">
        <v>18</v>
      </c>
      <c r="C91" s="47">
        <v>4.0</v>
      </c>
      <c r="D91" s="46" t="s">
        <v>1929</v>
      </c>
      <c r="E91" s="107">
        <v>198359.75</v>
      </c>
      <c r="F91" s="72" t="s">
        <v>45</v>
      </c>
      <c r="G91" s="52"/>
    </row>
    <row r="92">
      <c r="A92" s="47" t="s">
        <v>189</v>
      </c>
      <c r="B92" s="47" t="s">
        <v>18</v>
      </c>
      <c r="C92" s="47">
        <v>5.0</v>
      </c>
      <c r="D92" s="46" t="s">
        <v>1930</v>
      </c>
      <c r="E92" s="107">
        <v>198654.18</v>
      </c>
      <c r="F92" s="72" t="s">
        <v>24</v>
      </c>
      <c r="G92" s="52"/>
    </row>
    <row r="93">
      <c r="A93" s="47" t="s">
        <v>189</v>
      </c>
      <c r="B93" s="47" t="s">
        <v>18</v>
      </c>
      <c r="C93" s="47">
        <v>6.0</v>
      </c>
      <c r="D93" s="46" t="s">
        <v>1901</v>
      </c>
      <c r="E93" s="107">
        <v>200000.0</v>
      </c>
      <c r="F93" s="72" t="s">
        <v>30</v>
      </c>
      <c r="G93" s="52"/>
    </row>
    <row r="94">
      <c r="A94" s="47" t="s">
        <v>189</v>
      </c>
      <c r="B94" s="47" t="s">
        <v>18</v>
      </c>
      <c r="C94" s="47">
        <v>7.0</v>
      </c>
      <c r="D94" s="46" t="s">
        <v>1896</v>
      </c>
      <c r="E94" s="107">
        <v>200000.0</v>
      </c>
      <c r="F94" s="72" t="s">
        <v>30</v>
      </c>
      <c r="G94" s="52"/>
    </row>
    <row r="95">
      <c r="A95" s="47" t="s">
        <v>189</v>
      </c>
      <c r="B95" s="47" t="s">
        <v>18</v>
      </c>
      <c r="C95" s="47">
        <v>8.0</v>
      </c>
      <c r="D95" s="46" t="s">
        <v>1931</v>
      </c>
      <c r="E95" s="107">
        <v>199588.0</v>
      </c>
      <c r="F95" s="72" t="s">
        <v>42</v>
      </c>
      <c r="G95" s="52"/>
    </row>
    <row r="96">
      <c r="A96" s="47" t="s">
        <v>191</v>
      </c>
      <c r="B96" s="47" t="s">
        <v>18</v>
      </c>
      <c r="C96" s="47">
        <v>1.0</v>
      </c>
      <c r="D96" s="46" t="s">
        <v>1932</v>
      </c>
      <c r="E96" s="107">
        <v>198002.47</v>
      </c>
      <c r="F96" s="72" t="s">
        <v>80</v>
      </c>
      <c r="G96" s="52"/>
    </row>
    <row r="97">
      <c r="A97" s="47" t="s">
        <v>191</v>
      </c>
      <c r="B97" s="47" t="s">
        <v>18</v>
      </c>
      <c r="C97" s="47">
        <v>2.0</v>
      </c>
      <c r="D97" s="46" t="s">
        <v>1904</v>
      </c>
      <c r="E97" s="107">
        <v>199414.63</v>
      </c>
      <c r="F97" s="72" t="s">
        <v>86</v>
      </c>
      <c r="G97" s="52"/>
    </row>
    <row r="98">
      <c r="A98" s="47" t="s">
        <v>191</v>
      </c>
      <c r="B98" s="47" t="s">
        <v>18</v>
      </c>
      <c r="C98" s="47">
        <v>3.0</v>
      </c>
      <c r="D98" s="46" t="s">
        <v>1904</v>
      </c>
      <c r="E98" s="107">
        <v>199414.63</v>
      </c>
      <c r="F98" s="72" t="s">
        <v>86</v>
      </c>
      <c r="G98" s="52"/>
    </row>
    <row r="99">
      <c r="A99" s="47" t="s">
        <v>191</v>
      </c>
      <c r="B99" s="47" t="s">
        <v>18</v>
      </c>
      <c r="C99" s="47">
        <v>4.0</v>
      </c>
      <c r="D99" s="46" t="s">
        <v>1896</v>
      </c>
      <c r="E99" s="107">
        <v>200000.0</v>
      </c>
      <c r="F99" s="72" t="s">
        <v>30</v>
      </c>
      <c r="G99" s="52"/>
    </row>
    <row r="100">
      <c r="A100" s="47" t="s">
        <v>191</v>
      </c>
      <c r="B100" s="47" t="s">
        <v>18</v>
      </c>
      <c r="C100" s="47">
        <v>5.0</v>
      </c>
      <c r="D100" s="46" t="s">
        <v>1896</v>
      </c>
      <c r="E100" s="107">
        <v>200000.0</v>
      </c>
      <c r="F100" s="72" t="s">
        <v>30</v>
      </c>
      <c r="G100" s="52"/>
    </row>
    <row r="101">
      <c r="A101" s="47" t="s">
        <v>191</v>
      </c>
      <c r="B101" s="47" t="s">
        <v>18</v>
      </c>
      <c r="C101" s="47">
        <v>6.0</v>
      </c>
      <c r="D101" s="46" t="s">
        <v>1128</v>
      </c>
      <c r="E101" s="107">
        <v>200000.0</v>
      </c>
      <c r="F101" s="72" t="s">
        <v>30</v>
      </c>
      <c r="G101" s="52"/>
    </row>
    <row r="102">
      <c r="A102" s="47" t="s">
        <v>192</v>
      </c>
      <c r="B102" s="47" t="s">
        <v>18</v>
      </c>
      <c r="C102" s="47">
        <v>1.0</v>
      </c>
      <c r="D102" s="46" t="s">
        <v>1896</v>
      </c>
      <c r="E102" s="107">
        <v>200000.0</v>
      </c>
      <c r="F102" s="72" t="s">
        <v>30</v>
      </c>
      <c r="G102" s="52"/>
    </row>
    <row r="103">
      <c r="A103" s="47" t="s">
        <v>192</v>
      </c>
      <c r="B103" s="47" t="s">
        <v>18</v>
      </c>
      <c r="C103" s="47">
        <v>2.0</v>
      </c>
      <c r="D103" s="46" t="s">
        <v>1896</v>
      </c>
      <c r="E103" s="107">
        <v>100000.0</v>
      </c>
      <c r="F103" s="72" t="s">
        <v>30</v>
      </c>
      <c r="G103" s="52"/>
    </row>
    <row r="104">
      <c r="A104" s="47" t="s">
        <v>192</v>
      </c>
      <c r="B104" s="47" t="s">
        <v>18</v>
      </c>
      <c r="C104" s="47">
        <v>3.0</v>
      </c>
      <c r="D104" s="46" t="s">
        <v>1896</v>
      </c>
      <c r="E104" s="107">
        <v>200000.0</v>
      </c>
      <c r="F104" s="72" t="s">
        <v>30</v>
      </c>
      <c r="G104" s="52"/>
    </row>
    <row r="105">
      <c r="A105" s="47" t="s">
        <v>192</v>
      </c>
      <c r="B105" s="47" t="s">
        <v>18</v>
      </c>
      <c r="C105" s="47">
        <v>4.0</v>
      </c>
      <c r="D105" s="46" t="s">
        <v>1904</v>
      </c>
      <c r="E105" s="107">
        <v>197615.29</v>
      </c>
      <c r="F105" s="72" t="s">
        <v>86</v>
      </c>
      <c r="G105" s="52"/>
    </row>
    <row r="106">
      <c r="A106" s="47" t="s">
        <v>192</v>
      </c>
      <c r="B106" s="47" t="s">
        <v>18</v>
      </c>
      <c r="C106" s="47">
        <v>5.0</v>
      </c>
      <c r="D106" s="46" t="s">
        <v>1904</v>
      </c>
      <c r="E106" s="107">
        <v>197619.92</v>
      </c>
      <c r="F106" s="72" t="s">
        <v>86</v>
      </c>
      <c r="G106" s="52"/>
    </row>
    <row r="107">
      <c r="A107" s="47" t="s">
        <v>192</v>
      </c>
      <c r="B107" s="47" t="s">
        <v>18</v>
      </c>
      <c r="C107" s="47">
        <v>6.0</v>
      </c>
      <c r="D107" s="46" t="s">
        <v>1921</v>
      </c>
      <c r="E107" s="107">
        <v>198954.03</v>
      </c>
      <c r="F107" s="72" t="s">
        <v>101</v>
      </c>
      <c r="G107" s="52"/>
    </row>
    <row r="108">
      <c r="A108" s="47" t="s">
        <v>192</v>
      </c>
      <c r="B108" s="47" t="s">
        <v>18</v>
      </c>
      <c r="C108" s="47">
        <v>7.0</v>
      </c>
      <c r="D108" s="46" t="s">
        <v>1921</v>
      </c>
      <c r="E108" s="107">
        <v>198954.03</v>
      </c>
      <c r="F108" s="72" t="s">
        <v>101</v>
      </c>
      <c r="G108" s="52"/>
    </row>
    <row r="109">
      <c r="A109" s="47" t="s">
        <v>192</v>
      </c>
      <c r="B109" s="47" t="s">
        <v>18</v>
      </c>
      <c r="C109" s="47">
        <v>8.0</v>
      </c>
      <c r="D109" s="46" t="s">
        <v>1921</v>
      </c>
      <c r="E109" s="107">
        <v>99792.52</v>
      </c>
      <c r="F109" s="72" t="s">
        <v>101</v>
      </c>
      <c r="G109" s="52"/>
    </row>
    <row r="110">
      <c r="A110" s="47" t="s">
        <v>192</v>
      </c>
      <c r="B110" s="47" t="s">
        <v>18</v>
      </c>
      <c r="C110" s="47">
        <v>9.0</v>
      </c>
      <c r="D110" s="46" t="s">
        <v>1904</v>
      </c>
      <c r="E110" s="107">
        <v>195094.62</v>
      </c>
      <c r="F110" s="72" t="s">
        <v>86</v>
      </c>
      <c r="G110" s="52"/>
    </row>
    <row r="111">
      <c r="A111" s="47" t="s">
        <v>193</v>
      </c>
      <c r="B111" s="47" t="s">
        <v>18</v>
      </c>
      <c r="C111" s="47">
        <v>1.0</v>
      </c>
      <c r="D111" s="46" t="s">
        <v>1933</v>
      </c>
      <c r="E111" s="107">
        <v>169646.4</v>
      </c>
      <c r="F111" s="72" t="s">
        <v>92</v>
      </c>
      <c r="G111" s="52"/>
    </row>
    <row r="112">
      <c r="A112" s="47" t="s">
        <v>193</v>
      </c>
      <c r="B112" s="47" t="s">
        <v>18</v>
      </c>
      <c r="C112" s="47">
        <v>2.0</v>
      </c>
      <c r="D112" s="46" t="s">
        <v>1912</v>
      </c>
      <c r="E112" s="107">
        <v>190177.83</v>
      </c>
      <c r="F112" s="72" t="s">
        <v>48</v>
      </c>
      <c r="G112" s="46" t="s">
        <v>10</v>
      </c>
      <c r="H112" s="46" t="s">
        <v>1934</v>
      </c>
    </row>
    <row r="113">
      <c r="A113" s="47" t="s">
        <v>193</v>
      </c>
      <c r="B113" s="47" t="s">
        <v>18</v>
      </c>
      <c r="C113" s="47">
        <v>3.0</v>
      </c>
      <c r="D113" s="46" t="s">
        <v>1912</v>
      </c>
      <c r="E113" s="107">
        <v>190177.83</v>
      </c>
      <c r="F113" s="72" t="s">
        <v>48</v>
      </c>
      <c r="G113" s="46" t="s">
        <v>10</v>
      </c>
    </row>
    <row r="114">
      <c r="A114" s="47" t="s">
        <v>193</v>
      </c>
      <c r="B114" s="47" t="s">
        <v>18</v>
      </c>
      <c r="C114" s="47">
        <v>4.0</v>
      </c>
      <c r="D114" s="46" t="s">
        <v>1921</v>
      </c>
      <c r="E114" s="107">
        <v>195881.84</v>
      </c>
      <c r="F114" s="72" t="s">
        <v>101</v>
      </c>
      <c r="G114" s="52"/>
    </row>
    <row r="115">
      <c r="A115" s="47" t="s">
        <v>193</v>
      </c>
      <c r="B115" s="47" t="s">
        <v>18</v>
      </c>
      <c r="C115" s="47">
        <v>5.0</v>
      </c>
      <c r="D115" s="46" t="s">
        <v>1914</v>
      </c>
      <c r="E115" s="107">
        <v>195863.25</v>
      </c>
      <c r="F115" s="72" t="s">
        <v>101</v>
      </c>
      <c r="G115" s="52"/>
    </row>
    <row r="116">
      <c r="A116" s="47" t="s">
        <v>194</v>
      </c>
      <c r="B116" s="47" t="s">
        <v>18</v>
      </c>
      <c r="C116" s="47">
        <v>1.0</v>
      </c>
      <c r="D116" s="46" t="s">
        <v>1912</v>
      </c>
      <c r="E116" s="107">
        <v>190177.83</v>
      </c>
      <c r="F116" s="72" t="s">
        <v>66</v>
      </c>
      <c r="G116" s="46" t="s">
        <v>10</v>
      </c>
      <c r="I116" s="46" t="s">
        <v>1935</v>
      </c>
    </row>
    <row r="117">
      <c r="A117" s="47" t="s">
        <v>194</v>
      </c>
      <c r="B117" s="47" t="s">
        <v>18</v>
      </c>
      <c r="C117" s="47">
        <v>2.0</v>
      </c>
      <c r="D117" s="46" t="s">
        <v>1912</v>
      </c>
      <c r="E117" s="107">
        <v>190177.83</v>
      </c>
      <c r="F117" s="72" t="s">
        <v>66</v>
      </c>
      <c r="G117" s="46" t="s">
        <v>10</v>
      </c>
      <c r="I117" s="46" t="s">
        <v>1935</v>
      </c>
    </row>
    <row r="118">
      <c r="A118" s="47" t="s">
        <v>194</v>
      </c>
      <c r="B118" s="47" t="s">
        <v>18</v>
      </c>
      <c r="C118" s="47">
        <v>3.0</v>
      </c>
      <c r="D118" s="46" t="s">
        <v>1936</v>
      </c>
      <c r="E118" s="107">
        <v>194999.2</v>
      </c>
      <c r="F118" s="72" t="s">
        <v>92</v>
      </c>
      <c r="G118" s="52"/>
    </row>
    <row r="119">
      <c r="A119" s="47" t="s">
        <v>194</v>
      </c>
      <c r="B119" s="47" t="s">
        <v>18</v>
      </c>
      <c r="C119" s="47">
        <v>4.0</v>
      </c>
      <c r="D119" s="46" t="s">
        <v>1921</v>
      </c>
      <c r="E119" s="107">
        <v>195670.0</v>
      </c>
      <c r="F119" s="72" t="s">
        <v>92</v>
      </c>
      <c r="G119" s="52"/>
    </row>
    <row r="120">
      <c r="A120" s="47" t="s">
        <v>199</v>
      </c>
      <c r="B120" s="47" t="s">
        <v>18</v>
      </c>
      <c r="C120" s="47">
        <v>1.0</v>
      </c>
      <c r="D120" s="46" t="s">
        <v>1901</v>
      </c>
      <c r="E120" s="107">
        <v>200000.0</v>
      </c>
      <c r="F120" s="72" t="s">
        <v>30</v>
      </c>
      <c r="G120" s="52"/>
    </row>
    <row r="121">
      <c r="A121" s="47" t="s">
        <v>199</v>
      </c>
      <c r="B121" s="47" t="s">
        <v>18</v>
      </c>
      <c r="C121" s="47">
        <v>2.0</v>
      </c>
      <c r="D121" s="46" t="s">
        <v>1901</v>
      </c>
      <c r="E121" s="107">
        <v>200000.0</v>
      </c>
      <c r="F121" s="72" t="s">
        <v>30</v>
      </c>
      <c r="G121" s="52"/>
    </row>
    <row r="122">
      <c r="A122" s="47" t="s">
        <v>199</v>
      </c>
      <c r="B122" s="47" t="s">
        <v>18</v>
      </c>
      <c r="C122" s="47">
        <v>3.0</v>
      </c>
      <c r="D122" s="46" t="s">
        <v>1904</v>
      </c>
      <c r="E122" s="107">
        <v>198216.94</v>
      </c>
      <c r="F122" s="72" t="s">
        <v>86</v>
      </c>
      <c r="G122" s="52"/>
      <c r="H122" s="46" t="s">
        <v>1937</v>
      </c>
    </row>
    <row r="123">
      <c r="A123" s="47" t="s">
        <v>199</v>
      </c>
      <c r="B123" s="47" t="s">
        <v>18</v>
      </c>
      <c r="C123" s="47">
        <v>4.0</v>
      </c>
      <c r="D123" s="46" t="s">
        <v>1904</v>
      </c>
      <c r="E123" s="107">
        <v>198216.94</v>
      </c>
      <c r="F123" s="72" t="s">
        <v>86</v>
      </c>
      <c r="G123" s="52"/>
    </row>
    <row r="124">
      <c r="A124" s="47" t="s">
        <v>199</v>
      </c>
      <c r="B124" s="47" t="s">
        <v>18</v>
      </c>
      <c r="C124" s="47">
        <v>5.0</v>
      </c>
      <c r="D124" s="46" t="s">
        <v>1904</v>
      </c>
      <c r="E124" s="107">
        <v>199614.24</v>
      </c>
      <c r="F124" s="72" t="s">
        <v>86</v>
      </c>
      <c r="G124" s="52"/>
    </row>
    <row r="125">
      <c r="A125" s="47" t="s">
        <v>199</v>
      </c>
      <c r="B125" s="47" t="s">
        <v>18</v>
      </c>
      <c r="C125" s="47">
        <v>6.0</v>
      </c>
      <c r="D125" s="46" t="s">
        <v>1938</v>
      </c>
      <c r="E125" s="107">
        <v>185802.72</v>
      </c>
      <c r="F125" s="72" t="s">
        <v>51</v>
      </c>
      <c r="G125" s="52"/>
    </row>
    <row r="126">
      <c r="A126" s="47" t="s">
        <v>200</v>
      </c>
      <c r="B126" s="47" t="s">
        <v>18</v>
      </c>
      <c r="C126" s="47">
        <v>1.0</v>
      </c>
      <c r="D126" s="46" t="s">
        <v>1901</v>
      </c>
      <c r="E126" s="107">
        <v>200000.0</v>
      </c>
      <c r="F126" s="72" t="s">
        <v>30</v>
      </c>
      <c r="G126" s="52"/>
    </row>
    <row r="127">
      <c r="A127" s="47" t="s">
        <v>200</v>
      </c>
      <c r="B127" s="47" t="s">
        <v>18</v>
      </c>
      <c r="C127" s="47">
        <v>2.0</v>
      </c>
      <c r="D127" s="46" t="s">
        <v>1901</v>
      </c>
      <c r="E127" s="107">
        <v>200000.0</v>
      </c>
      <c r="F127" s="72" t="s">
        <v>30</v>
      </c>
      <c r="G127" s="52"/>
    </row>
    <row r="128">
      <c r="A128" s="47" t="s">
        <v>200</v>
      </c>
      <c r="B128" s="47" t="s">
        <v>18</v>
      </c>
      <c r="C128" s="47">
        <v>3.0</v>
      </c>
      <c r="D128" s="46" t="s">
        <v>1923</v>
      </c>
      <c r="E128" s="107">
        <v>197533.39</v>
      </c>
      <c r="F128" s="72" t="s">
        <v>27</v>
      </c>
      <c r="G128" s="52"/>
    </row>
    <row r="129">
      <c r="A129" s="47" t="s">
        <v>200</v>
      </c>
      <c r="B129" s="47" t="s">
        <v>18</v>
      </c>
      <c r="C129" s="47">
        <v>4.0</v>
      </c>
      <c r="D129" s="46" t="s">
        <v>1904</v>
      </c>
      <c r="E129" s="107">
        <v>199534.39</v>
      </c>
      <c r="F129" s="72" t="s">
        <v>86</v>
      </c>
      <c r="G129" s="52"/>
    </row>
    <row r="130">
      <c r="A130" s="47" t="s">
        <v>200</v>
      </c>
      <c r="B130" s="47" t="s">
        <v>18</v>
      </c>
      <c r="C130" s="47">
        <v>5.0</v>
      </c>
      <c r="D130" s="46" t="s">
        <v>1904</v>
      </c>
      <c r="E130" s="107">
        <v>199614.24</v>
      </c>
      <c r="F130" s="72" t="s">
        <v>86</v>
      </c>
      <c r="G130" s="52"/>
    </row>
    <row r="131">
      <c r="A131" s="47" t="s">
        <v>200</v>
      </c>
      <c r="B131" s="47" t="s">
        <v>18</v>
      </c>
      <c r="C131" s="47">
        <v>6.0</v>
      </c>
      <c r="D131" s="46" t="s">
        <v>1904</v>
      </c>
      <c r="E131" s="107">
        <v>199534.39</v>
      </c>
      <c r="F131" s="72" t="s">
        <v>86</v>
      </c>
      <c r="G131" s="52"/>
    </row>
    <row r="132">
      <c r="A132" s="47" t="s">
        <v>201</v>
      </c>
      <c r="B132" s="47" t="s">
        <v>18</v>
      </c>
      <c r="C132" s="47">
        <v>1.0</v>
      </c>
      <c r="D132" s="46" t="s">
        <v>1156</v>
      </c>
      <c r="E132" s="107">
        <v>177614.14</v>
      </c>
      <c r="F132" s="72" t="s">
        <v>45</v>
      </c>
      <c r="G132" s="52"/>
    </row>
    <row r="133">
      <c r="A133" s="47" t="s">
        <v>201</v>
      </c>
      <c r="B133" s="47" t="s">
        <v>18</v>
      </c>
      <c r="C133" s="47">
        <v>2.0</v>
      </c>
      <c r="D133" s="46" t="s">
        <v>1928</v>
      </c>
      <c r="E133" s="107">
        <v>176451.18</v>
      </c>
      <c r="F133" s="72" t="s">
        <v>27</v>
      </c>
      <c r="G133" s="52"/>
    </row>
    <row r="134">
      <c r="A134" s="47" t="s">
        <v>201</v>
      </c>
      <c r="B134" s="47" t="s">
        <v>18</v>
      </c>
      <c r="C134" s="47">
        <v>3.0</v>
      </c>
      <c r="D134" s="46" t="s">
        <v>1939</v>
      </c>
      <c r="E134" s="107">
        <v>178394.73</v>
      </c>
      <c r="F134" s="72" t="s">
        <v>45</v>
      </c>
      <c r="G134" s="52"/>
    </row>
    <row r="135">
      <c r="A135" s="47" t="s">
        <v>201</v>
      </c>
      <c r="B135" s="47" t="s">
        <v>18</v>
      </c>
      <c r="C135" s="47">
        <v>4.0</v>
      </c>
      <c r="D135" s="46" t="s">
        <v>1923</v>
      </c>
      <c r="E135" s="107">
        <v>178082.15</v>
      </c>
      <c r="F135" s="72" t="s">
        <v>27</v>
      </c>
      <c r="G135" s="52"/>
    </row>
    <row r="136">
      <c r="A136" s="47" t="s">
        <v>201</v>
      </c>
      <c r="B136" s="47" t="s">
        <v>18</v>
      </c>
      <c r="C136" s="47">
        <v>5.0</v>
      </c>
      <c r="D136" s="46" t="s">
        <v>1904</v>
      </c>
      <c r="E136" s="107">
        <v>69804.14</v>
      </c>
      <c r="F136" s="72" t="s">
        <v>86</v>
      </c>
      <c r="G136" s="52"/>
    </row>
    <row r="137">
      <c r="A137" s="47" t="s">
        <v>201</v>
      </c>
      <c r="B137" s="47" t="s">
        <v>18</v>
      </c>
      <c r="C137" s="47">
        <v>6.0</v>
      </c>
      <c r="D137" s="46" t="s">
        <v>1928</v>
      </c>
      <c r="E137" s="107">
        <v>85866.38</v>
      </c>
      <c r="F137" s="72" t="s">
        <v>27</v>
      </c>
      <c r="G137" s="52"/>
    </row>
    <row r="138">
      <c r="A138" s="47" t="s">
        <v>201</v>
      </c>
      <c r="B138" s="47" t="s">
        <v>18</v>
      </c>
      <c r="C138" s="47">
        <v>7.0</v>
      </c>
      <c r="D138" s="46" t="s">
        <v>1901</v>
      </c>
      <c r="E138" s="107">
        <v>200000.0</v>
      </c>
      <c r="F138" s="72" t="s">
        <v>30</v>
      </c>
      <c r="G138" s="52"/>
    </row>
    <row r="139">
      <c r="A139" s="47" t="s">
        <v>201</v>
      </c>
      <c r="B139" s="47" t="s">
        <v>18</v>
      </c>
      <c r="C139" s="47">
        <v>8.0</v>
      </c>
      <c r="D139" s="46" t="s">
        <v>1901</v>
      </c>
      <c r="E139" s="107">
        <v>200000.0</v>
      </c>
      <c r="F139" s="72" t="s">
        <v>30</v>
      </c>
      <c r="G139" s="52"/>
    </row>
    <row r="140">
      <c r="A140" s="47" t="s">
        <v>202</v>
      </c>
      <c r="B140" s="47" t="s">
        <v>18</v>
      </c>
      <c r="C140" s="47">
        <v>1.0</v>
      </c>
      <c r="D140" s="46" t="s">
        <v>1940</v>
      </c>
      <c r="E140" s="107">
        <v>188954.9</v>
      </c>
      <c r="F140" s="72" t="s">
        <v>51</v>
      </c>
      <c r="G140" s="52"/>
    </row>
    <row r="141">
      <c r="A141" s="47" t="s">
        <v>202</v>
      </c>
      <c r="B141" s="47" t="s">
        <v>18</v>
      </c>
      <c r="C141" s="47">
        <v>2.0</v>
      </c>
      <c r="D141" s="46" t="s">
        <v>1926</v>
      </c>
      <c r="E141" s="107">
        <v>65552.25</v>
      </c>
      <c r="F141" s="72" t="s">
        <v>69</v>
      </c>
      <c r="G141" s="52"/>
    </row>
    <row r="142">
      <c r="A142" s="47" t="s">
        <v>202</v>
      </c>
      <c r="B142" s="47" t="s">
        <v>18</v>
      </c>
      <c r="C142" s="47">
        <v>3.0</v>
      </c>
      <c r="D142" s="46" t="s">
        <v>1928</v>
      </c>
      <c r="E142" s="107">
        <v>197692.39</v>
      </c>
      <c r="F142" s="72" t="s">
        <v>27</v>
      </c>
      <c r="G142" s="52"/>
    </row>
    <row r="143">
      <c r="A143" s="47" t="s">
        <v>202</v>
      </c>
      <c r="B143" s="47" t="s">
        <v>18</v>
      </c>
      <c r="C143" s="47">
        <v>4.0</v>
      </c>
      <c r="D143" s="46" t="s">
        <v>1941</v>
      </c>
      <c r="E143" s="107">
        <v>200000.0</v>
      </c>
      <c r="F143" s="72" t="s">
        <v>30</v>
      </c>
      <c r="G143" s="52"/>
    </row>
    <row r="144">
      <c r="A144" s="140" t="s">
        <v>202</v>
      </c>
      <c r="B144" s="140" t="s">
        <v>18</v>
      </c>
      <c r="C144" s="140">
        <v>5.0</v>
      </c>
      <c r="D144" s="141" t="s">
        <v>1941</v>
      </c>
      <c r="E144" s="142">
        <v>200000.0</v>
      </c>
      <c r="F144" s="143" t="s">
        <v>30</v>
      </c>
      <c r="G144" s="52"/>
    </row>
    <row r="145">
      <c r="A145" s="47" t="s">
        <v>187</v>
      </c>
      <c r="B145" s="47" t="s">
        <v>23</v>
      </c>
      <c r="C145" s="47">
        <v>1.0</v>
      </c>
      <c r="D145" s="46" t="s">
        <v>1942</v>
      </c>
      <c r="E145" s="107">
        <v>198243.33</v>
      </c>
      <c r="F145" s="72" t="s">
        <v>122</v>
      </c>
      <c r="G145" s="52"/>
    </row>
    <row r="146">
      <c r="A146" s="47" t="s">
        <v>187</v>
      </c>
      <c r="B146" s="47" t="s">
        <v>23</v>
      </c>
      <c r="C146" s="47">
        <v>2.0</v>
      </c>
      <c r="D146" s="46" t="s">
        <v>1943</v>
      </c>
      <c r="E146" s="107">
        <v>199665.8</v>
      </c>
      <c r="F146" s="72" t="s">
        <v>45</v>
      </c>
      <c r="G146" s="52"/>
    </row>
    <row r="147">
      <c r="A147" s="47" t="s">
        <v>187</v>
      </c>
      <c r="B147" s="47" t="s">
        <v>23</v>
      </c>
      <c r="C147" s="47">
        <v>3.0</v>
      </c>
      <c r="D147" s="46" t="s">
        <v>1944</v>
      </c>
      <c r="E147" s="107">
        <v>199271.33</v>
      </c>
      <c r="F147" s="72" t="s">
        <v>122</v>
      </c>
      <c r="G147" s="52"/>
    </row>
    <row r="148">
      <c r="A148" s="47" t="s">
        <v>187</v>
      </c>
      <c r="B148" s="47" t="s">
        <v>23</v>
      </c>
      <c r="C148" s="47">
        <v>4.0</v>
      </c>
      <c r="D148" s="46" t="s">
        <v>1943</v>
      </c>
      <c r="E148" s="107">
        <v>199560.93</v>
      </c>
      <c r="F148" s="72" t="s">
        <v>45</v>
      </c>
      <c r="G148" s="52"/>
    </row>
    <row r="149">
      <c r="A149" s="47" t="s">
        <v>187</v>
      </c>
      <c r="B149" s="47" t="s">
        <v>23</v>
      </c>
      <c r="C149" s="47">
        <v>5.0</v>
      </c>
      <c r="D149" s="46" t="s">
        <v>1943</v>
      </c>
      <c r="E149" s="107">
        <v>199188.25</v>
      </c>
      <c r="F149" s="72" t="s">
        <v>45</v>
      </c>
      <c r="G149" s="52"/>
    </row>
    <row r="150">
      <c r="A150" s="47" t="s">
        <v>187</v>
      </c>
      <c r="B150" s="47" t="s">
        <v>23</v>
      </c>
      <c r="C150" s="47">
        <v>6.0</v>
      </c>
      <c r="D150" s="46" t="s">
        <v>1943</v>
      </c>
      <c r="E150" s="107">
        <v>199550.03</v>
      </c>
      <c r="F150" s="72" t="s">
        <v>45</v>
      </c>
      <c r="G150" s="52"/>
    </row>
    <row r="151">
      <c r="A151" s="47" t="s">
        <v>187</v>
      </c>
      <c r="B151" s="47" t="s">
        <v>23</v>
      </c>
      <c r="C151" s="47">
        <v>7.0</v>
      </c>
      <c r="D151" s="46" t="s">
        <v>1943</v>
      </c>
      <c r="E151" s="107">
        <v>197583.68</v>
      </c>
      <c r="F151" s="72" t="s">
        <v>45</v>
      </c>
      <c r="G151" s="52"/>
    </row>
    <row r="152">
      <c r="A152" s="47" t="s">
        <v>187</v>
      </c>
      <c r="B152" s="47" t="s">
        <v>23</v>
      </c>
      <c r="C152" s="47">
        <v>8.0</v>
      </c>
      <c r="D152" s="46" t="s">
        <v>1945</v>
      </c>
      <c r="E152" s="107">
        <v>199158.62</v>
      </c>
      <c r="F152" s="72" t="s">
        <v>107</v>
      </c>
      <c r="G152" s="52"/>
    </row>
    <row r="153">
      <c r="A153" s="47" t="s">
        <v>187</v>
      </c>
      <c r="B153" s="47" t="s">
        <v>23</v>
      </c>
      <c r="C153" s="47">
        <v>9.0</v>
      </c>
      <c r="D153" s="46" t="s">
        <v>1171</v>
      </c>
      <c r="E153" s="107">
        <v>197236.73</v>
      </c>
      <c r="F153" s="72" t="s">
        <v>45</v>
      </c>
      <c r="G153" s="52"/>
    </row>
    <row r="154">
      <c r="A154" s="47" t="s">
        <v>187</v>
      </c>
      <c r="B154" s="47" t="s">
        <v>23</v>
      </c>
      <c r="C154" s="47">
        <v>10.0</v>
      </c>
      <c r="D154" s="46" t="s">
        <v>1943</v>
      </c>
      <c r="E154" s="107">
        <v>197708.22</v>
      </c>
      <c r="F154" s="72" t="s">
        <v>45</v>
      </c>
      <c r="G154" s="52"/>
    </row>
    <row r="155">
      <c r="A155" s="47" t="s">
        <v>189</v>
      </c>
      <c r="B155" s="47" t="s">
        <v>23</v>
      </c>
      <c r="C155" s="47">
        <v>1.0</v>
      </c>
      <c r="D155" s="46" t="s">
        <v>1946</v>
      </c>
      <c r="E155" s="107">
        <v>200000.0</v>
      </c>
      <c r="F155" s="72" t="s">
        <v>122</v>
      </c>
      <c r="G155" s="52"/>
    </row>
    <row r="156">
      <c r="A156" s="47" t="s">
        <v>189</v>
      </c>
      <c r="B156" s="47" t="s">
        <v>23</v>
      </c>
      <c r="C156" s="47">
        <v>2.0</v>
      </c>
      <c r="D156" s="46" t="s">
        <v>1921</v>
      </c>
      <c r="E156" s="107">
        <v>197158.53</v>
      </c>
      <c r="F156" s="72" t="s">
        <v>101</v>
      </c>
      <c r="G156" s="52"/>
    </row>
    <row r="157">
      <c r="A157" s="47" t="s">
        <v>189</v>
      </c>
      <c r="B157" s="47" t="s">
        <v>23</v>
      </c>
      <c r="C157" s="47">
        <v>3.0</v>
      </c>
      <c r="D157" s="46" t="s">
        <v>1943</v>
      </c>
      <c r="E157" s="107">
        <v>197494.3</v>
      </c>
      <c r="F157" s="72" t="s">
        <v>45</v>
      </c>
      <c r="G157" s="52"/>
    </row>
    <row r="158">
      <c r="A158" s="47" t="s">
        <v>189</v>
      </c>
      <c r="B158" s="47" t="s">
        <v>23</v>
      </c>
      <c r="C158" s="47">
        <v>4.0</v>
      </c>
      <c r="D158" s="46" t="s">
        <v>1947</v>
      </c>
      <c r="E158" s="107">
        <v>195518.0</v>
      </c>
      <c r="F158" s="72" t="s">
        <v>107</v>
      </c>
      <c r="G158" s="52"/>
    </row>
    <row r="159">
      <c r="A159" s="47" t="s">
        <v>189</v>
      </c>
      <c r="B159" s="47" t="s">
        <v>23</v>
      </c>
      <c r="C159" s="47">
        <v>5.0</v>
      </c>
      <c r="D159" s="46" t="s">
        <v>1943</v>
      </c>
      <c r="E159" s="107">
        <v>199648.19</v>
      </c>
      <c r="F159" s="72" t="s">
        <v>45</v>
      </c>
      <c r="G159" s="52"/>
    </row>
    <row r="160">
      <c r="A160" s="47" t="s">
        <v>189</v>
      </c>
      <c r="B160" s="47" t="s">
        <v>23</v>
      </c>
      <c r="C160" s="47">
        <v>6.0</v>
      </c>
      <c r="D160" s="46" t="s">
        <v>1925</v>
      </c>
      <c r="E160" s="107">
        <v>198352.0</v>
      </c>
      <c r="F160" s="72" t="s">
        <v>95</v>
      </c>
      <c r="G160" s="46" t="s">
        <v>10</v>
      </c>
      <c r="H160" s="46" t="s">
        <v>1948</v>
      </c>
      <c r="I160" s="46" t="s">
        <v>1949</v>
      </c>
    </row>
    <row r="161">
      <c r="A161" s="47" t="s">
        <v>189</v>
      </c>
      <c r="B161" s="47" t="s">
        <v>23</v>
      </c>
      <c r="C161" s="47">
        <v>7.0</v>
      </c>
      <c r="D161" s="46" t="s">
        <v>1943</v>
      </c>
      <c r="E161" s="107">
        <v>199489.7</v>
      </c>
      <c r="F161" s="72" t="s">
        <v>45</v>
      </c>
      <c r="G161" s="52"/>
    </row>
    <row r="162">
      <c r="A162" s="47" t="s">
        <v>189</v>
      </c>
      <c r="B162" s="47" t="s">
        <v>23</v>
      </c>
      <c r="C162" s="47">
        <v>8.0</v>
      </c>
      <c r="D162" s="46" t="s">
        <v>1945</v>
      </c>
      <c r="E162" s="107">
        <v>197598.13</v>
      </c>
      <c r="F162" s="72" t="s">
        <v>107</v>
      </c>
      <c r="G162" s="52"/>
    </row>
    <row r="163">
      <c r="A163" s="47" t="s">
        <v>189</v>
      </c>
      <c r="B163" s="47" t="s">
        <v>23</v>
      </c>
      <c r="C163" s="47">
        <v>9.0</v>
      </c>
      <c r="D163" s="46" t="s">
        <v>1943</v>
      </c>
      <c r="E163" s="107">
        <v>198695.85</v>
      </c>
      <c r="F163" s="72" t="s">
        <v>45</v>
      </c>
      <c r="G163" s="52"/>
    </row>
    <row r="164">
      <c r="A164" s="47" t="s">
        <v>189</v>
      </c>
      <c r="B164" s="47" t="s">
        <v>23</v>
      </c>
      <c r="C164" s="47">
        <v>10.0</v>
      </c>
      <c r="D164" s="46" t="s">
        <v>1171</v>
      </c>
      <c r="E164" s="107">
        <v>199477.99</v>
      </c>
      <c r="F164" s="72" t="s">
        <v>45</v>
      </c>
      <c r="G164" s="52"/>
    </row>
    <row r="165">
      <c r="A165" s="47" t="s">
        <v>191</v>
      </c>
      <c r="B165" s="47" t="s">
        <v>23</v>
      </c>
      <c r="C165" s="47">
        <v>1.0</v>
      </c>
      <c r="D165" s="46" t="s">
        <v>1923</v>
      </c>
      <c r="E165" s="107">
        <v>199604.44</v>
      </c>
      <c r="F165" s="72" t="s">
        <v>45</v>
      </c>
      <c r="G165" s="52"/>
    </row>
    <row r="166">
      <c r="A166" s="47" t="s">
        <v>191</v>
      </c>
      <c r="B166" s="47" t="s">
        <v>23</v>
      </c>
      <c r="C166" s="47">
        <v>2.0</v>
      </c>
      <c r="D166" s="46" t="s">
        <v>1943</v>
      </c>
      <c r="E166" s="107">
        <v>199409.56</v>
      </c>
      <c r="F166" s="72" t="s">
        <v>45</v>
      </c>
      <c r="G166" s="52"/>
    </row>
    <row r="167">
      <c r="A167" s="47" t="s">
        <v>191</v>
      </c>
      <c r="B167" s="47" t="s">
        <v>23</v>
      </c>
      <c r="C167" s="47">
        <v>3.0</v>
      </c>
      <c r="D167" s="46" t="s">
        <v>1943</v>
      </c>
      <c r="E167" s="107">
        <v>199833.75</v>
      </c>
      <c r="F167" s="72" t="s">
        <v>45</v>
      </c>
      <c r="G167" s="52"/>
    </row>
    <row r="168">
      <c r="A168" s="47" t="s">
        <v>191</v>
      </c>
      <c r="B168" s="47" t="s">
        <v>23</v>
      </c>
      <c r="C168" s="47">
        <v>4.0</v>
      </c>
      <c r="D168" s="46" t="s">
        <v>1943</v>
      </c>
      <c r="E168" s="107">
        <v>199037.25</v>
      </c>
      <c r="F168" s="72" t="s">
        <v>45</v>
      </c>
      <c r="G168" s="52"/>
    </row>
    <row r="169">
      <c r="A169" s="47" t="s">
        <v>191</v>
      </c>
      <c r="B169" s="47" t="s">
        <v>23</v>
      </c>
      <c r="C169" s="47">
        <v>5.0</v>
      </c>
      <c r="D169" s="46" t="s">
        <v>1950</v>
      </c>
      <c r="E169" s="107">
        <v>198877.59</v>
      </c>
      <c r="F169" s="72" t="s">
        <v>122</v>
      </c>
      <c r="G169" s="52"/>
    </row>
    <row r="170">
      <c r="A170" s="47" t="s">
        <v>191</v>
      </c>
      <c r="B170" s="47" t="s">
        <v>23</v>
      </c>
      <c r="C170" s="47">
        <v>6.0</v>
      </c>
      <c r="D170" s="46" t="s">
        <v>1187</v>
      </c>
      <c r="E170" s="107">
        <v>200000.0</v>
      </c>
      <c r="F170" s="72" t="s">
        <v>122</v>
      </c>
      <c r="G170" s="52"/>
    </row>
    <row r="171">
      <c r="A171" s="47" t="s">
        <v>191</v>
      </c>
      <c r="B171" s="47" t="s">
        <v>23</v>
      </c>
      <c r="C171" s="47">
        <v>7.0</v>
      </c>
      <c r="D171" s="46" t="s">
        <v>1139</v>
      </c>
      <c r="E171" s="107">
        <v>199654.29</v>
      </c>
      <c r="F171" s="72" t="s">
        <v>107</v>
      </c>
      <c r="G171" s="52"/>
    </row>
    <row r="172">
      <c r="A172" s="47" t="s">
        <v>191</v>
      </c>
      <c r="B172" s="47" t="s">
        <v>23</v>
      </c>
      <c r="C172" s="47">
        <v>8.0</v>
      </c>
      <c r="D172" s="46" t="s">
        <v>1951</v>
      </c>
      <c r="E172" s="107">
        <v>199561.6</v>
      </c>
      <c r="F172" s="72" t="s">
        <v>92</v>
      </c>
      <c r="G172" s="52"/>
    </row>
    <row r="173">
      <c r="A173" s="47" t="s">
        <v>191</v>
      </c>
      <c r="B173" s="47" t="s">
        <v>23</v>
      </c>
      <c r="C173" s="47">
        <v>9.0</v>
      </c>
      <c r="D173" s="46" t="s">
        <v>1952</v>
      </c>
      <c r="E173" s="107">
        <v>199561.6</v>
      </c>
      <c r="F173" s="72" t="s">
        <v>92</v>
      </c>
      <c r="G173" s="52"/>
    </row>
    <row r="174">
      <c r="A174" s="47" t="s">
        <v>192</v>
      </c>
      <c r="B174" s="47" t="s">
        <v>23</v>
      </c>
      <c r="C174" s="47">
        <v>1.0</v>
      </c>
      <c r="D174" s="46" t="s">
        <v>1953</v>
      </c>
      <c r="E174" s="107">
        <v>100000.0</v>
      </c>
      <c r="F174" s="72" t="s">
        <v>30</v>
      </c>
      <c r="G174" s="52"/>
    </row>
    <row r="175">
      <c r="A175" s="47" t="s">
        <v>192</v>
      </c>
      <c r="B175" s="47" t="s">
        <v>23</v>
      </c>
      <c r="C175" s="47">
        <v>2.0</v>
      </c>
      <c r="D175" s="46" t="s">
        <v>1953</v>
      </c>
      <c r="E175" s="107">
        <v>200000.0</v>
      </c>
      <c r="F175" s="72" t="s">
        <v>30</v>
      </c>
      <c r="G175" s="52"/>
    </row>
    <row r="176">
      <c r="A176" s="47" t="s">
        <v>192</v>
      </c>
      <c r="B176" s="47" t="s">
        <v>23</v>
      </c>
      <c r="C176" s="47">
        <v>3.0</v>
      </c>
      <c r="D176" s="46" t="s">
        <v>1953</v>
      </c>
      <c r="E176" s="107">
        <v>200000.0</v>
      </c>
      <c r="F176" s="72" t="s">
        <v>30</v>
      </c>
      <c r="G176" s="52"/>
    </row>
    <row r="177">
      <c r="A177" s="47" t="s">
        <v>192</v>
      </c>
      <c r="B177" s="47" t="s">
        <v>23</v>
      </c>
      <c r="C177" s="47">
        <v>4.0</v>
      </c>
      <c r="D177" s="46" t="s">
        <v>1954</v>
      </c>
      <c r="E177" s="107">
        <v>199373.96</v>
      </c>
      <c r="F177" s="72" t="s">
        <v>122</v>
      </c>
      <c r="G177" s="52"/>
    </row>
    <row r="178">
      <c r="A178" s="47" t="s">
        <v>192</v>
      </c>
      <c r="B178" s="47" t="s">
        <v>23</v>
      </c>
      <c r="C178" s="47">
        <v>5.0</v>
      </c>
      <c r="D178" s="46" t="s">
        <v>1187</v>
      </c>
      <c r="E178" s="107">
        <v>178500.0</v>
      </c>
      <c r="F178" s="72" t="s">
        <v>122</v>
      </c>
      <c r="G178" s="52"/>
    </row>
    <row r="179">
      <c r="A179" s="47" t="s">
        <v>192</v>
      </c>
      <c r="B179" s="47" t="s">
        <v>23</v>
      </c>
      <c r="C179" s="47">
        <v>6.0</v>
      </c>
      <c r="D179" s="46" t="s">
        <v>1943</v>
      </c>
      <c r="E179" s="107">
        <v>199824.95</v>
      </c>
      <c r="F179" s="72" t="s">
        <v>45</v>
      </c>
      <c r="G179" s="52"/>
    </row>
    <row r="180">
      <c r="A180" s="47" t="s">
        <v>192</v>
      </c>
      <c r="B180" s="47" t="s">
        <v>23</v>
      </c>
      <c r="C180" s="47">
        <v>7.0</v>
      </c>
      <c r="D180" s="46" t="s">
        <v>1139</v>
      </c>
      <c r="E180" s="107">
        <v>199612.22</v>
      </c>
      <c r="F180" s="72" t="s">
        <v>107</v>
      </c>
      <c r="G180" s="52"/>
    </row>
    <row r="181">
      <c r="A181" s="47" t="s">
        <v>192</v>
      </c>
      <c r="B181" s="47" t="s">
        <v>23</v>
      </c>
      <c r="C181" s="47">
        <v>8.0</v>
      </c>
      <c r="D181" s="46" t="s">
        <v>1943</v>
      </c>
      <c r="E181" s="107">
        <v>199356.46</v>
      </c>
      <c r="F181" s="72" t="s">
        <v>45</v>
      </c>
      <c r="G181" s="52"/>
    </row>
    <row r="182">
      <c r="A182" s="47" t="s">
        <v>192</v>
      </c>
      <c r="B182" s="47" t="s">
        <v>23</v>
      </c>
      <c r="C182" s="47">
        <v>9.0</v>
      </c>
      <c r="D182" s="46" t="s">
        <v>1943</v>
      </c>
      <c r="E182" s="107">
        <v>199555.01</v>
      </c>
      <c r="F182" s="72" t="s">
        <v>45</v>
      </c>
      <c r="G182" s="52"/>
    </row>
    <row r="183">
      <c r="A183" s="47" t="s">
        <v>192</v>
      </c>
      <c r="B183" s="47" t="s">
        <v>23</v>
      </c>
      <c r="C183" s="47">
        <v>10.0</v>
      </c>
      <c r="D183" s="46" t="s">
        <v>1943</v>
      </c>
      <c r="E183" s="107">
        <v>99743.35</v>
      </c>
      <c r="F183" s="72" t="s">
        <v>45</v>
      </c>
      <c r="G183" s="52"/>
    </row>
    <row r="184">
      <c r="A184" s="47" t="s">
        <v>193</v>
      </c>
      <c r="B184" s="47" t="s">
        <v>23</v>
      </c>
      <c r="C184" s="47">
        <v>1.0</v>
      </c>
      <c r="D184" s="46" t="s">
        <v>1534</v>
      </c>
      <c r="E184" s="107">
        <v>181159.52</v>
      </c>
      <c r="F184" s="72" t="s">
        <v>51</v>
      </c>
      <c r="G184" s="52"/>
    </row>
    <row r="185">
      <c r="A185" s="47" t="s">
        <v>193</v>
      </c>
      <c r="B185" s="47" t="s">
        <v>23</v>
      </c>
      <c r="C185" s="47">
        <v>2.0</v>
      </c>
      <c r="D185" s="46" t="s">
        <v>1943</v>
      </c>
      <c r="E185" s="107">
        <v>198906.05</v>
      </c>
      <c r="F185" s="72" t="s">
        <v>45</v>
      </c>
      <c r="G185" s="52"/>
    </row>
    <row r="186">
      <c r="A186" s="47" t="s">
        <v>193</v>
      </c>
      <c r="B186" s="47" t="s">
        <v>23</v>
      </c>
      <c r="C186" s="47">
        <v>3.0</v>
      </c>
      <c r="D186" s="46" t="s">
        <v>1955</v>
      </c>
      <c r="E186" s="107">
        <v>199705.56</v>
      </c>
      <c r="F186" s="72" t="s">
        <v>24</v>
      </c>
      <c r="G186" s="52"/>
    </row>
    <row r="187">
      <c r="A187" s="47" t="s">
        <v>193</v>
      </c>
      <c r="B187" s="47" t="s">
        <v>23</v>
      </c>
      <c r="C187" s="47">
        <v>4.0</v>
      </c>
      <c r="D187" s="46" t="s">
        <v>1921</v>
      </c>
      <c r="E187" s="107">
        <v>197384.43</v>
      </c>
      <c r="F187" s="72" t="s">
        <v>101</v>
      </c>
      <c r="G187" s="52"/>
    </row>
    <row r="188">
      <c r="A188" s="47" t="s">
        <v>193</v>
      </c>
      <c r="B188" s="47" t="s">
        <v>23</v>
      </c>
      <c r="C188" s="47">
        <v>5.0</v>
      </c>
      <c r="D188" s="46" t="s">
        <v>1943</v>
      </c>
      <c r="E188" s="107">
        <v>99580.99</v>
      </c>
      <c r="F188" s="72" t="s">
        <v>45</v>
      </c>
      <c r="G188" s="52"/>
    </row>
    <row r="189">
      <c r="A189" s="47" t="s">
        <v>193</v>
      </c>
      <c r="B189" s="47" t="s">
        <v>23</v>
      </c>
      <c r="C189" s="47">
        <v>6.0</v>
      </c>
      <c r="D189" s="46" t="s">
        <v>1139</v>
      </c>
      <c r="E189" s="107">
        <v>199343.76</v>
      </c>
      <c r="F189" s="72" t="s">
        <v>107</v>
      </c>
      <c r="G189" s="52"/>
    </row>
    <row r="190">
      <c r="A190" s="47" t="s">
        <v>193</v>
      </c>
      <c r="B190" s="47" t="s">
        <v>23</v>
      </c>
      <c r="C190" s="47">
        <v>7.0</v>
      </c>
      <c r="D190" s="46" t="s">
        <v>1921</v>
      </c>
      <c r="E190" s="107">
        <v>197247.38</v>
      </c>
      <c r="F190" s="72" t="s">
        <v>101</v>
      </c>
      <c r="G190" s="52"/>
    </row>
    <row r="191">
      <c r="A191" s="47" t="s">
        <v>193</v>
      </c>
      <c r="B191" s="47" t="s">
        <v>23</v>
      </c>
      <c r="C191" s="47">
        <v>8.0</v>
      </c>
      <c r="D191" s="46" t="s">
        <v>1956</v>
      </c>
      <c r="E191" s="107">
        <v>99071.35</v>
      </c>
      <c r="F191" s="72" t="s">
        <v>60</v>
      </c>
      <c r="G191" s="52"/>
    </row>
    <row r="192">
      <c r="A192" s="47" t="s">
        <v>193</v>
      </c>
      <c r="B192" s="47" t="s">
        <v>23</v>
      </c>
      <c r="C192" s="47">
        <v>9.0</v>
      </c>
      <c r="D192" s="46" t="s">
        <v>1957</v>
      </c>
      <c r="E192" s="107">
        <v>199646.68</v>
      </c>
      <c r="F192" s="72" t="s">
        <v>104</v>
      </c>
      <c r="G192" s="52"/>
    </row>
    <row r="193">
      <c r="A193" s="47" t="s">
        <v>193</v>
      </c>
      <c r="B193" s="47" t="s">
        <v>23</v>
      </c>
      <c r="C193" s="47">
        <v>10.0</v>
      </c>
      <c r="D193" s="46" t="s">
        <v>1958</v>
      </c>
      <c r="E193" s="107">
        <v>199495.07</v>
      </c>
      <c r="F193" s="72" t="s">
        <v>104</v>
      </c>
      <c r="G193" s="52"/>
    </row>
    <row r="194">
      <c r="A194" s="47" t="s">
        <v>193</v>
      </c>
      <c r="B194" s="47" t="s">
        <v>23</v>
      </c>
      <c r="C194" s="47">
        <v>11.0</v>
      </c>
      <c r="D194" s="46" t="s">
        <v>1534</v>
      </c>
      <c r="E194" s="107">
        <v>99420.0</v>
      </c>
      <c r="F194" s="72" t="s">
        <v>51</v>
      </c>
      <c r="G194" s="52"/>
    </row>
    <row r="195">
      <c r="A195" s="47" t="s">
        <v>194</v>
      </c>
      <c r="B195" s="47" t="s">
        <v>23</v>
      </c>
      <c r="C195" s="47">
        <v>1.0</v>
      </c>
      <c r="D195" s="46" t="s">
        <v>1534</v>
      </c>
      <c r="E195" s="107">
        <v>180379.25</v>
      </c>
      <c r="F195" s="72" t="s">
        <v>51</v>
      </c>
      <c r="G195" s="52"/>
    </row>
    <row r="196">
      <c r="A196" s="47" t="s">
        <v>194</v>
      </c>
      <c r="B196" s="47" t="s">
        <v>23</v>
      </c>
      <c r="C196" s="47">
        <v>2.0</v>
      </c>
      <c r="D196" s="46" t="s">
        <v>1534</v>
      </c>
      <c r="E196" s="107">
        <v>181659.72</v>
      </c>
      <c r="F196" s="72" t="s">
        <v>51</v>
      </c>
      <c r="G196" s="52"/>
    </row>
    <row r="197">
      <c r="A197" s="47" t="s">
        <v>194</v>
      </c>
      <c r="B197" s="47" t="s">
        <v>23</v>
      </c>
      <c r="C197" s="47">
        <v>3.0</v>
      </c>
      <c r="D197" s="46" t="s">
        <v>1943</v>
      </c>
      <c r="E197" s="107">
        <v>199482.57</v>
      </c>
      <c r="F197" s="72" t="s">
        <v>45</v>
      </c>
      <c r="G197" s="52"/>
    </row>
    <row r="198">
      <c r="A198" s="47" t="s">
        <v>194</v>
      </c>
      <c r="B198" s="47" t="s">
        <v>23</v>
      </c>
      <c r="C198" s="47">
        <v>4.0</v>
      </c>
      <c r="D198" s="46" t="s">
        <v>1943</v>
      </c>
      <c r="E198" s="107">
        <v>198939.34</v>
      </c>
      <c r="F198" s="72" t="s">
        <v>45</v>
      </c>
      <c r="G198" s="52"/>
    </row>
    <row r="199">
      <c r="A199" s="47" t="s">
        <v>194</v>
      </c>
      <c r="B199" s="47" t="s">
        <v>23</v>
      </c>
      <c r="C199" s="47">
        <v>5.0</v>
      </c>
      <c r="D199" s="46" t="s">
        <v>1943</v>
      </c>
      <c r="E199" s="107">
        <v>199049.49</v>
      </c>
      <c r="F199" s="72" t="s">
        <v>45</v>
      </c>
      <c r="G199" s="52"/>
    </row>
    <row r="200">
      <c r="A200" s="47" t="s">
        <v>194</v>
      </c>
      <c r="B200" s="47" t="s">
        <v>23</v>
      </c>
      <c r="C200" s="47">
        <v>6.0</v>
      </c>
      <c r="D200" s="46" t="s">
        <v>1943</v>
      </c>
      <c r="E200" s="107">
        <v>199049.49</v>
      </c>
      <c r="F200" s="72" t="s">
        <v>45</v>
      </c>
      <c r="G200" s="52"/>
    </row>
    <row r="201">
      <c r="A201" s="47" t="s">
        <v>194</v>
      </c>
      <c r="B201" s="47" t="s">
        <v>23</v>
      </c>
      <c r="C201" s="47">
        <v>7.0</v>
      </c>
      <c r="D201" s="46" t="s">
        <v>1534</v>
      </c>
      <c r="E201" s="107">
        <v>179145.88</v>
      </c>
      <c r="F201" s="72" t="s">
        <v>51</v>
      </c>
      <c r="G201" s="52"/>
    </row>
    <row r="202">
      <c r="A202" s="47" t="s">
        <v>199</v>
      </c>
      <c r="B202" s="47" t="s">
        <v>23</v>
      </c>
      <c r="C202" s="47">
        <v>1.0</v>
      </c>
      <c r="D202" s="46" t="s">
        <v>1534</v>
      </c>
      <c r="E202" s="107">
        <v>199136.02</v>
      </c>
      <c r="F202" s="72" t="s">
        <v>51</v>
      </c>
      <c r="G202" s="52"/>
    </row>
    <row r="203">
      <c r="A203" s="47" t="s">
        <v>199</v>
      </c>
      <c r="B203" s="47" t="s">
        <v>23</v>
      </c>
      <c r="C203" s="47">
        <v>2.0</v>
      </c>
      <c r="D203" s="46" t="s">
        <v>1923</v>
      </c>
      <c r="E203" s="107">
        <v>163968.05</v>
      </c>
      <c r="F203" s="72" t="s">
        <v>27</v>
      </c>
      <c r="G203" s="52"/>
    </row>
    <row r="204">
      <c r="A204" s="47" t="s">
        <v>199</v>
      </c>
      <c r="B204" s="47" t="s">
        <v>23</v>
      </c>
      <c r="C204" s="47">
        <v>3.0</v>
      </c>
      <c r="D204" s="46" t="s">
        <v>1923</v>
      </c>
      <c r="E204" s="107">
        <v>191926.68</v>
      </c>
      <c r="F204" s="72" t="s">
        <v>27</v>
      </c>
      <c r="G204" s="52"/>
    </row>
    <row r="205">
      <c r="A205" s="47" t="s">
        <v>199</v>
      </c>
      <c r="B205" s="47" t="s">
        <v>23</v>
      </c>
      <c r="C205" s="47">
        <v>4.0</v>
      </c>
      <c r="D205" s="46" t="s">
        <v>1923</v>
      </c>
      <c r="E205" s="107">
        <v>188078.52</v>
      </c>
      <c r="F205" s="72" t="s">
        <v>27</v>
      </c>
      <c r="G205" s="52"/>
    </row>
    <row r="206">
      <c r="A206" s="47" t="s">
        <v>199</v>
      </c>
      <c r="B206" s="47" t="s">
        <v>23</v>
      </c>
      <c r="C206" s="47">
        <v>5.0</v>
      </c>
      <c r="D206" s="46" t="s">
        <v>1943</v>
      </c>
      <c r="E206" s="107">
        <v>197802.8</v>
      </c>
      <c r="F206" s="72" t="s">
        <v>45</v>
      </c>
      <c r="G206" s="52"/>
    </row>
    <row r="207">
      <c r="A207" s="47" t="s">
        <v>199</v>
      </c>
      <c r="B207" s="47" t="s">
        <v>23</v>
      </c>
      <c r="C207" s="47">
        <v>6.0</v>
      </c>
      <c r="D207" s="46" t="s">
        <v>1943</v>
      </c>
      <c r="E207" s="107">
        <v>197926.54</v>
      </c>
      <c r="F207" s="72" t="s">
        <v>45</v>
      </c>
      <c r="G207" s="52"/>
    </row>
    <row r="208">
      <c r="A208" s="47" t="s">
        <v>199</v>
      </c>
      <c r="B208" s="47" t="s">
        <v>23</v>
      </c>
      <c r="C208" s="47">
        <v>7.0</v>
      </c>
      <c r="D208" s="46" t="s">
        <v>1187</v>
      </c>
      <c r="E208" s="107">
        <v>200000.0</v>
      </c>
      <c r="F208" s="72" t="s">
        <v>122</v>
      </c>
      <c r="G208" s="52"/>
    </row>
    <row r="209">
      <c r="A209" s="47" t="s">
        <v>199</v>
      </c>
      <c r="B209" s="47" t="s">
        <v>23</v>
      </c>
      <c r="C209" s="47">
        <v>8.0</v>
      </c>
      <c r="D209" s="46" t="s">
        <v>1191</v>
      </c>
      <c r="E209" s="107">
        <v>199109.12</v>
      </c>
      <c r="F209" s="72" t="s">
        <v>122</v>
      </c>
      <c r="G209" s="52"/>
    </row>
    <row r="210">
      <c r="A210" s="47" t="s">
        <v>199</v>
      </c>
      <c r="B210" s="47" t="s">
        <v>23</v>
      </c>
      <c r="C210" s="47">
        <v>9.0</v>
      </c>
      <c r="D210" s="46" t="s">
        <v>1187</v>
      </c>
      <c r="E210" s="107">
        <v>200000.0</v>
      </c>
      <c r="F210" s="72" t="s">
        <v>122</v>
      </c>
      <c r="G210" s="52"/>
    </row>
    <row r="211">
      <c r="A211" s="47" t="s">
        <v>199</v>
      </c>
      <c r="B211" s="47" t="s">
        <v>23</v>
      </c>
      <c r="C211" s="47">
        <v>10.0</v>
      </c>
      <c r="D211" s="46" t="s">
        <v>1189</v>
      </c>
      <c r="E211" s="107">
        <v>199840.0</v>
      </c>
      <c r="F211" s="72" t="s">
        <v>122</v>
      </c>
      <c r="G211" s="52"/>
    </row>
    <row r="212">
      <c r="A212" s="47" t="s">
        <v>200</v>
      </c>
      <c r="B212" s="47" t="s">
        <v>23</v>
      </c>
      <c r="C212" s="47">
        <v>1.0</v>
      </c>
      <c r="D212" s="46" t="s">
        <v>1191</v>
      </c>
      <c r="E212" s="107">
        <v>199234.35</v>
      </c>
      <c r="F212" s="72" t="s">
        <v>122</v>
      </c>
      <c r="G212" s="52"/>
    </row>
    <row r="213">
      <c r="A213" s="47" t="s">
        <v>200</v>
      </c>
      <c r="B213" s="47" t="s">
        <v>23</v>
      </c>
      <c r="C213" s="47">
        <v>2.0</v>
      </c>
      <c r="D213" s="46" t="s">
        <v>1187</v>
      </c>
      <c r="E213" s="107">
        <v>200000.0</v>
      </c>
      <c r="F213" s="72" t="s">
        <v>122</v>
      </c>
      <c r="G213" s="52"/>
    </row>
    <row r="214">
      <c r="A214" s="47" t="s">
        <v>200</v>
      </c>
      <c r="B214" s="47" t="s">
        <v>23</v>
      </c>
      <c r="C214" s="47">
        <v>3.0</v>
      </c>
      <c r="D214" s="46" t="s">
        <v>1943</v>
      </c>
      <c r="E214" s="107">
        <v>194418.66</v>
      </c>
      <c r="F214" s="72" t="s">
        <v>45</v>
      </c>
      <c r="G214" s="52"/>
    </row>
    <row r="215">
      <c r="A215" s="47" t="s">
        <v>200</v>
      </c>
      <c r="B215" s="47" t="s">
        <v>23</v>
      </c>
      <c r="C215" s="47">
        <v>4.0</v>
      </c>
      <c r="D215" s="46" t="s">
        <v>1959</v>
      </c>
      <c r="E215" s="107">
        <v>195492.85</v>
      </c>
      <c r="F215" s="72" t="s">
        <v>92</v>
      </c>
      <c r="G215" s="52"/>
    </row>
    <row r="216">
      <c r="A216" s="47" t="s">
        <v>200</v>
      </c>
      <c r="B216" s="47" t="s">
        <v>23</v>
      </c>
      <c r="C216" s="47">
        <v>5.0</v>
      </c>
      <c r="D216" s="46" t="s">
        <v>1960</v>
      </c>
      <c r="E216" s="107">
        <v>197852.82</v>
      </c>
      <c r="F216" s="72" t="s">
        <v>27</v>
      </c>
      <c r="G216" s="52"/>
    </row>
    <row r="217">
      <c r="A217" s="47" t="s">
        <v>200</v>
      </c>
      <c r="B217" s="47" t="s">
        <v>23</v>
      </c>
      <c r="C217" s="47">
        <v>6.0</v>
      </c>
      <c r="D217" s="46" t="s">
        <v>1943</v>
      </c>
      <c r="E217" s="107">
        <v>198468.6</v>
      </c>
      <c r="F217" s="72" t="s">
        <v>45</v>
      </c>
      <c r="G217" s="52"/>
    </row>
    <row r="218">
      <c r="A218" s="47" t="s">
        <v>200</v>
      </c>
      <c r="B218" s="47" t="s">
        <v>23</v>
      </c>
      <c r="C218" s="47">
        <v>7.0</v>
      </c>
      <c r="D218" s="46" t="s">
        <v>1943</v>
      </c>
      <c r="E218" s="107">
        <v>198743.54</v>
      </c>
      <c r="F218" s="72" t="s">
        <v>45</v>
      </c>
      <c r="G218" s="52"/>
    </row>
    <row r="219">
      <c r="A219" s="47" t="s">
        <v>200</v>
      </c>
      <c r="B219" s="47" t="s">
        <v>23</v>
      </c>
      <c r="C219" s="47">
        <v>8.0</v>
      </c>
      <c r="D219" s="46" t="s">
        <v>1943</v>
      </c>
      <c r="E219" s="107">
        <v>199001.59</v>
      </c>
      <c r="F219" s="72" t="s">
        <v>45</v>
      </c>
      <c r="G219" s="52"/>
    </row>
    <row r="220">
      <c r="A220" s="47" t="s">
        <v>200</v>
      </c>
      <c r="B220" s="47" t="s">
        <v>23</v>
      </c>
      <c r="C220" s="47">
        <v>9.0</v>
      </c>
      <c r="D220" s="46" t="s">
        <v>1594</v>
      </c>
      <c r="E220" s="107">
        <v>96450.92</v>
      </c>
      <c r="F220" s="72" t="s">
        <v>92</v>
      </c>
      <c r="G220" s="52"/>
    </row>
    <row r="221">
      <c r="A221" s="47" t="s">
        <v>200</v>
      </c>
      <c r="B221" s="47" t="s">
        <v>23</v>
      </c>
      <c r="C221" s="47">
        <v>10.0</v>
      </c>
      <c r="D221" s="46" t="s">
        <v>1959</v>
      </c>
      <c r="E221" s="107">
        <v>99276.24</v>
      </c>
      <c r="F221" s="72" t="s">
        <v>92</v>
      </c>
      <c r="G221" s="52"/>
    </row>
    <row r="222">
      <c r="A222" s="47" t="s">
        <v>201</v>
      </c>
      <c r="B222" s="47" t="s">
        <v>23</v>
      </c>
      <c r="C222" s="47">
        <v>1.0</v>
      </c>
      <c r="D222" s="46" t="s">
        <v>1187</v>
      </c>
      <c r="E222" s="107">
        <v>200000.0</v>
      </c>
      <c r="F222" s="72" t="s">
        <v>122</v>
      </c>
      <c r="G222" s="52"/>
    </row>
    <row r="223">
      <c r="A223" s="47" t="s">
        <v>201</v>
      </c>
      <c r="B223" s="47" t="s">
        <v>23</v>
      </c>
      <c r="C223" s="47">
        <v>2.0</v>
      </c>
      <c r="D223" s="46" t="s">
        <v>1943</v>
      </c>
      <c r="E223" s="107">
        <v>199387.5</v>
      </c>
      <c r="F223" s="72" t="s">
        <v>45</v>
      </c>
      <c r="G223" s="52"/>
    </row>
    <row r="224">
      <c r="A224" s="47" t="s">
        <v>201</v>
      </c>
      <c r="B224" s="47" t="s">
        <v>23</v>
      </c>
      <c r="C224" s="47">
        <v>3.0</v>
      </c>
      <c r="D224" s="46" t="s">
        <v>1943</v>
      </c>
      <c r="E224" s="107">
        <v>199846.01</v>
      </c>
      <c r="F224" s="72" t="s">
        <v>45</v>
      </c>
      <c r="G224" s="52"/>
    </row>
    <row r="225">
      <c r="A225" s="47" t="s">
        <v>201</v>
      </c>
      <c r="B225" s="47" t="s">
        <v>23</v>
      </c>
      <c r="C225" s="47">
        <v>4.0</v>
      </c>
      <c r="D225" s="46" t="s">
        <v>1961</v>
      </c>
      <c r="E225" s="107">
        <v>197473.52</v>
      </c>
      <c r="F225" s="72" t="s">
        <v>122</v>
      </c>
      <c r="G225" s="52"/>
    </row>
    <row r="226">
      <c r="A226" s="47" t="s">
        <v>201</v>
      </c>
      <c r="B226" s="47" t="s">
        <v>23</v>
      </c>
      <c r="C226" s="47">
        <v>5.0</v>
      </c>
      <c r="D226" s="46" t="s">
        <v>1962</v>
      </c>
      <c r="E226" s="107">
        <v>178200.0</v>
      </c>
      <c r="F226" s="72" t="s">
        <v>27</v>
      </c>
      <c r="G226" s="52"/>
    </row>
    <row r="227">
      <c r="A227" s="47" t="s">
        <v>201</v>
      </c>
      <c r="B227" s="47" t="s">
        <v>23</v>
      </c>
      <c r="C227" s="47">
        <v>6.0</v>
      </c>
      <c r="D227" s="46" t="s">
        <v>1923</v>
      </c>
      <c r="E227" s="107">
        <v>195565.62</v>
      </c>
      <c r="F227" s="72" t="s">
        <v>27</v>
      </c>
      <c r="G227" s="52"/>
    </row>
    <row r="228">
      <c r="A228" s="47" t="s">
        <v>201</v>
      </c>
      <c r="B228" s="47" t="s">
        <v>23</v>
      </c>
      <c r="C228" s="47">
        <v>7.0</v>
      </c>
      <c r="D228" s="46" t="s">
        <v>1943</v>
      </c>
      <c r="E228" s="107">
        <v>197432.5</v>
      </c>
      <c r="F228" s="72" t="s">
        <v>45</v>
      </c>
      <c r="G228" s="52"/>
    </row>
    <row r="229">
      <c r="A229" s="47" t="s">
        <v>201</v>
      </c>
      <c r="B229" s="47" t="s">
        <v>23</v>
      </c>
      <c r="C229" s="47">
        <v>8.0</v>
      </c>
      <c r="D229" s="46" t="s">
        <v>1943</v>
      </c>
      <c r="E229" s="107">
        <v>193819.5</v>
      </c>
      <c r="F229" s="72" t="s">
        <v>45</v>
      </c>
      <c r="G229" s="52"/>
    </row>
    <row r="230">
      <c r="A230" s="47" t="s">
        <v>201</v>
      </c>
      <c r="B230" s="47" t="s">
        <v>23</v>
      </c>
      <c r="C230" s="47">
        <v>9.0</v>
      </c>
      <c r="D230" s="46" t="s">
        <v>1943</v>
      </c>
      <c r="E230" s="107">
        <v>197664.63</v>
      </c>
      <c r="F230" s="72" t="s">
        <v>45</v>
      </c>
      <c r="G230" s="52"/>
    </row>
    <row r="231">
      <c r="A231" s="47" t="s">
        <v>201</v>
      </c>
      <c r="B231" s="47" t="s">
        <v>23</v>
      </c>
      <c r="C231" s="47">
        <v>10.0</v>
      </c>
      <c r="D231" s="46" t="s">
        <v>1923</v>
      </c>
      <c r="E231" s="107">
        <v>193783.71</v>
      </c>
      <c r="F231" s="72" t="s">
        <v>27</v>
      </c>
      <c r="G231" s="52"/>
    </row>
    <row r="232">
      <c r="A232" s="47" t="s">
        <v>202</v>
      </c>
      <c r="B232" s="47" t="s">
        <v>23</v>
      </c>
      <c r="C232" s="47">
        <v>1.0</v>
      </c>
      <c r="D232" s="46" t="s">
        <v>1191</v>
      </c>
      <c r="E232" s="107">
        <v>199556.45</v>
      </c>
      <c r="F232" s="72" t="s">
        <v>122</v>
      </c>
      <c r="G232" s="52"/>
    </row>
    <row r="233">
      <c r="A233" s="47" t="s">
        <v>202</v>
      </c>
      <c r="B233" s="47" t="s">
        <v>23</v>
      </c>
      <c r="C233" s="47">
        <v>2.0</v>
      </c>
      <c r="D233" s="46" t="s">
        <v>1963</v>
      </c>
      <c r="E233" s="107">
        <v>199772.83</v>
      </c>
      <c r="F233" s="72" t="s">
        <v>69</v>
      </c>
      <c r="G233" s="52"/>
    </row>
    <row r="234">
      <c r="A234" s="47" t="s">
        <v>202</v>
      </c>
      <c r="B234" s="47" t="s">
        <v>23</v>
      </c>
      <c r="C234" s="47">
        <v>3.0</v>
      </c>
      <c r="D234" s="46" t="s">
        <v>1943</v>
      </c>
      <c r="E234" s="107">
        <v>196691.14</v>
      </c>
      <c r="F234" s="72" t="s">
        <v>45</v>
      </c>
      <c r="G234" s="52"/>
    </row>
    <row r="235">
      <c r="A235" s="47" t="s">
        <v>202</v>
      </c>
      <c r="B235" s="47" t="s">
        <v>23</v>
      </c>
      <c r="C235" s="47">
        <v>4.0</v>
      </c>
      <c r="D235" s="46" t="s">
        <v>1923</v>
      </c>
      <c r="E235" s="107">
        <v>196444.22</v>
      </c>
      <c r="F235" s="72" t="s">
        <v>27</v>
      </c>
      <c r="G235" s="52"/>
    </row>
    <row r="236">
      <c r="A236" s="47" t="s">
        <v>202</v>
      </c>
      <c r="B236" s="47" t="s">
        <v>23</v>
      </c>
      <c r="C236" s="47">
        <v>5.0</v>
      </c>
      <c r="D236" s="46" t="s">
        <v>1963</v>
      </c>
      <c r="E236" s="107">
        <v>99958.15</v>
      </c>
      <c r="F236" s="72" t="s">
        <v>69</v>
      </c>
      <c r="G236" s="52"/>
    </row>
    <row r="237">
      <c r="A237" s="47" t="s">
        <v>202</v>
      </c>
      <c r="B237" s="47" t="s">
        <v>23</v>
      </c>
      <c r="C237" s="47">
        <v>6.0</v>
      </c>
      <c r="D237" s="46" t="s">
        <v>1923</v>
      </c>
      <c r="E237" s="107">
        <v>195571.47</v>
      </c>
      <c r="F237" s="72" t="s">
        <v>27</v>
      </c>
      <c r="G237" s="52"/>
    </row>
    <row r="238">
      <c r="A238" s="47" t="s">
        <v>202</v>
      </c>
      <c r="B238" s="47" t="s">
        <v>23</v>
      </c>
      <c r="C238" s="47">
        <v>7.0</v>
      </c>
      <c r="D238" s="46" t="s">
        <v>1964</v>
      </c>
      <c r="E238" s="107">
        <v>188146.84</v>
      </c>
      <c r="F238" s="72" t="s">
        <v>92</v>
      </c>
      <c r="G238" s="52"/>
    </row>
    <row r="239">
      <c r="A239" s="47" t="s">
        <v>202</v>
      </c>
      <c r="B239" s="47" t="s">
        <v>23</v>
      </c>
      <c r="C239" s="47">
        <v>8.0</v>
      </c>
      <c r="D239" s="46" t="s">
        <v>1965</v>
      </c>
      <c r="E239" s="107">
        <v>196573.64</v>
      </c>
      <c r="F239" s="72" t="s">
        <v>92</v>
      </c>
      <c r="G239" s="52"/>
    </row>
    <row r="240">
      <c r="A240" s="47" t="s">
        <v>202</v>
      </c>
      <c r="B240" s="47" t="s">
        <v>23</v>
      </c>
      <c r="C240" s="47">
        <v>9.0</v>
      </c>
      <c r="D240" s="46" t="s">
        <v>1943</v>
      </c>
      <c r="E240" s="107">
        <v>199226.72</v>
      </c>
      <c r="F240" s="72" t="s">
        <v>45</v>
      </c>
      <c r="G240" s="52"/>
    </row>
    <row r="241">
      <c r="A241" s="140" t="s">
        <v>202</v>
      </c>
      <c r="B241" s="140" t="s">
        <v>23</v>
      </c>
      <c r="C241" s="140">
        <v>10.0</v>
      </c>
      <c r="D241" s="141" t="s">
        <v>1923</v>
      </c>
      <c r="E241" s="142">
        <v>92436.82</v>
      </c>
      <c r="F241" s="143" t="s">
        <v>27</v>
      </c>
      <c r="G241" s="52"/>
    </row>
    <row r="242">
      <c r="A242" s="47" t="s">
        <v>192</v>
      </c>
      <c r="B242" s="47" t="s">
        <v>7</v>
      </c>
      <c r="C242" s="47"/>
      <c r="D242" s="46" t="s">
        <v>1966</v>
      </c>
      <c r="E242" s="107">
        <v>190000.0</v>
      </c>
      <c r="F242" s="72" t="s">
        <v>110</v>
      </c>
      <c r="G242" s="52"/>
    </row>
    <row r="243">
      <c r="A243" s="47" t="s">
        <v>192</v>
      </c>
      <c r="B243" s="47" t="s">
        <v>7</v>
      </c>
      <c r="C243" s="47"/>
      <c r="D243" s="46" t="s">
        <v>1966</v>
      </c>
      <c r="E243" s="107">
        <v>190000.0</v>
      </c>
      <c r="F243" s="72" t="s">
        <v>110</v>
      </c>
      <c r="G243" s="52"/>
    </row>
    <row r="244">
      <c r="A244" s="47" t="s">
        <v>191</v>
      </c>
      <c r="B244" s="47" t="s">
        <v>7</v>
      </c>
      <c r="C244" s="47"/>
      <c r="D244" s="46" t="s">
        <v>1128</v>
      </c>
      <c r="E244" s="107">
        <v>200000.0</v>
      </c>
      <c r="F244" s="72" t="s">
        <v>30</v>
      </c>
      <c r="G244" s="52"/>
    </row>
    <row r="245">
      <c r="A245" s="47" t="s">
        <v>191</v>
      </c>
      <c r="B245" s="47" t="s">
        <v>7</v>
      </c>
      <c r="C245" s="47"/>
      <c r="D245" s="46" t="s">
        <v>1128</v>
      </c>
      <c r="E245" s="107">
        <v>200000.0</v>
      </c>
      <c r="F245" s="72" t="s">
        <v>30</v>
      </c>
      <c r="G245" s="52"/>
    </row>
    <row r="246">
      <c r="A246" s="47" t="s">
        <v>191</v>
      </c>
      <c r="B246" s="47" t="s">
        <v>7</v>
      </c>
      <c r="C246" s="47"/>
      <c r="D246" s="46" t="s">
        <v>1128</v>
      </c>
      <c r="E246" s="107">
        <v>200000.0</v>
      </c>
      <c r="F246" s="72" t="s">
        <v>30</v>
      </c>
      <c r="G246" s="52"/>
    </row>
    <row r="247">
      <c r="A247" s="47" t="s">
        <v>199</v>
      </c>
      <c r="B247" s="47" t="s">
        <v>7</v>
      </c>
      <c r="C247" s="47"/>
      <c r="D247" s="46" t="s">
        <v>694</v>
      </c>
      <c r="E247" s="107">
        <v>146736.44</v>
      </c>
      <c r="F247" s="72" t="s">
        <v>8</v>
      </c>
      <c r="G247" s="52"/>
    </row>
    <row r="248">
      <c r="A248" s="47" t="s">
        <v>201</v>
      </c>
      <c r="B248" s="47" t="s">
        <v>7</v>
      </c>
      <c r="C248" s="47"/>
      <c r="D248" s="46" t="s">
        <v>694</v>
      </c>
      <c r="E248" s="107">
        <v>197309.1</v>
      </c>
      <c r="F248" s="72" t="s">
        <v>8</v>
      </c>
      <c r="G248" s="52"/>
    </row>
    <row r="249">
      <c r="A249" s="47" t="s">
        <v>200</v>
      </c>
      <c r="B249" s="47" t="s">
        <v>7</v>
      </c>
      <c r="C249" s="47"/>
      <c r="D249" s="46" t="s">
        <v>694</v>
      </c>
      <c r="E249" s="107">
        <v>194463.86</v>
      </c>
      <c r="F249" s="72" t="s">
        <v>8</v>
      </c>
      <c r="G249" s="52"/>
    </row>
    <row r="250">
      <c r="A250" s="47" t="s">
        <v>201</v>
      </c>
      <c r="B250" s="47" t="s">
        <v>7</v>
      </c>
      <c r="C250" s="47"/>
      <c r="D250" s="46" t="s">
        <v>694</v>
      </c>
      <c r="E250" s="107">
        <v>198463.86</v>
      </c>
      <c r="F250" s="72" t="s">
        <v>8</v>
      </c>
      <c r="G250" s="52"/>
    </row>
    <row r="251">
      <c r="A251" s="47" t="s">
        <v>192</v>
      </c>
      <c r="B251" s="47" t="s">
        <v>7</v>
      </c>
      <c r="C251" s="47"/>
      <c r="D251" s="46" t="s">
        <v>1128</v>
      </c>
      <c r="E251" s="107">
        <v>200000.0</v>
      </c>
      <c r="F251" s="72" t="s">
        <v>30</v>
      </c>
      <c r="G251" s="52"/>
    </row>
    <row r="252">
      <c r="A252" s="47" t="s">
        <v>192</v>
      </c>
      <c r="B252" s="47" t="s">
        <v>7</v>
      </c>
      <c r="C252" s="47"/>
      <c r="D252" s="46" t="s">
        <v>1128</v>
      </c>
      <c r="E252" s="107">
        <v>200000.0</v>
      </c>
      <c r="F252" s="72" t="s">
        <v>30</v>
      </c>
      <c r="G252" s="52"/>
    </row>
    <row r="253">
      <c r="A253" s="47" t="s">
        <v>192</v>
      </c>
      <c r="B253" s="47" t="s">
        <v>7</v>
      </c>
      <c r="C253" s="47"/>
      <c r="D253" s="46" t="s">
        <v>1128</v>
      </c>
      <c r="E253" s="107">
        <v>200000.0</v>
      </c>
      <c r="F253" s="72" t="s">
        <v>30</v>
      </c>
      <c r="G253" s="52"/>
    </row>
    <row r="254">
      <c r="A254" s="47" t="s">
        <v>200</v>
      </c>
      <c r="B254" s="47" t="s">
        <v>7</v>
      </c>
      <c r="C254" s="47"/>
      <c r="D254" s="46" t="s">
        <v>1967</v>
      </c>
      <c r="E254" s="107">
        <v>88079.68</v>
      </c>
      <c r="F254" s="72" t="s">
        <v>116</v>
      </c>
      <c r="G254" s="52"/>
    </row>
    <row r="255">
      <c r="A255" s="47" t="s">
        <v>201</v>
      </c>
      <c r="B255" s="47" t="s">
        <v>7</v>
      </c>
      <c r="C255" s="47"/>
      <c r="D255" s="46" t="s">
        <v>1967</v>
      </c>
      <c r="E255" s="107">
        <v>94340.0</v>
      </c>
      <c r="F255" s="72" t="s">
        <v>116</v>
      </c>
      <c r="G255" s="52"/>
    </row>
    <row r="256">
      <c r="A256" s="47" t="s">
        <v>199</v>
      </c>
      <c r="B256" s="47" t="s">
        <v>7</v>
      </c>
      <c r="C256" s="47"/>
      <c r="D256" s="46" t="s">
        <v>1967</v>
      </c>
      <c r="E256" s="107">
        <v>139596.19</v>
      </c>
      <c r="F256" s="72" t="s">
        <v>116</v>
      </c>
      <c r="G256" s="52"/>
    </row>
    <row r="257">
      <c r="A257" s="47" t="s">
        <v>199</v>
      </c>
      <c r="B257" s="47" t="s">
        <v>7</v>
      </c>
      <c r="C257" s="47"/>
      <c r="D257" s="46" t="s">
        <v>1967</v>
      </c>
      <c r="E257" s="107">
        <v>149620.97</v>
      </c>
      <c r="F257" s="72" t="s">
        <v>116</v>
      </c>
      <c r="G257" s="52"/>
    </row>
    <row r="258">
      <c r="A258" s="47" t="s">
        <v>200</v>
      </c>
      <c r="B258" s="47" t="s">
        <v>7</v>
      </c>
      <c r="C258" s="47"/>
      <c r="D258" s="46" t="s">
        <v>1968</v>
      </c>
      <c r="E258" s="107">
        <v>163555.4</v>
      </c>
      <c r="F258" s="72" t="s">
        <v>8</v>
      </c>
      <c r="G258" s="52"/>
    </row>
    <row r="259">
      <c r="A259" s="47" t="s">
        <v>199</v>
      </c>
      <c r="B259" s="47" t="s">
        <v>7</v>
      </c>
      <c r="C259" s="47"/>
      <c r="D259" s="46" t="s">
        <v>1968</v>
      </c>
      <c r="E259" s="107">
        <v>141290.3</v>
      </c>
      <c r="F259" s="72" t="s">
        <v>8</v>
      </c>
      <c r="G259" s="52"/>
    </row>
    <row r="260">
      <c r="A260" s="47" t="s">
        <v>187</v>
      </c>
      <c r="B260" s="47" t="s">
        <v>7</v>
      </c>
      <c r="C260" s="31"/>
      <c r="D260" s="46" t="s">
        <v>1969</v>
      </c>
      <c r="E260" s="107">
        <v>187951.24</v>
      </c>
      <c r="F260" s="72" t="s">
        <v>45</v>
      </c>
      <c r="G260" s="52"/>
    </row>
    <row r="261">
      <c r="A261" s="47" t="s">
        <v>187</v>
      </c>
      <c r="B261" s="47" t="s">
        <v>7</v>
      </c>
      <c r="C261" s="31"/>
      <c r="D261" s="46" t="s">
        <v>1969</v>
      </c>
      <c r="E261" s="107">
        <v>187813.74</v>
      </c>
      <c r="F261" s="72" t="s">
        <v>45</v>
      </c>
      <c r="G261" s="52"/>
    </row>
    <row r="262">
      <c r="A262" s="47" t="s">
        <v>199</v>
      </c>
      <c r="B262" s="47" t="s">
        <v>7</v>
      </c>
      <c r="C262" s="31"/>
      <c r="D262" s="46" t="s">
        <v>1970</v>
      </c>
      <c r="E262" s="107">
        <v>196922.34</v>
      </c>
      <c r="F262" s="72" t="s">
        <v>75</v>
      </c>
      <c r="G262" s="52"/>
    </row>
    <row r="263">
      <c r="A263" s="47" t="s">
        <v>199</v>
      </c>
      <c r="B263" s="47" t="s">
        <v>7</v>
      </c>
      <c r="C263" s="31"/>
      <c r="D263" s="46" t="s">
        <v>1968</v>
      </c>
      <c r="E263" s="107">
        <v>43671.0</v>
      </c>
      <c r="F263" s="72" t="s">
        <v>8</v>
      </c>
      <c r="G263" s="52"/>
    </row>
    <row r="264">
      <c r="A264" s="47" t="s">
        <v>188</v>
      </c>
      <c r="B264" s="47" t="s">
        <v>7</v>
      </c>
      <c r="C264" s="31"/>
      <c r="D264" s="46" t="s">
        <v>1904</v>
      </c>
      <c r="E264" s="107">
        <v>175000.34</v>
      </c>
      <c r="F264" s="72" t="s">
        <v>86</v>
      </c>
      <c r="G264" s="52"/>
    </row>
    <row r="265">
      <c r="A265" s="47" t="s">
        <v>199</v>
      </c>
      <c r="B265" s="47" t="s">
        <v>7</v>
      </c>
      <c r="C265" s="31"/>
      <c r="D265" s="46" t="s">
        <v>1971</v>
      </c>
      <c r="E265" s="107">
        <v>175240.8</v>
      </c>
      <c r="F265" s="72" t="s">
        <v>27</v>
      </c>
      <c r="G265" s="52"/>
    </row>
    <row r="266">
      <c r="A266" s="47" t="s">
        <v>200</v>
      </c>
      <c r="B266" s="47" t="s">
        <v>7</v>
      </c>
      <c r="C266" s="31"/>
      <c r="D266" s="46" t="s">
        <v>1126</v>
      </c>
      <c r="E266" s="107">
        <v>182361.34</v>
      </c>
      <c r="F266" s="72" t="s">
        <v>101</v>
      </c>
      <c r="G266" s="52"/>
    </row>
    <row r="267">
      <c r="A267" s="47" t="s">
        <v>200</v>
      </c>
      <c r="B267" s="47" t="s">
        <v>7</v>
      </c>
      <c r="C267" s="31"/>
      <c r="D267" s="46" t="s">
        <v>1126</v>
      </c>
      <c r="E267" s="107">
        <v>181679.71</v>
      </c>
      <c r="F267" s="72" t="s">
        <v>101</v>
      </c>
      <c r="G267" s="52"/>
    </row>
    <row r="268">
      <c r="A268" s="47" t="s">
        <v>202</v>
      </c>
      <c r="B268" s="47" t="s">
        <v>7</v>
      </c>
      <c r="C268" s="31"/>
      <c r="D268" s="46" t="s">
        <v>1972</v>
      </c>
      <c r="E268" s="107">
        <v>155819.68</v>
      </c>
      <c r="F268" s="72" t="s">
        <v>66</v>
      </c>
      <c r="G268" s="52"/>
    </row>
    <row r="269">
      <c r="A269" s="47" t="s">
        <v>200</v>
      </c>
      <c r="B269" s="47" t="s">
        <v>7</v>
      </c>
      <c r="C269" s="31"/>
      <c r="D269" s="46" t="s">
        <v>1126</v>
      </c>
      <c r="E269" s="107">
        <v>182009.7</v>
      </c>
      <c r="F269" s="72" t="s">
        <v>101</v>
      </c>
      <c r="G269" s="52"/>
    </row>
    <row r="270">
      <c r="A270" s="47" t="s">
        <v>199</v>
      </c>
      <c r="B270" s="47" t="s">
        <v>7</v>
      </c>
      <c r="C270" s="31"/>
      <c r="D270" s="46" t="s">
        <v>1952</v>
      </c>
      <c r="E270" s="107">
        <v>42126.0</v>
      </c>
      <c r="F270" s="72" t="s">
        <v>119</v>
      </c>
      <c r="G270" s="52"/>
    </row>
    <row r="271">
      <c r="A271" s="47" t="s">
        <v>199</v>
      </c>
      <c r="B271" s="47" t="s">
        <v>7</v>
      </c>
      <c r="C271" s="31"/>
      <c r="D271" s="46" t="s">
        <v>1537</v>
      </c>
      <c r="E271" s="107">
        <v>182476.01</v>
      </c>
      <c r="F271" s="72" t="s">
        <v>75</v>
      </c>
      <c r="G271" s="52"/>
    </row>
    <row r="272">
      <c r="A272" s="47" t="s">
        <v>187</v>
      </c>
      <c r="B272" s="47" t="s">
        <v>7</v>
      </c>
      <c r="C272" s="31"/>
      <c r="D272" s="46" t="s">
        <v>1968</v>
      </c>
      <c r="E272" s="107">
        <v>141124.62</v>
      </c>
      <c r="F272" s="72" t="s">
        <v>8</v>
      </c>
      <c r="G272" s="52"/>
    </row>
    <row r="273">
      <c r="A273" s="47" t="s">
        <v>191</v>
      </c>
      <c r="B273" s="47" t="s">
        <v>7</v>
      </c>
      <c r="C273" s="31"/>
      <c r="D273" s="46" t="s">
        <v>1534</v>
      </c>
      <c r="E273" s="107">
        <v>67781.77</v>
      </c>
      <c r="F273" s="72" t="s">
        <v>51</v>
      </c>
      <c r="G273" s="52"/>
    </row>
    <row r="274">
      <c r="A274" s="47" t="s">
        <v>201</v>
      </c>
      <c r="B274" s="47" t="s">
        <v>7</v>
      </c>
      <c r="C274" s="31"/>
      <c r="D274" s="46" t="s">
        <v>1969</v>
      </c>
      <c r="E274" s="107">
        <v>189504.1</v>
      </c>
      <c r="F274" s="72" t="s">
        <v>45</v>
      </c>
      <c r="G274" s="52"/>
    </row>
    <row r="275">
      <c r="A275" s="47" t="s">
        <v>201</v>
      </c>
      <c r="B275" s="47" t="s">
        <v>7</v>
      </c>
      <c r="C275" s="31"/>
      <c r="D275" s="46" t="s">
        <v>1969</v>
      </c>
      <c r="E275" s="107">
        <v>189353.72</v>
      </c>
      <c r="F275" s="72" t="s">
        <v>45</v>
      </c>
      <c r="G275" s="52"/>
    </row>
    <row r="276">
      <c r="A276" s="47" t="s">
        <v>201</v>
      </c>
      <c r="B276" s="47" t="s">
        <v>7</v>
      </c>
      <c r="C276" s="31"/>
      <c r="D276" s="46" t="s">
        <v>1969</v>
      </c>
      <c r="E276" s="107">
        <v>189493.37</v>
      </c>
      <c r="F276" s="72" t="s">
        <v>45</v>
      </c>
      <c r="G276" s="52"/>
    </row>
    <row r="277">
      <c r="A277" s="47" t="s">
        <v>194</v>
      </c>
      <c r="B277" s="47" t="s">
        <v>7</v>
      </c>
      <c r="C277" s="31"/>
      <c r="D277" s="46" t="s">
        <v>1126</v>
      </c>
      <c r="E277" s="107">
        <v>137536.0</v>
      </c>
      <c r="F277" s="72" t="s">
        <v>101</v>
      </c>
      <c r="G277" s="52"/>
    </row>
    <row r="278">
      <c r="A278" s="47" t="s">
        <v>202</v>
      </c>
      <c r="B278" s="47" t="s">
        <v>7</v>
      </c>
      <c r="C278" s="31"/>
      <c r="D278" s="46" t="s">
        <v>1953</v>
      </c>
      <c r="E278" s="107">
        <v>190000.0</v>
      </c>
      <c r="F278" s="72" t="s">
        <v>30</v>
      </c>
      <c r="G278" s="52"/>
    </row>
    <row r="279">
      <c r="A279" s="47" t="s">
        <v>193</v>
      </c>
      <c r="B279" s="47" t="s">
        <v>7</v>
      </c>
      <c r="C279" s="31"/>
      <c r="D279" s="46" t="s">
        <v>1973</v>
      </c>
      <c r="E279" s="107">
        <v>137259.51</v>
      </c>
      <c r="F279" s="72" t="s">
        <v>89</v>
      </c>
      <c r="G279" s="52"/>
    </row>
    <row r="280">
      <c r="A280" s="47" t="s">
        <v>193</v>
      </c>
      <c r="B280" s="47" t="s">
        <v>7</v>
      </c>
      <c r="C280" s="31"/>
      <c r="D280" s="46" t="s">
        <v>1973</v>
      </c>
      <c r="E280" s="107">
        <v>137255.28</v>
      </c>
      <c r="F280" s="72" t="s">
        <v>89</v>
      </c>
      <c r="G280" s="52"/>
    </row>
    <row r="281">
      <c r="A281" s="47" t="s">
        <v>193</v>
      </c>
      <c r="B281" s="47" t="s">
        <v>7</v>
      </c>
      <c r="C281" s="31"/>
      <c r="D281" s="46" t="s">
        <v>1973</v>
      </c>
      <c r="E281" s="107">
        <v>137084.22</v>
      </c>
      <c r="F281" s="72" t="s">
        <v>89</v>
      </c>
      <c r="G281" s="52"/>
    </row>
    <row r="282">
      <c r="A282" s="47" t="s">
        <v>194</v>
      </c>
      <c r="B282" s="47" t="s">
        <v>7</v>
      </c>
      <c r="C282" s="31"/>
      <c r="D282" s="46" t="s">
        <v>1973</v>
      </c>
      <c r="E282" s="107">
        <v>136949.48</v>
      </c>
      <c r="F282" s="72" t="s">
        <v>89</v>
      </c>
      <c r="G282" s="52"/>
    </row>
    <row r="283">
      <c r="A283" s="47" t="s">
        <v>194</v>
      </c>
      <c r="B283" s="47" t="s">
        <v>7</v>
      </c>
      <c r="C283" s="31"/>
      <c r="D283" s="46" t="s">
        <v>1126</v>
      </c>
      <c r="E283" s="107">
        <v>137042.26</v>
      </c>
      <c r="F283" s="72" t="s">
        <v>101</v>
      </c>
      <c r="G283" s="52"/>
    </row>
    <row r="284">
      <c r="A284" s="47" t="s">
        <v>194</v>
      </c>
      <c r="B284" s="47" t="s">
        <v>7</v>
      </c>
      <c r="C284" s="31"/>
      <c r="D284" s="46" t="s">
        <v>1973</v>
      </c>
      <c r="E284" s="107">
        <v>137251.25</v>
      </c>
      <c r="F284" s="72" t="s">
        <v>89</v>
      </c>
      <c r="G284" s="52"/>
    </row>
    <row r="285">
      <c r="A285" s="47" t="s">
        <v>194</v>
      </c>
      <c r="B285" s="47" t="s">
        <v>7</v>
      </c>
      <c r="C285" s="31"/>
      <c r="D285" s="46" t="s">
        <v>1973</v>
      </c>
      <c r="E285" s="107">
        <v>137042.08</v>
      </c>
      <c r="F285" s="72" t="s">
        <v>89</v>
      </c>
      <c r="G285" s="52"/>
    </row>
    <row r="286">
      <c r="A286" s="47" t="s">
        <v>194</v>
      </c>
      <c r="B286" s="47" t="s">
        <v>7</v>
      </c>
      <c r="C286" s="31"/>
      <c r="D286" s="46" t="s">
        <v>1126</v>
      </c>
      <c r="E286" s="107">
        <v>137488.86</v>
      </c>
      <c r="F286" s="72" t="s">
        <v>101</v>
      </c>
      <c r="G286" s="52"/>
    </row>
    <row r="287">
      <c r="A287" s="47" t="s">
        <v>193</v>
      </c>
      <c r="B287" s="47" t="s">
        <v>7</v>
      </c>
      <c r="C287" s="31"/>
      <c r="D287" s="46" t="s">
        <v>1126</v>
      </c>
      <c r="E287" s="107">
        <v>137034.17</v>
      </c>
      <c r="F287" s="72" t="s">
        <v>101</v>
      </c>
      <c r="G287" s="52"/>
    </row>
    <row r="288">
      <c r="A288" s="47" t="s">
        <v>193</v>
      </c>
      <c r="B288" s="47" t="s">
        <v>7</v>
      </c>
      <c r="C288" s="31"/>
      <c r="D288" s="46" t="s">
        <v>1973</v>
      </c>
      <c r="E288" s="107">
        <v>137193.24</v>
      </c>
      <c r="F288" s="72" t="s">
        <v>89</v>
      </c>
      <c r="G288" s="52"/>
    </row>
    <row r="289">
      <c r="A289" s="47" t="s">
        <v>193</v>
      </c>
      <c r="B289" s="47" t="s">
        <v>7</v>
      </c>
      <c r="C289" s="31"/>
      <c r="D289" s="46" t="s">
        <v>1126</v>
      </c>
      <c r="E289" s="107">
        <v>137579.04</v>
      </c>
      <c r="F289" s="72" t="s">
        <v>101</v>
      </c>
      <c r="G289" s="52"/>
    </row>
    <row r="290">
      <c r="A290" s="47" t="s">
        <v>193</v>
      </c>
      <c r="B290" s="47" t="s">
        <v>7</v>
      </c>
      <c r="C290" s="31"/>
      <c r="D290" s="46" t="s">
        <v>1126</v>
      </c>
      <c r="E290" s="107">
        <v>137228.71</v>
      </c>
      <c r="F290" s="72" t="s">
        <v>101</v>
      </c>
      <c r="G290" s="52"/>
    </row>
    <row r="291">
      <c r="A291" s="47" t="s">
        <v>193</v>
      </c>
      <c r="B291" s="47" t="s">
        <v>7</v>
      </c>
      <c r="C291" s="31"/>
      <c r="D291" s="46" t="s">
        <v>1126</v>
      </c>
      <c r="E291" s="107">
        <v>137502.92</v>
      </c>
      <c r="F291" s="72" t="s">
        <v>101</v>
      </c>
      <c r="G291" s="52"/>
    </row>
    <row r="292">
      <c r="A292" s="47" t="s">
        <v>193</v>
      </c>
      <c r="B292" s="47" t="s">
        <v>7</v>
      </c>
      <c r="C292" s="31"/>
      <c r="D292" s="46" t="s">
        <v>1126</v>
      </c>
      <c r="E292" s="107">
        <v>135244.33</v>
      </c>
      <c r="F292" s="72" t="s">
        <v>101</v>
      </c>
      <c r="G292" s="52"/>
    </row>
    <row r="293">
      <c r="A293" s="47" t="s">
        <v>187</v>
      </c>
      <c r="B293" s="47" t="s">
        <v>7</v>
      </c>
      <c r="C293" s="31"/>
      <c r="D293" s="46" t="s">
        <v>1618</v>
      </c>
      <c r="E293" s="107">
        <v>187583.63</v>
      </c>
      <c r="F293" s="72" t="s">
        <v>45</v>
      </c>
      <c r="G293" s="52"/>
    </row>
    <row r="294">
      <c r="A294" s="47" t="s">
        <v>187</v>
      </c>
      <c r="B294" s="47" t="s">
        <v>7</v>
      </c>
      <c r="C294" s="31"/>
      <c r="D294" s="46" t="s">
        <v>1968</v>
      </c>
      <c r="E294" s="107">
        <v>142810.5</v>
      </c>
      <c r="F294" s="72" t="s">
        <v>8</v>
      </c>
      <c r="G294" s="52"/>
    </row>
    <row r="295">
      <c r="A295" s="47" t="s">
        <v>188</v>
      </c>
      <c r="B295" s="47" t="s">
        <v>7</v>
      </c>
      <c r="C295" s="31"/>
      <c r="D295" s="46" t="s">
        <v>1968</v>
      </c>
      <c r="E295" s="107">
        <v>142027.74</v>
      </c>
      <c r="F295" s="72" t="s">
        <v>8</v>
      </c>
      <c r="G295" s="52"/>
    </row>
    <row r="296">
      <c r="A296" s="47" t="s">
        <v>187</v>
      </c>
      <c r="B296" s="47" t="s">
        <v>7</v>
      </c>
      <c r="C296" s="31"/>
      <c r="D296" s="46" t="s">
        <v>1971</v>
      </c>
      <c r="E296" s="107">
        <v>139008.36</v>
      </c>
      <c r="F296" s="72" t="s">
        <v>27</v>
      </c>
      <c r="G296" s="52"/>
    </row>
    <row r="297">
      <c r="A297" s="47" t="s">
        <v>187</v>
      </c>
      <c r="B297" s="47" t="s">
        <v>7</v>
      </c>
      <c r="C297" s="31"/>
      <c r="D297" s="46" t="s">
        <v>1126</v>
      </c>
      <c r="E297" s="107">
        <v>98254.64</v>
      </c>
      <c r="F297" s="72" t="s">
        <v>101</v>
      </c>
      <c r="G297" s="52"/>
    </row>
    <row r="298">
      <c r="A298" s="47" t="s">
        <v>194</v>
      </c>
      <c r="B298" s="47" t="s">
        <v>7</v>
      </c>
      <c r="C298" s="31"/>
      <c r="D298" s="46" t="s">
        <v>1973</v>
      </c>
      <c r="E298" s="107">
        <v>127939.04</v>
      </c>
      <c r="F298" s="72" t="s">
        <v>89</v>
      </c>
      <c r="G298" s="52"/>
    </row>
    <row r="299">
      <c r="A299" s="47" t="s">
        <v>194</v>
      </c>
      <c r="B299" s="47" t="s">
        <v>7</v>
      </c>
      <c r="C299" s="31"/>
      <c r="D299" s="46" t="s">
        <v>1973</v>
      </c>
      <c r="E299" s="107">
        <v>128667.58</v>
      </c>
      <c r="F299" s="72" t="s">
        <v>89</v>
      </c>
      <c r="G299" s="52"/>
    </row>
    <row r="300">
      <c r="A300" s="47" t="s">
        <v>202</v>
      </c>
      <c r="B300" s="47" t="s">
        <v>7</v>
      </c>
      <c r="C300" s="31"/>
      <c r="D300" s="46" t="s">
        <v>1974</v>
      </c>
      <c r="E300" s="107">
        <v>130643.43</v>
      </c>
      <c r="F300" s="72" t="s">
        <v>86</v>
      </c>
      <c r="G300" s="52"/>
    </row>
    <row r="301">
      <c r="A301" s="47" t="s">
        <v>202</v>
      </c>
      <c r="B301" s="47" t="s">
        <v>7</v>
      </c>
      <c r="C301" s="31"/>
      <c r="D301" s="46" t="s">
        <v>1974</v>
      </c>
      <c r="E301" s="107">
        <v>131519.95</v>
      </c>
      <c r="F301" s="72" t="s">
        <v>86</v>
      </c>
      <c r="G301" s="52"/>
    </row>
    <row r="302">
      <c r="A302" s="47" t="s">
        <v>201</v>
      </c>
      <c r="B302" s="47" t="s">
        <v>7</v>
      </c>
      <c r="C302" s="31"/>
      <c r="D302" s="46" t="s">
        <v>1126</v>
      </c>
      <c r="E302" s="107">
        <v>189469.94</v>
      </c>
      <c r="F302" s="72" t="s">
        <v>101</v>
      </c>
      <c r="G302" s="52"/>
    </row>
    <row r="303">
      <c r="A303" s="47" t="s">
        <v>201</v>
      </c>
      <c r="B303" s="47" t="s">
        <v>7</v>
      </c>
      <c r="C303" s="31"/>
      <c r="D303" s="46" t="s">
        <v>1618</v>
      </c>
      <c r="E303" s="107">
        <v>94809.05</v>
      </c>
      <c r="F303" s="72" t="s">
        <v>45</v>
      </c>
      <c r="G303" s="52"/>
    </row>
    <row r="304">
      <c r="A304" s="47" t="s">
        <v>187</v>
      </c>
      <c r="B304" s="47" t="s">
        <v>7</v>
      </c>
      <c r="C304" s="31"/>
      <c r="D304" s="46" t="s">
        <v>1953</v>
      </c>
      <c r="E304" s="107">
        <v>200000.0</v>
      </c>
      <c r="F304" s="72" t="s">
        <v>30</v>
      </c>
      <c r="G304" s="52"/>
    </row>
    <row r="305">
      <c r="A305" s="47" t="s">
        <v>187</v>
      </c>
      <c r="B305" s="47" t="s">
        <v>7</v>
      </c>
      <c r="C305" s="31"/>
      <c r="D305" s="46" t="s">
        <v>1953</v>
      </c>
      <c r="E305" s="107">
        <v>200000.0</v>
      </c>
      <c r="F305" s="72" t="s">
        <v>30</v>
      </c>
      <c r="G305" s="52"/>
    </row>
    <row r="306">
      <c r="A306" s="47" t="s">
        <v>187</v>
      </c>
      <c r="B306" s="47" t="s">
        <v>7</v>
      </c>
      <c r="C306" s="31"/>
      <c r="D306" s="46" t="s">
        <v>1953</v>
      </c>
      <c r="E306" s="107">
        <v>200000.0</v>
      </c>
      <c r="F306" s="72" t="s">
        <v>30</v>
      </c>
      <c r="G306" s="52"/>
    </row>
    <row r="307">
      <c r="A307" s="47" t="s">
        <v>200</v>
      </c>
      <c r="B307" s="47" t="s">
        <v>7</v>
      </c>
      <c r="C307" s="31"/>
      <c r="D307" s="46" t="s">
        <v>1971</v>
      </c>
      <c r="E307" s="107">
        <v>82752.6</v>
      </c>
      <c r="F307" s="72" t="s">
        <v>27</v>
      </c>
      <c r="G307" s="52"/>
    </row>
    <row r="308">
      <c r="A308" s="47" t="s">
        <v>201</v>
      </c>
      <c r="B308" s="47" t="s">
        <v>7</v>
      </c>
      <c r="C308" s="31"/>
      <c r="D308" s="46" t="s">
        <v>1126</v>
      </c>
      <c r="E308" s="107">
        <v>189038.25</v>
      </c>
      <c r="F308" s="72" t="s">
        <v>101</v>
      </c>
      <c r="G308" s="52"/>
    </row>
    <row r="309">
      <c r="A309" s="47" t="s">
        <v>201</v>
      </c>
      <c r="B309" s="47" t="s">
        <v>7</v>
      </c>
      <c r="C309" s="31"/>
      <c r="D309" s="46" t="s">
        <v>1971</v>
      </c>
      <c r="E309" s="107">
        <v>189070.9</v>
      </c>
      <c r="F309" s="72" t="s">
        <v>27</v>
      </c>
      <c r="G309" s="52"/>
    </row>
    <row r="310">
      <c r="A310" s="47" t="s">
        <v>201</v>
      </c>
      <c r="B310" s="47" t="s">
        <v>7</v>
      </c>
      <c r="C310" s="31"/>
      <c r="D310" s="46" t="s">
        <v>1971</v>
      </c>
      <c r="E310" s="107">
        <v>176457.75</v>
      </c>
      <c r="F310" s="72" t="s">
        <v>27</v>
      </c>
      <c r="G310" s="52"/>
    </row>
    <row r="311">
      <c r="A311" s="47" t="s">
        <v>193</v>
      </c>
      <c r="B311" s="47" t="s">
        <v>7</v>
      </c>
      <c r="C311" s="31"/>
      <c r="D311" s="46" t="s">
        <v>1975</v>
      </c>
      <c r="E311" s="107">
        <v>139993.27</v>
      </c>
      <c r="F311" s="72" t="s">
        <v>60</v>
      </c>
      <c r="G311" s="52"/>
    </row>
    <row r="312">
      <c r="A312" s="47" t="s">
        <v>188</v>
      </c>
      <c r="B312" s="47" t="s">
        <v>7</v>
      </c>
      <c r="C312" s="31"/>
      <c r="D312" s="46" t="s">
        <v>1594</v>
      </c>
      <c r="E312" s="107">
        <v>139395.59</v>
      </c>
      <c r="F312" s="72" t="s">
        <v>92</v>
      </c>
      <c r="G312" s="52"/>
    </row>
    <row r="313">
      <c r="A313" s="47" t="s">
        <v>188</v>
      </c>
      <c r="B313" s="47" t="s">
        <v>7</v>
      </c>
      <c r="C313" s="31"/>
      <c r="D313" s="46" t="s">
        <v>1976</v>
      </c>
      <c r="E313" s="107">
        <v>152693.07</v>
      </c>
      <c r="F313" s="72" t="s">
        <v>92</v>
      </c>
      <c r="G313" s="52"/>
    </row>
    <row r="314">
      <c r="A314" s="47" t="s">
        <v>188</v>
      </c>
      <c r="B314" s="47" t="s">
        <v>7</v>
      </c>
      <c r="C314" s="31"/>
      <c r="D314" s="46" t="s">
        <v>1594</v>
      </c>
      <c r="E314" s="107">
        <v>161573.79</v>
      </c>
      <c r="F314" s="72" t="s">
        <v>92</v>
      </c>
      <c r="G314" s="52"/>
    </row>
    <row r="315">
      <c r="A315" s="47" t="s">
        <v>188</v>
      </c>
      <c r="B315" s="47" t="s">
        <v>7</v>
      </c>
      <c r="C315" s="31"/>
      <c r="D315" s="46" t="s">
        <v>1594</v>
      </c>
      <c r="E315" s="107">
        <v>160946.41</v>
      </c>
      <c r="F315" s="72" t="s">
        <v>92</v>
      </c>
      <c r="G315" s="52"/>
    </row>
    <row r="316">
      <c r="A316" s="47" t="s">
        <v>194</v>
      </c>
      <c r="B316" s="47" t="s">
        <v>7</v>
      </c>
      <c r="C316" s="31"/>
      <c r="D316" s="46" t="s">
        <v>1904</v>
      </c>
      <c r="E316" s="107">
        <v>146979.12</v>
      </c>
      <c r="F316" s="72" t="s">
        <v>86</v>
      </c>
      <c r="G316" s="52"/>
    </row>
    <row r="317">
      <c r="A317" s="47" t="s">
        <v>199</v>
      </c>
      <c r="B317" s="47" t="s">
        <v>7</v>
      </c>
      <c r="C317" s="31"/>
      <c r="D317" s="46" t="s">
        <v>1173</v>
      </c>
      <c r="E317" s="107">
        <v>170495.07</v>
      </c>
      <c r="F317" s="72" t="s">
        <v>45</v>
      </c>
      <c r="G317" s="52"/>
    </row>
    <row r="318">
      <c r="A318" s="47" t="s">
        <v>189</v>
      </c>
      <c r="B318" s="47" t="s">
        <v>7</v>
      </c>
      <c r="C318" s="31"/>
      <c r="D318" s="46" t="s">
        <v>1154</v>
      </c>
      <c r="E318" s="107">
        <v>177124.86</v>
      </c>
      <c r="F318" s="72" t="s">
        <v>45</v>
      </c>
      <c r="G318" s="52"/>
    </row>
    <row r="319">
      <c r="A319" s="47" t="s">
        <v>189</v>
      </c>
      <c r="B319" s="47" t="s">
        <v>7</v>
      </c>
      <c r="C319" s="31"/>
      <c r="D319" s="46" t="s">
        <v>1154</v>
      </c>
      <c r="E319" s="107">
        <v>170693.83</v>
      </c>
      <c r="F319" s="72" t="s">
        <v>45</v>
      </c>
      <c r="G319" s="52"/>
    </row>
    <row r="320">
      <c r="A320" s="47" t="s">
        <v>189</v>
      </c>
      <c r="B320" s="47" t="s">
        <v>7</v>
      </c>
      <c r="C320" s="31"/>
      <c r="D320" s="46" t="s">
        <v>1971</v>
      </c>
      <c r="E320" s="107">
        <v>188031.59</v>
      </c>
      <c r="F320" s="72" t="s">
        <v>27</v>
      </c>
      <c r="G320" s="52"/>
    </row>
    <row r="321">
      <c r="A321" s="47" t="s">
        <v>189</v>
      </c>
      <c r="B321" s="47" t="s">
        <v>7</v>
      </c>
      <c r="C321" s="31"/>
      <c r="D321" s="46" t="s">
        <v>1154</v>
      </c>
      <c r="E321" s="107">
        <v>182692.41</v>
      </c>
      <c r="F321" s="72" t="s">
        <v>45</v>
      </c>
      <c r="G321" s="52"/>
    </row>
    <row r="322">
      <c r="A322" s="47" t="s">
        <v>191</v>
      </c>
      <c r="B322" s="47" t="s">
        <v>7</v>
      </c>
      <c r="C322" s="31"/>
      <c r="D322" s="46" t="s">
        <v>1977</v>
      </c>
      <c r="E322" s="107">
        <v>182993.92</v>
      </c>
      <c r="F322" s="72" t="s">
        <v>86</v>
      </c>
      <c r="G322" s="52"/>
    </row>
    <row r="323">
      <c r="A323" s="47" t="s">
        <v>192</v>
      </c>
      <c r="B323" s="47" t="s">
        <v>7</v>
      </c>
      <c r="C323" s="31"/>
      <c r="D323" s="46" t="s">
        <v>1977</v>
      </c>
      <c r="E323" s="107">
        <v>162903.93</v>
      </c>
      <c r="F323" s="72" t="s">
        <v>86</v>
      </c>
      <c r="G323" s="52"/>
    </row>
    <row r="324">
      <c r="A324" s="47" t="s">
        <v>202</v>
      </c>
      <c r="B324" s="47" t="s">
        <v>7</v>
      </c>
      <c r="C324" s="31"/>
      <c r="D324" s="46" t="s">
        <v>1978</v>
      </c>
      <c r="E324" s="107">
        <v>125697.32</v>
      </c>
      <c r="F324" s="72" t="s">
        <v>69</v>
      </c>
      <c r="G324" s="52"/>
    </row>
    <row r="325">
      <c r="A325" s="47" t="s">
        <v>202</v>
      </c>
      <c r="B325" s="47" t="s">
        <v>7</v>
      </c>
      <c r="C325" s="31"/>
      <c r="D325" s="46" t="s">
        <v>1979</v>
      </c>
      <c r="E325" s="107">
        <v>116911.74</v>
      </c>
      <c r="F325" s="72" t="s">
        <v>95</v>
      </c>
      <c r="G325" s="52"/>
    </row>
    <row r="326">
      <c r="A326" s="47" t="s">
        <v>191</v>
      </c>
      <c r="B326" s="47" t="s">
        <v>7</v>
      </c>
      <c r="C326" s="31"/>
      <c r="D326" s="46" t="s">
        <v>694</v>
      </c>
      <c r="E326" s="107">
        <v>188381.15</v>
      </c>
      <c r="F326" s="72" t="s">
        <v>8</v>
      </c>
      <c r="G326" s="52"/>
    </row>
    <row r="327">
      <c r="A327" s="47" t="s">
        <v>191</v>
      </c>
      <c r="B327" s="47" t="s">
        <v>7</v>
      </c>
      <c r="C327" s="31"/>
      <c r="D327" s="46" t="s">
        <v>694</v>
      </c>
      <c r="E327" s="107">
        <v>180025.47</v>
      </c>
      <c r="F327" s="72" t="s">
        <v>8</v>
      </c>
      <c r="G327" s="52"/>
    </row>
    <row r="328">
      <c r="A328" s="140" t="s">
        <v>200</v>
      </c>
      <c r="B328" s="140" t="s">
        <v>7</v>
      </c>
      <c r="C328" s="144"/>
      <c r="D328" s="141" t="s">
        <v>1154</v>
      </c>
      <c r="E328" s="142">
        <v>181019.1</v>
      </c>
      <c r="F328" s="143" t="s">
        <v>45</v>
      </c>
      <c r="G328" s="52"/>
    </row>
    <row r="329">
      <c r="A329" s="31"/>
      <c r="B329" s="47"/>
      <c r="C329" s="31"/>
      <c r="E329" s="109"/>
      <c r="F329" s="33"/>
      <c r="G329" s="52"/>
    </row>
    <row r="330">
      <c r="A330" s="31"/>
      <c r="B330" s="47"/>
      <c r="C330" s="31"/>
      <c r="E330" s="109"/>
      <c r="F330" s="33"/>
      <c r="G330" s="52"/>
    </row>
    <row r="331">
      <c r="A331" s="31"/>
      <c r="B331" s="47"/>
      <c r="C331" s="31"/>
      <c r="E331" s="109"/>
      <c r="F331" s="33"/>
      <c r="G331" s="52"/>
    </row>
    <row r="332">
      <c r="A332" s="31"/>
      <c r="B332" s="47"/>
      <c r="C332" s="31"/>
      <c r="E332" s="109"/>
      <c r="F332" s="33"/>
      <c r="G332" s="52"/>
    </row>
    <row r="333">
      <c r="A333" s="31"/>
      <c r="B333" s="47"/>
      <c r="C333" s="31"/>
      <c r="E333" s="109"/>
      <c r="F333" s="33"/>
      <c r="G333" s="52"/>
    </row>
    <row r="334">
      <c r="A334" s="31"/>
      <c r="B334" s="47"/>
      <c r="C334" s="31"/>
      <c r="E334" s="109"/>
      <c r="F334" s="33"/>
      <c r="G334" s="52"/>
    </row>
    <row r="335">
      <c r="A335" s="31"/>
      <c r="B335" s="47"/>
      <c r="C335" s="31"/>
      <c r="E335" s="109"/>
      <c r="F335" s="33"/>
      <c r="G335" s="52"/>
    </row>
    <row r="336">
      <c r="A336" s="31"/>
      <c r="B336" s="47"/>
      <c r="C336" s="31"/>
      <c r="E336" s="109"/>
      <c r="F336" s="33"/>
      <c r="G336" s="52"/>
    </row>
    <row r="337">
      <c r="A337" s="31"/>
      <c r="B337" s="47"/>
      <c r="C337" s="31"/>
      <c r="E337" s="109"/>
      <c r="F337" s="33"/>
      <c r="G337" s="52"/>
    </row>
    <row r="338">
      <c r="A338" s="31"/>
      <c r="B338" s="47"/>
      <c r="C338" s="31"/>
      <c r="E338" s="109"/>
      <c r="F338" s="33"/>
      <c r="G338" s="52"/>
    </row>
    <row r="339">
      <c r="A339" s="31"/>
      <c r="B339" s="47"/>
      <c r="C339" s="31"/>
      <c r="E339" s="109"/>
      <c r="F339" s="33"/>
      <c r="G339" s="52"/>
    </row>
    <row r="340">
      <c r="A340" s="31"/>
      <c r="B340" s="47"/>
      <c r="C340" s="31"/>
      <c r="E340" s="109"/>
      <c r="F340" s="33"/>
      <c r="G340" s="52"/>
    </row>
    <row r="341">
      <c r="A341" s="31"/>
      <c r="B341" s="47"/>
      <c r="C341" s="31"/>
      <c r="E341" s="109"/>
      <c r="F341" s="33"/>
      <c r="G341" s="52"/>
    </row>
    <row r="342">
      <c r="A342" s="31"/>
      <c r="B342" s="47"/>
      <c r="C342" s="31"/>
      <c r="E342" s="109"/>
      <c r="F342" s="33"/>
      <c r="G342" s="52"/>
    </row>
    <row r="343">
      <c r="A343" s="31"/>
      <c r="B343" s="47"/>
      <c r="C343" s="31"/>
      <c r="E343" s="109"/>
      <c r="F343" s="33"/>
      <c r="G343" s="52"/>
    </row>
    <row r="344">
      <c r="A344" s="31"/>
      <c r="B344" s="47"/>
      <c r="C344" s="31"/>
      <c r="E344" s="109"/>
      <c r="F344" s="33"/>
      <c r="G344" s="52"/>
    </row>
    <row r="345">
      <c r="A345" s="31"/>
      <c r="B345" s="47"/>
      <c r="C345" s="31"/>
      <c r="E345" s="109"/>
      <c r="F345" s="33"/>
      <c r="G345" s="52"/>
    </row>
    <row r="346">
      <c r="A346" s="31"/>
      <c r="B346" s="47"/>
      <c r="C346" s="31"/>
      <c r="E346" s="109"/>
      <c r="F346" s="33"/>
      <c r="G346" s="52"/>
    </row>
    <row r="347">
      <c r="A347" s="31"/>
      <c r="B347" s="47"/>
      <c r="C347" s="31"/>
      <c r="E347" s="109"/>
      <c r="F347" s="33"/>
      <c r="G347" s="52"/>
    </row>
    <row r="348">
      <c r="A348" s="31"/>
      <c r="B348" s="47"/>
      <c r="C348" s="31"/>
      <c r="E348" s="109"/>
      <c r="F348" s="33"/>
      <c r="G348" s="52"/>
    </row>
    <row r="349">
      <c r="A349" s="31"/>
      <c r="B349" s="47"/>
      <c r="C349" s="31"/>
      <c r="E349" s="109"/>
      <c r="F349" s="33"/>
      <c r="G349" s="52"/>
    </row>
    <row r="350">
      <c r="A350" s="31"/>
      <c r="B350" s="47"/>
      <c r="C350" s="31"/>
      <c r="E350" s="109"/>
      <c r="F350" s="33"/>
      <c r="G350" s="52"/>
    </row>
    <row r="351">
      <c r="A351" s="31"/>
      <c r="B351" s="47"/>
      <c r="C351" s="31"/>
      <c r="E351" s="109"/>
      <c r="F351" s="33"/>
      <c r="G351" s="52"/>
    </row>
    <row r="352">
      <c r="A352" s="31"/>
      <c r="B352" s="47"/>
      <c r="C352" s="31"/>
      <c r="E352" s="109"/>
      <c r="F352" s="33"/>
      <c r="G352" s="52"/>
    </row>
    <row r="353">
      <c r="A353" s="31"/>
      <c r="B353" s="47"/>
      <c r="C353" s="31"/>
      <c r="E353" s="109"/>
      <c r="F353" s="33"/>
      <c r="G353" s="52"/>
    </row>
    <row r="354">
      <c r="A354" s="31"/>
      <c r="B354" s="47"/>
      <c r="C354" s="31"/>
      <c r="E354" s="109"/>
      <c r="F354" s="33"/>
      <c r="G354" s="52"/>
    </row>
    <row r="355">
      <c r="A355" s="31"/>
      <c r="B355" s="47"/>
      <c r="C355" s="31"/>
      <c r="E355" s="109"/>
      <c r="F355" s="33"/>
      <c r="G355" s="52"/>
    </row>
    <row r="356">
      <c r="A356" s="31"/>
      <c r="B356" s="47"/>
      <c r="C356" s="31"/>
      <c r="E356" s="109"/>
      <c r="F356" s="33"/>
      <c r="G356" s="52"/>
    </row>
    <row r="357">
      <c r="A357" s="31"/>
      <c r="B357" s="47"/>
      <c r="C357" s="31"/>
      <c r="E357" s="109"/>
      <c r="F357" s="33"/>
      <c r="G357" s="52"/>
    </row>
    <row r="358">
      <c r="A358" s="31"/>
      <c r="B358" s="47"/>
      <c r="C358" s="31"/>
      <c r="E358" s="109"/>
      <c r="F358" s="33"/>
      <c r="G358" s="52"/>
    </row>
    <row r="359">
      <c r="A359" s="31"/>
      <c r="B359" s="47"/>
      <c r="C359" s="31"/>
      <c r="E359" s="109"/>
      <c r="F359" s="33"/>
      <c r="G359" s="52"/>
    </row>
    <row r="360">
      <c r="A360" s="31"/>
      <c r="B360" s="47"/>
      <c r="C360" s="31"/>
      <c r="E360" s="109"/>
      <c r="F360" s="33"/>
      <c r="G360" s="52"/>
    </row>
    <row r="361">
      <c r="A361" s="31"/>
      <c r="B361" s="47"/>
      <c r="C361" s="31"/>
      <c r="E361" s="109"/>
      <c r="F361" s="33"/>
      <c r="G361" s="52"/>
    </row>
    <row r="362">
      <c r="A362" s="31"/>
      <c r="B362" s="47"/>
      <c r="C362" s="31"/>
      <c r="E362" s="109"/>
      <c r="F362" s="33"/>
      <c r="G362" s="52"/>
    </row>
    <row r="363">
      <c r="A363" s="31"/>
      <c r="B363" s="47"/>
      <c r="C363" s="31"/>
      <c r="E363" s="109"/>
      <c r="F363" s="33"/>
      <c r="G363" s="52"/>
    </row>
    <row r="364">
      <c r="A364" s="31"/>
      <c r="B364" s="47"/>
      <c r="C364" s="31"/>
      <c r="E364" s="109"/>
      <c r="F364" s="33"/>
      <c r="G364" s="52"/>
    </row>
    <row r="365">
      <c r="A365" s="31"/>
      <c r="B365" s="47"/>
      <c r="C365" s="31"/>
      <c r="E365" s="109"/>
      <c r="F365" s="33"/>
      <c r="G365" s="52"/>
    </row>
    <row r="366">
      <c r="A366" s="31"/>
      <c r="B366" s="47"/>
      <c r="C366" s="31"/>
      <c r="E366" s="109"/>
      <c r="F366" s="33"/>
      <c r="G366" s="52"/>
    </row>
    <row r="367">
      <c r="A367" s="31"/>
      <c r="B367" s="47"/>
      <c r="C367" s="31"/>
      <c r="E367" s="109"/>
      <c r="F367" s="33"/>
      <c r="G367" s="52"/>
    </row>
    <row r="368">
      <c r="A368" s="31"/>
      <c r="B368" s="47"/>
      <c r="C368" s="31"/>
      <c r="E368" s="109"/>
      <c r="F368" s="33"/>
      <c r="G368" s="52"/>
    </row>
    <row r="369">
      <c r="A369" s="31"/>
      <c r="B369" s="47"/>
      <c r="C369" s="31"/>
      <c r="E369" s="109"/>
      <c r="F369" s="33"/>
      <c r="G369" s="52"/>
    </row>
    <row r="370">
      <c r="A370" s="31"/>
      <c r="B370" s="47"/>
      <c r="C370" s="31"/>
      <c r="E370" s="109"/>
      <c r="F370" s="33"/>
      <c r="G370" s="52"/>
    </row>
    <row r="371">
      <c r="A371" s="31"/>
      <c r="B371" s="47"/>
      <c r="C371" s="31"/>
      <c r="E371" s="109"/>
      <c r="F371" s="33"/>
      <c r="G371" s="52"/>
    </row>
    <row r="372">
      <c r="A372" s="31"/>
      <c r="B372" s="47"/>
      <c r="C372" s="31"/>
      <c r="E372" s="109"/>
      <c r="F372" s="33"/>
      <c r="G372" s="52"/>
    </row>
    <row r="373">
      <c r="A373" s="31"/>
      <c r="B373" s="47"/>
      <c r="C373" s="31"/>
      <c r="E373" s="109"/>
      <c r="F373" s="33"/>
      <c r="G373" s="52"/>
    </row>
    <row r="374">
      <c r="A374" s="31"/>
      <c r="B374" s="47"/>
      <c r="C374" s="31"/>
      <c r="E374" s="109"/>
      <c r="F374" s="33"/>
      <c r="G374" s="52"/>
    </row>
    <row r="375">
      <c r="A375" s="31"/>
      <c r="B375" s="47"/>
      <c r="C375" s="31"/>
      <c r="E375" s="109"/>
      <c r="F375" s="33"/>
      <c r="G375" s="52"/>
    </row>
    <row r="376">
      <c r="A376" s="31"/>
      <c r="B376" s="47"/>
      <c r="C376" s="31"/>
      <c r="E376" s="109"/>
      <c r="F376" s="33"/>
      <c r="G376" s="52"/>
    </row>
    <row r="377">
      <c r="A377" s="31"/>
      <c r="B377" s="47"/>
      <c r="C377" s="31"/>
      <c r="E377" s="109"/>
      <c r="F377" s="33"/>
      <c r="G377" s="52"/>
    </row>
    <row r="378">
      <c r="A378" s="31"/>
      <c r="B378" s="47"/>
      <c r="C378" s="31"/>
      <c r="E378" s="109"/>
      <c r="F378" s="33"/>
      <c r="G378" s="52"/>
    </row>
    <row r="379">
      <c r="A379" s="31"/>
      <c r="B379" s="47"/>
      <c r="C379" s="31"/>
      <c r="E379" s="109"/>
      <c r="F379" s="33"/>
      <c r="G379" s="52"/>
    </row>
    <row r="380">
      <c r="A380" s="31"/>
      <c r="B380" s="47"/>
      <c r="C380" s="31"/>
      <c r="E380" s="109"/>
      <c r="F380" s="33"/>
      <c r="G380" s="52"/>
    </row>
    <row r="381">
      <c r="A381" s="31"/>
      <c r="B381" s="47"/>
      <c r="C381" s="31"/>
      <c r="E381" s="109"/>
      <c r="F381" s="33"/>
      <c r="G381" s="52"/>
    </row>
    <row r="382">
      <c r="A382" s="31"/>
      <c r="B382" s="47"/>
      <c r="C382" s="31"/>
      <c r="E382" s="109"/>
      <c r="F382" s="33"/>
      <c r="G382" s="52"/>
    </row>
    <row r="383">
      <c r="A383" s="31"/>
      <c r="B383" s="47"/>
      <c r="C383" s="31"/>
      <c r="E383" s="109"/>
      <c r="F383" s="33"/>
      <c r="G383" s="52"/>
    </row>
    <row r="384">
      <c r="A384" s="31"/>
      <c r="B384" s="47"/>
      <c r="C384" s="31"/>
      <c r="E384" s="109"/>
      <c r="F384" s="33"/>
      <c r="G384" s="52"/>
    </row>
    <row r="385">
      <c r="A385" s="31"/>
      <c r="B385" s="47"/>
      <c r="C385" s="31"/>
      <c r="E385" s="109"/>
      <c r="F385" s="33"/>
      <c r="G385" s="52"/>
    </row>
    <row r="386">
      <c r="A386" s="31"/>
      <c r="B386" s="47"/>
      <c r="C386" s="31"/>
      <c r="E386" s="109"/>
      <c r="F386" s="33"/>
      <c r="G386" s="52"/>
    </row>
    <row r="387">
      <c r="A387" s="31"/>
      <c r="B387" s="47"/>
      <c r="C387" s="31"/>
      <c r="E387" s="109"/>
      <c r="F387" s="33"/>
      <c r="G387" s="52"/>
    </row>
    <row r="388">
      <c r="A388" s="31"/>
      <c r="B388" s="47"/>
      <c r="C388" s="31"/>
      <c r="E388" s="109"/>
      <c r="F388" s="33"/>
      <c r="G388" s="52"/>
    </row>
    <row r="389">
      <c r="A389" s="31"/>
      <c r="B389" s="47"/>
      <c r="C389" s="31"/>
      <c r="E389" s="109"/>
      <c r="F389" s="33"/>
      <c r="G389" s="52"/>
    </row>
    <row r="390">
      <c r="A390" s="31"/>
      <c r="B390" s="47"/>
      <c r="C390" s="31"/>
      <c r="E390" s="109"/>
      <c r="F390" s="33"/>
      <c r="G390" s="52"/>
    </row>
    <row r="391">
      <c r="A391" s="31"/>
      <c r="B391" s="47"/>
      <c r="C391" s="31"/>
      <c r="E391" s="109"/>
      <c r="F391" s="33"/>
      <c r="G391" s="52"/>
    </row>
    <row r="392">
      <c r="A392" s="31"/>
      <c r="B392" s="47"/>
      <c r="C392" s="31"/>
      <c r="E392" s="109"/>
      <c r="F392" s="33"/>
      <c r="G392" s="52"/>
    </row>
    <row r="393">
      <c r="A393" s="31"/>
      <c r="B393" s="47"/>
      <c r="C393" s="31"/>
      <c r="E393" s="109"/>
      <c r="F393" s="33"/>
      <c r="G393" s="52"/>
    </row>
    <row r="394">
      <c r="A394" s="31"/>
      <c r="B394" s="47"/>
      <c r="C394" s="31"/>
      <c r="E394" s="109"/>
      <c r="F394" s="33"/>
      <c r="G394" s="52"/>
    </row>
    <row r="395">
      <c r="A395" s="31"/>
      <c r="B395" s="47"/>
      <c r="C395" s="31"/>
      <c r="E395" s="109"/>
      <c r="F395" s="33"/>
      <c r="G395" s="52"/>
    </row>
    <row r="396">
      <c r="A396" s="31"/>
      <c r="B396" s="47"/>
      <c r="C396" s="31"/>
      <c r="E396" s="109"/>
      <c r="F396" s="33"/>
      <c r="G396" s="52"/>
    </row>
    <row r="397">
      <c r="A397" s="31"/>
      <c r="B397" s="47"/>
      <c r="C397" s="31"/>
      <c r="E397" s="109"/>
      <c r="F397" s="33"/>
      <c r="G397" s="52"/>
    </row>
    <row r="398">
      <c r="A398" s="31"/>
      <c r="B398" s="47"/>
      <c r="C398" s="31"/>
      <c r="E398" s="109"/>
      <c r="F398" s="33"/>
      <c r="G398" s="52"/>
    </row>
    <row r="399">
      <c r="A399" s="31"/>
      <c r="B399" s="47"/>
      <c r="C399" s="31"/>
      <c r="E399" s="109"/>
      <c r="F399" s="33"/>
      <c r="G399" s="52"/>
    </row>
    <row r="400">
      <c r="A400" s="31"/>
      <c r="B400" s="47"/>
      <c r="C400" s="31"/>
      <c r="E400" s="109"/>
      <c r="F400" s="33"/>
      <c r="G400" s="52"/>
    </row>
    <row r="401">
      <c r="A401" s="31"/>
      <c r="B401" s="47"/>
      <c r="C401" s="31"/>
      <c r="E401" s="109"/>
      <c r="F401" s="33"/>
      <c r="G401" s="52"/>
    </row>
    <row r="402">
      <c r="A402" s="31"/>
      <c r="B402" s="47"/>
      <c r="C402" s="31"/>
      <c r="E402" s="109"/>
      <c r="F402" s="33"/>
      <c r="G402" s="52"/>
    </row>
    <row r="403">
      <c r="A403" s="31"/>
      <c r="B403" s="47"/>
      <c r="C403" s="31"/>
      <c r="E403" s="109"/>
      <c r="F403" s="33"/>
      <c r="G403" s="52"/>
    </row>
    <row r="404">
      <c r="A404" s="31"/>
      <c r="B404" s="47"/>
      <c r="C404" s="31"/>
      <c r="E404" s="109"/>
      <c r="F404" s="33"/>
      <c r="G404" s="52"/>
    </row>
    <row r="405">
      <c r="A405" s="31"/>
      <c r="B405" s="47"/>
      <c r="C405" s="31"/>
      <c r="E405" s="109"/>
      <c r="F405" s="33"/>
      <c r="G405" s="52"/>
    </row>
    <row r="406">
      <c r="A406" s="31"/>
      <c r="B406" s="47"/>
      <c r="C406" s="31"/>
      <c r="E406" s="109"/>
      <c r="F406" s="33"/>
      <c r="G406" s="52"/>
    </row>
    <row r="407">
      <c r="A407" s="31"/>
      <c r="B407" s="47"/>
      <c r="C407" s="31"/>
      <c r="E407" s="109"/>
      <c r="F407" s="33"/>
      <c r="G407" s="52"/>
    </row>
    <row r="408">
      <c r="A408" s="31"/>
      <c r="B408" s="47"/>
      <c r="C408" s="31"/>
      <c r="E408" s="109"/>
      <c r="F408" s="33"/>
      <c r="G408" s="52"/>
    </row>
    <row r="409">
      <c r="A409" s="31"/>
      <c r="B409" s="47"/>
      <c r="C409" s="31"/>
      <c r="E409" s="109"/>
      <c r="F409" s="33"/>
      <c r="G409" s="52"/>
    </row>
    <row r="410">
      <c r="A410" s="31"/>
      <c r="B410" s="47"/>
      <c r="C410" s="31"/>
      <c r="E410" s="109"/>
      <c r="F410" s="33"/>
      <c r="G410" s="52"/>
    </row>
    <row r="411">
      <c r="A411" s="31"/>
      <c r="B411" s="47"/>
      <c r="C411" s="31"/>
      <c r="E411" s="109"/>
      <c r="F411" s="33"/>
      <c r="G411" s="52"/>
    </row>
    <row r="412">
      <c r="A412" s="31"/>
      <c r="B412" s="47"/>
      <c r="C412" s="31"/>
      <c r="E412" s="109"/>
      <c r="F412" s="33"/>
      <c r="G412" s="52"/>
    </row>
    <row r="413">
      <c r="A413" s="31"/>
      <c r="B413" s="47"/>
      <c r="C413" s="31"/>
      <c r="E413" s="109"/>
      <c r="F413" s="33"/>
      <c r="G413" s="52"/>
    </row>
    <row r="414">
      <c r="A414" s="31"/>
      <c r="B414" s="47"/>
      <c r="C414" s="31"/>
      <c r="E414" s="109"/>
      <c r="F414" s="33"/>
      <c r="G414" s="52"/>
    </row>
    <row r="415">
      <c r="A415" s="31"/>
      <c r="B415" s="47"/>
      <c r="C415" s="31"/>
      <c r="E415" s="109"/>
      <c r="F415" s="33"/>
      <c r="G415" s="52"/>
    </row>
    <row r="416">
      <c r="A416" s="31"/>
      <c r="B416" s="47"/>
      <c r="C416" s="31"/>
      <c r="E416" s="109"/>
      <c r="F416" s="33"/>
      <c r="G416" s="52"/>
    </row>
    <row r="417">
      <c r="A417" s="31"/>
      <c r="B417" s="47"/>
      <c r="C417" s="31"/>
      <c r="E417" s="109"/>
      <c r="F417" s="33"/>
      <c r="G417" s="52"/>
    </row>
    <row r="418">
      <c r="A418" s="31"/>
      <c r="B418" s="47"/>
      <c r="C418" s="31"/>
      <c r="E418" s="109"/>
      <c r="F418" s="33"/>
      <c r="G418" s="52"/>
    </row>
    <row r="419">
      <c r="A419" s="31"/>
      <c r="B419" s="47"/>
      <c r="C419" s="31"/>
      <c r="E419" s="109"/>
      <c r="F419" s="33"/>
      <c r="G419" s="52"/>
    </row>
    <row r="420">
      <c r="A420" s="31"/>
      <c r="B420" s="47"/>
      <c r="C420" s="31"/>
      <c r="E420" s="109"/>
      <c r="F420" s="33"/>
      <c r="G420" s="52"/>
    </row>
    <row r="421">
      <c r="A421" s="31"/>
      <c r="B421" s="47"/>
      <c r="C421" s="31"/>
      <c r="E421" s="109"/>
      <c r="F421" s="33"/>
      <c r="G421" s="52"/>
    </row>
    <row r="422">
      <c r="A422" s="31"/>
      <c r="B422" s="47"/>
      <c r="C422" s="31"/>
      <c r="E422" s="109"/>
      <c r="F422" s="33"/>
      <c r="G422" s="52"/>
    </row>
    <row r="423">
      <c r="A423" s="31"/>
      <c r="B423" s="47"/>
      <c r="C423" s="31"/>
      <c r="E423" s="109"/>
      <c r="F423" s="33"/>
      <c r="G423" s="52"/>
    </row>
    <row r="424">
      <c r="A424" s="31"/>
      <c r="B424" s="47"/>
      <c r="C424" s="31"/>
      <c r="E424" s="109"/>
      <c r="F424" s="33"/>
      <c r="G424" s="52"/>
    </row>
    <row r="425">
      <c r="A425" s="31"/>
      <c r="B425" s="47"/>
      <c r="C425" s="31"/>
      <c r="E425" s="109"/>
      <c r="F425" s="33"/>
      <c r="G425" s="52"/>
    </row>
    <row r="426">
      <c r="A426" s="31"/>
      <c r="B426" s="47"/>
      <c r="C426" s="31"/>
      <c r="E426" s="109"/>
      <c r="F426" s="33"/>
      <c r="G426" s="52"/>
    </row>
    <row r="427">
      <c r="A427" s="31"/>
      <c r="B427" s="47"/>
      <c r="C427" s="31"/>
      <c r="E427" s="109"/>
      <c r="F427" s="33"/>
      <c r="G427" s="52"/>
    </row>
    <row r="428">
      <c r="A428" s="31"/>
      <c r="B428" s="47"/>
      <c r="C428" s="31"/>
      <c r="E428" s="109"/>
      <c r="F428" s="33"/>
      <c r="G428" s="52"/>
    </row>
    <row r="429">
      <c r="A429" s="31"/>
      <c r="B429" s="47"/>
      <c r="C429" s="31"/>
      <c r="E429" s="109"/>
      <c r="F429" s="33"/>
      <c r="G429" s="52"/>
    </row>
    <row r="430">
      <c r="A430" s="31"/>
      <c r="B430" s="47"/>
      <c r="C430" s="31"/>
      <c r="E430" s="109"/>
      <c r="F430" s="33"/>
      <c r="G430" s="52"/>
    </row>
    <row r="431">
      <c r="A431" s="31"/>
      <c r="B431" s="47"/>
      <c r="C431" s="31"/>
      <c r="E431" s="109"/>
      <c r="F431" s="33"/>
      <c r="G431" s="52"/>
    </row>
    <row r="432">
      <c r="A432" s="31"/>
      <c r="B432" s="47"/>
      <c r="C432" s="31"/>
      <c r="E432" s="109"/>
      <c r="F432" s="33"/>
      <c r="G432" s="52"/>
    </row>
    <row r="433">
      <c r="A433" s="31"/>
      <c r="B433" s="47"/>
      <c r="C433" s="31"/>
      <c r="E433" s="109"/>
      <c r="F433" s="33"/>
      <c r="G433" s="52"/>
    </row>
    <row r="434">
      <c r="A434" s="31"/>
      <c r="B434" s="47"/>
      <c r="C434" s="31"/>
      <c r="E434" s="109"/>
      <c r="F434" s="33"/>
      <c r="G434" s="52"/>
    </row>
    <row r="435">
      <c r="A435" s="31"/>
      <c r="B435" s="47"/>
      <c r="C435" s="31"/>
      <c r="E435" s="109"/>
      <c r="F435" s="33"/>
      <c r="G435" s="52"/>
    </row>
    <row r="436">
      <c r="A436" s="31"/>
      <c r="B436" s="47"/>
      <c r="C436" s="31"/>
      <c r="E436" s="109"/>
      <c r="F436" s="33"/>
      <c r="G436" s="52"/>
    </row>
    <row r="437">
      <c r="A437" s="31"/>
      <c r="B437" s="47"/>
      <c r="C437" s="31"/>
      <c r="E437" s="109"/>
      <c r="F437" s="33"/>
      <c r="G437" s="52"/>
    </row>
    <row r="438">
      <c r="A438" s="31"/>
      <c r="B438" s="47"/>
      <c r="C438" s="31"/>
      <c r="E438" s="109"/>
      <c r="F438" s="33"/>
      <c r="G438" s="52"/>
    </row>
    <row r="439">
      <c r="A439" s="31"/>
      <c r="B439" s="47"/>
      <c r="C439" s="31"/>
      <c r="E439" s="109"/>
      <c r="F439" s="33"/>
      <c r="G439" s="52"/>
    </row>
    <row r="440">
      <c r="A440" s="31"/>
      <c r="B440" s="47"/>
      <c r="C440" s="31"/>
      <c r="E440" s="109"/>
      <c r="F440" s="33"/>
      <c r="G440" s="52"/>
    </row>
    <row r="441">
      <c r="A441" s="31"/>
      <c r="B441" s="47"/>
      <c r="C441" s="31"/>
      <c r="E441" s="109"/>
      <c r="F441" s="33"/>
      <c r="G441" s="52"/>
    </row>
    <row r="442">
      <c r="A442" s="31"/>
      <c r="B442" s="47"/>
      <c r="C442" s="31"/>
      <c r="E442" s="109"/>
      <c r="F442" s="33"/>
      <c r="G442" s="52"/>
    </row>
    <row r="443">
      <c r="A443" s="31"/>
      <c r="B443" s="47"/>
      <c r="C443" s="31"/>
      <c r="E443" s="109"/>
      <c r="F443" s="33"/>
      <c r="G443" s="52"/>
    </row>
    <row r="444">
      <c r="A444" s="31"/>
      <c r="B444" s="47"/>
      <c r="C444" s="31"/>
      <c r="E444" s="109"/>
      <c r="F444" s="33"/>
      <c r="G444" s="52"/>
    </row>
    <row r="445">
      <c r="A445" s="31"/>
      <c r="B445" s="47"/>
      <c r="C445" s="31"/>
      <c r="E445" s="109"/>
      <c r="F445" s="33"/>
      <c r="G445" s="52"/>
    </row>
    <row r="446">
      <c r="A446" s="31"/>
      <c r="B446" s="47"/>
      <c r="C446" s="31"/>
      <c r="E446" s="109"/>
      <c r="F446" s="33"/>
      <c r="G446" s="52"/>
    </row>
    <row r="447">
      <c r="A447" s="31"/>
      <c r="B447" s="47"/>
      <c r="C447" s="31"/>
      <c r="E447" s="109"/>
      <c r="F447" s="33"/>
      <c r="G447" s="52"/>
    </row>
    <row r="448">
      <c r="A448" s="31"/>
      <c r="B448" s="47"/>
      <c r="C448" s="31"/>
      <c r="E448" s="109"/>
      <c r="F448" s="33"/>
      <c r="G448" s="52"/>
    </row>
    <row r="449">
      <c r="A449" s="31"/>
      <c r="B449" s="47"/>
      <c r="C449" s="31"/>
      <c r="E449" s="109"/>
      <c r="F449" s="33"/>
      <c r="G449" s="52"/>
    </row>
    <row r="450">
      <c r="A450" s="31"/>
      <c r="B450" s="47"/>
      <c r="C450" s="31"/>
      <c r="E450" s="109"/>
      <c r="F450" s="33"/>
      <c r="G450" s="52"/>
    </row>
    <row r="451">
      <c r="A451" s="31"/>
      <c r="B451" s="47"/>
      <c r="C451" s="31"/>
      <c r="E451" s="109"/>
      <c r="F451" s="33"/>
      <c r="G451" s="52"/>
    </row>
    <row r="452">
      <c r="A452" s="31"/>
      <c r="B452" s="47"/>
      <c r="C452" s="31"/>
      <c r="E452" s="109"/>
      <c r="F452" s="33"/>
      <c r="G452" s="52"/>
    </row>
    <row r="453">
      <c r="A453" s="31"/>
      <c r="B453" s="47"/>
      <c r="C453" s="31"/>
      <c r="E453" s="109"/>
      <c r="F453" s="33"/>
      <c r="G453" s="52"/>
    </row>
    <row r="454">
      <c r="A454" s="31"/>
      <c r="B454" s="47"/>
      <c r="C454" s="31"/>
      <c r="E454" s="109"/>
      <c r="F454" s="33"/>
      <c r="G454" s="52"/>
    </row>
    <row r="455">
      <c r="A455" s="31"/>
      <c r="B455" s="47"/>
      <c r="C455" s="31"/>
      <c r="E455" s="109"/>
      <c r="F455" s="33"/>
      <c r="G455" s="52"/>
    </row>
    <row r="456">
      <c r="A456" s="31"/>
      <c r="B456" s="47"/>
      <c r="C456" s="31"/>
      <c r="E456" s="109"/>
      <c r="F456" s="33"/>
      <c r="G456" s="52"/>
    </row>
    <row r="457">
      <c r="A457" s="31"/>
      <c r="B457" s="47"/>
      <c r="C457" s="31"/>
      <c r="E457" s="109"/>
      <c r="F457" s="33"/>
      <c r="G457" s="52"/>
    </row>
    <row r="458">
      <c r="A458" s="31"/>
      <c r="B458" s="47"/>
      <c r="C458" s="31"/>
      <c r="E458" s="109"/>
      <c r="F458" s="33"/>
      <c r="G458" s="52"/>
    </row>
    <row r="459">
      <c r="A459" s="31"/>
      <c r="B459" s="47"/>
      <c r="C459" s="31"/>
      <c r="E459" s="109"/>
      <c r="F459" s="33"/>
      <c r="G459" s="52"/>
    </row>
    <row r="460">
      <c r="A460" s="31"/>
      <c r="B460" s="47"/>
      <c r="C460" s="31"/>
      <c r="E460" s="109"/>
      <c r="F460" s="33"/>
      <c r="G460" s="52"/>
    </row>
    <row r="461">
      <c r="A461" s="31"/>
      <c r="B461" s="47"/>
      <c r="C461" s="31"/>
      <c r="E461" s="109"/>
      <c r="F461" s="33"/>
      <c r="G461" s="52"/>
    </row>
    <row r="462">
      <c r="A462" s="31"/>
      <c r="B462" s="47"/>
      <c r="C462" s="31"/>
      <c r="E462" s="109"/>
      <c r="F462" s="33"/>
      <c r="G462" s="52"/>
    </row>
    <row r="463">
      <c r="A463" s="31"/>
      <c r="B463" s="47"/>
      <c r="C463" s="31"/>
      <c r="E463" s="109"/>
      <c r="F463" s="33"/>
      <c r="G463" s="52"/>
    </row>
    <row r="464">
      <c r="A464" s="31"/>
      <c r="B464" s="47"/>
      <c r="C464" s="31"/>
      <c r="E464" s="109"/>
      <c r="F464" s="33"/>
      <c r="G464" s="52"/>
    </row>
    <row r="465">
      <c r="A465" s="31"/>
      <c r="B465" s="47"/>
      <c r="C465" s="31"/>
      <c r="E465" s="109"/>
      <c r="F465" s="33"/>
      <c r="G465" s="52"/>
    </row>
    <row r="466">
      <c r="A466" s="31"/>
      <c r="B466" s="47"/>
      <c r="C466" s="31"/>
      <c r="E466" s="109"/>
      <c r="F466" s="33"/>
      <c r="G466" s="52"/>
    </row>
    <row r="467">
      <c r="A467" s="31"/>
      <c r="B467" s="47"/>
      <c r="C467" s="31"/>
      <c r="E467" s="109"/>
      <c r="F467" s="33"/>
      <c r="G467" s="52"/>
    </row>
    <row r="468">
      <c r="A468" s="31"/>
      <c r="B468" s="47"/>
      <c r="C468" s="31"/>
      <c r="E468" s="109"/>
      <c r="F468" s="33"/>
      <c r="G468" s="52"/>
    </row>
    <row r="469">
      <c r="A469" s="31"/>
      <c r="B469" s="47"/>
      <c r="C469" s="31"/>
      <c r="E469" s="109"/>
      <c r="F469" s="33"/>
      <c r="G469" s="52"/>
    </row>
    <row r="470">
      <c r="A470" s="31"/>
      <c r="B470" s="47"/>
      <c r="C470" s="31"/>
      <c r="E470" s="109"/>
      <c r="F470" s="33"/>
      <c r="G470" s="52"/>
    </row>
    <row r="471">
      <c r="A471" s="31"/>
      <c r="B471" s="47"/>
      <c r="C471" s="31"/>
      <c r="E471" s="109"/>
      <c r="F471" s="33"/>
      <c r="G471" s="52"/>
    </row>
    <row r="472">
      <c r="A472" s="31"/>
      <c r="B472" s="47"/>
      <c r="C472" s="31"/>
      <c r="E472" s="109"/>
      <c r="F472" s="33"/>
      <c r="G472" s="52"/>
    </row>
    <row r="473">
      <c r="A473" s="31"/>
      <c r="B473" s="47"/>
      <c r="C473" s="31"/>
      <c r="E473" s="109"/>
      <c r="F473" s="33"/>
      <c r="G473" s="52"/>
    </row>
    <row r="474">
      <c r="A474" s="31"/>
      <c r="B474" s="47"/>
      <c r="C474" s="31"/>
      <c r="E474" s="109"/>
      <c r="F474" s="33"/>
      <c r="G474" s="52"/>
    </row>
    <row r="475">
      <c r="A475" s="31"/>
      <c r="B475" s="47"/>
      <c r="C475" s="31"/>
      <c r="E475" s="109"/>
      <c r="F475" s="33"/>
      <c r="G475" s="52"/>
    </row>
    <row r="476">
      <c r="A476" s="31"/>
      <c r="B476" s="47"/>
      <c r="C476" s="31"/>
      <c r="E476" s="109"/>
      <c r="F476" s="33"/>
      <c r="G476" s="52"/>
    </row>
    <row r="477">
      <c r="A477" s="31"/>
      <c r="B477" s="47"/>
      <c r="C477" s="31"/>
      <c r="E477" s="109"/>
      <c r="F477" s="33"/>
      <c r="G477" s="52"/>
    </row>
    <row r="478">
      <c r="A478" s="31"/>
      <c r="B478" s="47"/>
      <c r="C478" s="31"/>
      <c r="E478" s="109"/>
      <c r="F478" s="33"/>
      <c r="G478" s="52"/>
    </row>
    <row r="479">
      <c r="A479" s="31"/>
      <c r="B479" s="47"/>
      <c r="C479" s="31"/>
      <c r="E479" s="109"/>
      <c r="F479" s="33"/>
      <c r="G479" s="52"/>
    </row>
    <row r="480">
      <c r="A480" s="31"/>
      <c r="B480" s="47"/>
      <c r="C480" s="31"/>
      <c r="E480" s="109"/>
      <c r="F480" s="33"/>
      <c r="G480" s="52"/>
    </row>
    <row r="481">
      <c r="A481" s="31"/>
      <c r="B481" s="47"/>
      <c r="C481" s="31"/>
      <c r="E481" s="109"/>
      <c r="F481" s="33"/>
      <c r="G481" s="52"/>
    </row>
    <row r="482">
      <c r="A482" s="31"/>
      <c r="B482" s="47"/>
      <c r="C482" s="31"/>
      <c r="E482" s="109"/>
      <c r="F482" s="33"/>
      <c r="G482" s="52"/>
    </row>
    <row r="483">
      <c r="A483" s="31"/>
      <c r="B483" s="47"/>
      <c r="C483" s="31"/>
      <c r="E483" s="109"/>
      <c r="F483" s="33"/>
      <c r="G483" s="52"/>
    </row>
    <row r="484">
      <c r="A484" s="31"/>
      <c r="B484" s="47"/>
      <c r="C484" s="31"/>
      <c r="E484" s="109"/>
      <c r="F484" s="33"/>
      <c r="G484" s="52"/>
    </row>
    <row r="485">
      <c r="A485" s="31"/>
      <c r="B485" s="47"/>
      <c r="C485" s="31"/>
      <c r="E485" s="109"/>
      <c r="F485" s="33"/>
      <c r="G485" s="52"/>
    </row>
    <row r="486">
      <c r="A486" s="31"/>
      <c r="B486" s="47"/>
      <c r="C486" s="31"/>
      <c r="E486" s="109"/>
      <c r="F486" s="33"/>
      <c r="G486" s="52"/>
    </row>
    <row r="487">
      <c r="A487" s="31"/>
      <c r="B487" s="47"/>
      <c r="C487" s="31"/>
      <c r="E487" s="109"/>
      <c r="F487" s="33"/>
      <c r="G487" s="52"/>
    </row>
    <row r="488">
      <c r="A488" s="31"/>
      <c r="B488" s="47"/>
      <c r="C488" s="31"/>
      <c r="E488" s="109"/>
      <c r="F488" s="33"/>
      <c r="G488" s="52"/>
    </row>
    <row r="489">
      <c r="A489" s="31"/>
      <c r="B489" s="47"/>
      <c r="C489" s="31"/>
      <c r="E489" s="109"/>
      <c r="F489" s="33"/>
      <c r="G489" s="52"/>
    </row>
    <row r="490">
      <c r="A490" s="31"/>
      <c r="B490" s="47"/>
      <c r="C490" s="31"/>
      <c r="E490" s="109"/>
      <c r="F490" s="33"/>
      <c r="G490" s="52"/>
    </row>
    <row r="491">
      <c r="A491" s="31"/>
      <c r="B491" s="47"/>
      <c r="C491" s="31"/>
      <c r="E491" s="109"/>
      <c r="F491" s="33"/>
      <c r="G491" s="52"/>
    </row>
    <row r="492">
      <c r="A492" s="31"/>
      <c r="B492" s="47"/>
      <c r="C492" s="31"/>
      <c r="E492" s="109"/>
      <c r="F492" s="33"/>
      <c r="G492" s="52"/>
    </row>
    <row r="493">
      <c r="A493" s="31"/>
      <c r="B493" s="47"/>
      <c r="C493" s="31"/>
      <c r="E493" s="109"/>
      <c r="F493" s="33"/>
      <c r="G493" s="52"/>
    </row>
    <row r="494">
      <c r="A494" s="31"/>
      <c r="B494" s="47"/>
      <c r="C494" s="31"/>
      <c r="E494" s="109"/>
      <c r="F494" s="33"/>
      <c r="G494" s="52"/>
    </row>
    <row r="495">
      <c r="A495" s="31"/>
      <c r="B495" s="47"/>
      <c r="C495" s="31"/>
      <c r="E495" s="109"/>
      <c r="F495" s="33"/>
      <c r="G495" s="52"/>
    </row>
    <row r="496">
      <c r="A496" s="31"/>
      <c r="B496" s="47"/>
      <c r="C496" s="31"/>
      <c r="E496" s="109"/>
      <c r="F496" s="33"/>
      <c r="G496" s="52"/>
    </row>
    <row r="497">
      <c r="A497" s="31"/>
      <c r="B497" s="47"/>
      <c r="C497" s="31"/>
      <c r="E497" s="109"/>
      <c r="F497" s="33"/>
      <c r="G497" s="52"/>
    </row>
    <row r="498">
      <c r="A498" s="31"/>
      <c r="B498" s="47"/>
      <c r="C498" s="31"/>
      <c r="E498" s="109"/>
      <c r="F498" s="33"/>
      <c r="G498" s="52"/>
    </row>
    <row r="499">
      <c r="A499" s="31"/>
      <c r="B499" s="47"/>
      <c r="C499" s="31"/>
      <c r="E499" s="109"/>
      <c r="F499" s="33"/>
      <c r="G499" s="52"/>
    </row>
    <row r="500">
      <c r="A500" s="31"/>
      <c r="B500" s="47"/>
      <c r="C500" s="31"/>
      <c r="E500" s="109"/>
      <c r="F500" s="33"/>
      <c r="G500" s="52"/>
    </row>
    <row r="501">
      <c r="A501" s="31"/>
      <c r="B501" s="47"/>
      <c r="C501" s="31"/>
      <c r="E501" s="109"/>
      <c r="F501" s="33"/>
      <c r="G501" s="52"/>
    </row>
    <row r="502">
      <c r="A502" s="31"/>
      <c r="B502" s="47"/>
      <c r="C502" s="31"/>
      <c r="E502" s="109"/>
      <c r="F502" s="33"/>
      <c r="G502" s="52"/>
    </row>
    <row r="503">
      <c r="A503" s="31"/>
      <c r="B503" s="47"/>
      <c r="C503" s="31"/>
      <c r="E503" s="109"/>
      <c r="F503" s="33"/>
      <c r="G503" s="52"/>
    </row>
    <row r="504">
      <c r="A504" s="31"/>
      <c r="B504" s="47"/>
      <c r="C504" s="31"/>
      <c r="E504" s="109"/>
      <c r="F504" s="33"/>
      <c r="G504" s="52"/>
    </row>
    <row r="505">
      <c r="A505" s="31"/>
      <c r="B505" s="47"/>
      <c r="C505" s="31"/>
      <c r="E505" s="109"/>
      <c r="F505" s="33"/>
      <c r="G505" s="52"/>
    </row>
    <row r="506">
      <c r="A506" s="31"/>
      <c r="B506" s="47"/>
      <c r="C506" s="31"/>
      <c r="E506" s="109"/>
      <c r="F506" s="33"/>
      <c r="G506" s="52"/>
    </row>
    <row r="507">
      <c r="A507" s="31"/>
      <c r="B507" s="47"/>
      <c r="C507" s="31"/>
      <c r="E507" s="109"/>
      <c r="F507" s="33"/>
      <c r="G507" s="52"/>
    </row>
    <row r="508">
      <c r="A508" s="31"/>
      <c r="B508" s="47"/>
      <c r="C508" s="31"/>
      <c r="E508" s="109"/>
      <c r="F508" s="33"/>
      <c r="G508" s="52"/>
    </row>
    <row r="509">
      <c r="A509" s="31"/>
      <c r="B509" s="47"/>
      <c r="C509" s="31"/>
      <c r="E509" s="109"/>
      <c r="F509" s="33"/>
      <c r="G509" s="52"/>
    </row>
    <row r="510">
      <c r="A510" s="31"/>
      <c r="B510" s="47"/>
      <c r="C510" s="31"/>
      <c r="E510" s="109"/>
      <c r="F510" s="33"/>
      <c r="G510" s="52"/>
    </row>
    <row r="511">
      <c r="A511" s="31"/>
      <c r="B511" s="47"/>
      <c r="C511" s="31"/>
      <c r="E511" s="109"/>
      <c r="F511" s="33"/>
      <c r="G511" s="52"/>
    </row>
    <row r="512">
      <c r="A512" s="31"/>
      <c r="B512" s="47"/>
      <c r="C512" s="31"/>
      <c r="E512" s="109"/>
      <c r="F512" s="33"/>
      <c r="G512" s="52"/>
    </row>
    <row r="513">
      <c r="A513" s="31"/>
      <c r="B513" s="47"/>
      <c r="C513" s="31"/>
      <c r="E513" s="109"/>
      <c r="F513" s="33"/>
      <c r="G513" s="52"/>
    </row>
    <row r="514">
      <c r="A514" s="31"/>
      <c r="B514" s="47"/>
      <c r="C514" s="31"/>
      <c r="E514" s="109"/>
      <c r="F514" s="33"/>
      <c r="G514" s="52"/>
    </row>
    <row r="515">
      <c r="A515" s="31"/>
      <c r="B515" s="47"/>
      <c r="C515" s="31"/>
      <c r="E515" s="109"/>
      <c r="F515" s="33"/>
      <c r="G515" s="52"/>
    </row>
    <row r="516">
      <c r="A516" s="31"/>
      <c r="B516" s="47"/>
      <c r="C516" s="31"/>
      <c r="E516" s="109"/>
      <c r="F516" s="33"/>
      <c r="G516" s="52"/>
    </row>
    <row r="517">
      <c r="A517" s="31"/>
      <c r="B517" s="47"/>
      <c r="C517" s="31"/>
      <c r="E517" s="109"/>
      <c r="F517" s="33"/>
      <c r="G517" s="52"/>
    </row>
    <row r="518">
      <c r="A518" s="31"/>
      <c r="B518" s="47"/>
      <c r="C518" s="31"/>
      <c r="E518" s="109"/>
      <c r="F518" s="33"/>
      <c r="G518" s="52"/>
    </row>
    <row r="519">
      <c r="A519" s="31"/>
      <c r="B519" s="47"/>
      <c r="C519" s="31"/>
      <c r="E519" s="109"/>
      <c r="F519" s="33"/>
      <c r="G519" s="52"/>
    </row>
    <row r="520">
      <c r="A520" s="31"/>
      <c r="B520" s="47"/>
      <c r="C520" s="31"/>
      <c r="E520" s="109"/>
      <c r="F520" s="33"/>
      <c r="G520" s="52"/>
    </row>
    <row r="521">
      <c r="A521" s="31"/>
      <c r="B521" s="47"/>
      <c r="C521" s="31"/>
      <c r="E521" s="109"/>
      <c r="F521" s="33"/>
      <c r="G521" s="52"/>
    </row>
    <row r="522">
      <c r="A522" s="31"/>
      <c r="B522" s="47"/>
      <c r="C522" s="31"/>
      <c r="E522" s="109"/>
      <c r="F522" s="33"/>
      <c r="G522" s="52"/>
    </row>
    <row r="523">
      <c r="A523" s="31"/>
      <c r="B523" s="47"/>
      <c r="C523" s="31"/>
      <c r="E523" s="109"/>
      <c r="F523" s="33"/>
      <c r="G523" s="52"/>
    </row>
    <row r="524">
      <c r="A524" s="31"/>
      <c r="B524" s="47"/>
      <c r="C524" s="31"/>
      <c r="E524" s="109"/>
      <c r="F524" s="33"/>
      <c r="G524" s="52"/>
    </row>
    <row r="525">
      <c r="A525" s="31"/>
      <c r="B525" s="47"/>
      <c r="C525" s="31"/>
      <c r="E525" s="109"/>
      <c r="F525" s="33"/>
      <c r="G525" s="52"/>
    </row>
    <row r="526">
      <c r="A526" s="31"/>
      <c r="B526" s="47"/>
      <c r="C526" s="31"/>
      <c r="E526" s="109"/>
      <c r="F526" s="33"/>
      <c r="G526" s="52"/>
    </row>
    <row r="527">
      <c r="A527" s="31"/>
      <c r="B527" s="47"/>
      <c r="C527" s="31"/>
      <c r="E527" s="109"/>
      <c r="F527" s="33"/>
      <c r="G527" s="52"/>
    </row>
    <row r="528">
      <c r="A528" s="31"/>
      <c r="B528" s="47"/>
      <c r="C528" s="31"/>
      <c r="E528" s="109"/>
      <c r="F528" s="33"/>
      <c r="G528" s="52"/>
    </row>
    <row r="529">
      <c r="A529" s="31"/>
      <c r="B529" s="47"/>
      <c r="C529" s="31"/>
      <c r="E529" s="109"/>
      <c r="F529" s="33"/>
      <c r="G529" s="52"/>
    </row>
    <row r="530">
      <c r="A530" s="31"/>
      <c r="B530" s="47"/>
      <c r="C530" s="31"/>
      <c r="E530" s="109"/>
      <c r="F530" s="33"/>
      <c r="G530" s="52"/>
    </row>
    <row r="531">
      <c r="A531" s="31"/>
      <c r="B531" s="47"/>
      <c r="C531" s="31"/>
      <c r="E531" s="109"/>
      <c r="F531" s="33"/>
      <c r="G531" s="52"/>
    </row>
    <row r="532">
      <c r="A532" s="31"/>
      <c r="B532" s="47"/>
      <c r="C532" s="31"/>
      <c r="E532" s="109"/>
      <c r="F532" s="33"/>
      <c r="G532" s="52"/>
    </row>
    <row r="533">
      <c r="A533" s="31"/>
      <c r="B533" s="47"/>
      <c r="C533" s="31"/>
      <c r="E533" s="109"/>
      <c r="F533" s="33"/>
      <c r="G533" s="52"/>
    </row>
    <row r="534">
      <c r="A534" s="31"/>
      <c r="B534" s="47"/>
      <c r="C534" s="31"/>
      <c r="E534" s="109"/>
      <c r="F534" s="33"/>
      <c r="G534" s="52"/>
    </row>
    <row r="535">
      <c r="A535" s="31"/>
      <c r="B535" s="47"/>
      <c r="C535" s="31"/>
      <c r="E535" s="109"/>
      <c r="F535" s="33"/>
      <c r="G535" s="52"/>
    </row>
    <row r="536">
      <c r="A536" s="31"/>
      <c r="B536" s="47"/>
      <c r="C536" s="31"/>
      <c r="E536" s="109"/>
      <c r="F536" s="33"/>
      <c r="G536" s="52"/>
    </row>
    <row r="537">
      <c r="A537" s="31"/>
      <c r="B537" s="47"/>
      <c r="C537" s="31"/>
      <c r="E537" s="109"/>
      <c r="F537" s="33"/>
      <c r="G537" s="52"/>
    </row>
    <row r="538">
      <c r="A538" s="31"/>
      <c r="B538" s="47"/>
      <c r="C538" s="31"/>
      <c r="E538" s="109"/>
      <c r="F538" s="33"/>
      <c r="G538" s="52"/>
    </row>
    <row r="539">
      <c r="A539" s="31"/>
      <c r="B539" s="47"/>
      <c r="C539" s="31"/>
      <c r="E539" s="109"/>
      <c r="F539" s="33"/>
      <c r="G539" s="52"/>
    </row>
    <row r="540">
      <c r="A540" s="31"/>
      <c r="B540" s="47"/>
      <c r="C540" s="31"/>
      <c r="E540" s="109"/>
      <c r="F540" s="33"/>
      <c r="G540" s="52"/>
    </row>
    <row r="541">
      <c r="A541" s="31"/>
      <c r="B541" s="47"/>
      <c r="C541" s="31"/>
      <c r="E541" s="109"/>
      <c r="F541" s="33"/>
      <c r="G541" s="52"/>
    </row>
    <row r="542">
      <c r="A542" s="31"/>
      <c r="B542" s="47"/>
      <c r="C542" s="31"/>
      <c r="E542" s="109"/>
      <c r="F542" s="33"/>
      <c r="G542" s="52"/>
    </row>
    <row r="543">
      <c r="A543" s="31"/>
      <c r="B543" s="47"/>
      <c r="C543" s="31"/>
      <c r="E543" s="109"/>
      <c r="F543" s="33"/>
      <c r="G543" s="52"/>
    </row>
    <row r="544">
      <c r="A544" s="31"/>
      <c r="B544" s="47"/>
      <c r="C544" s="31"/>
      <c r="E544" s="109"/>
      <c r="F544" s="33"/>
      <c r="G544" s="52"/>
    </row>
    <row r="545">
      <c r="A545" s="31"/>
      <c r="B545" s="47"/>
      <c r="C545" s="31"/>
      <c r="E545" s="109"/>
      <c r="F545" s="33"/>
      <c r="G545" s="52"/>
    </row>
    <row r="546">
      <c r="A546" s="31"/>
      <c r="B546" s="47"/>
      <c r="C546" s="31"/>
      <c r="E546" s="109"/>
      <c r="F546" s="33"/>
      <c r="G546" s="52"/>
    </row>
    <row r="547">
      <c r="A547" s="31"/>
      <c r="B547" s="47"/>
      <c r="C547" s="31"/>
      <c r="E547" s="109"/>
      <c r="F547" s="33"/>
      <c r="G547" s="52"/>
    </row>
    <row r="548">
      <c r="A548" s="31"/>
      <c r="B548" s="47"/>
      <c r="C548" s="31"/>
      <c r="E548" s="109"/>
      <c r="F548" s="33"/>
      <c r="G548" s="52"/>
    </row>
    <row r="549">
      <c r="A549" s="31"/>
      <c r="B549" s="47"/>
      <c r="C549" s="31"/>
      <c r="E549" s="109"/>
      <c r="F549" s="33"/>
      <c r="G549" s="52"/>
    </row>
    <row r="550">
      <c r="A550" s="31"/>
      <c r="B550" s="47"/>
      <c r="C550" s="31"/>
      <c r="E550" s="109"/>
      <c r="F550" s="33"/>
      <c r="G550" s="52"/>
    </row>
    <row r="551">
      <c r="A551" s="31"/>
      <c r="B551" s="47"/>
      <c r="C551" s="31"/>
      <c r="E551" s="109"/>
      <c r="F551" s="33"/>
      <c r="G551" s="52"/>
    </row>
    <row r="552">
      <c r="A552" s="31"/>
      <c r="B552" s="47"/>
      <c r="C552" s="31"/>
      <c r="E552" s="109"/>
      <c r="F552" s="33"/>
      <c r="G552" s="52"/>
    </row>
    <row r="553">
      <c r="A553" s="31"/>
      <c r="B553" s="47"/>
      <c r="C553" s="31"/>
      <c r="E553" s="109"/>
      <c r="F553" s="33"/>
      <c r="G553" s="52"/>
    </row>
    <row r="554">
      <c r="A554" s="31"/>
      <c r="B554" s="47"/>
      <c r="C554" s="31"/>
      <c r="E554" s="109"/>
      <c r="F554" s="33"/>
      <c r="G554" s="52"/>
    </row>
    <row r="555">
      <c r="A555" s="31"/>
      <c r="B555" s="47"/>
      <c r="C555" s="31"/>
      <c r="E555" s="109"/>
      <c r="F555" s="33"/>
      <c r="G555" s="52"/>
    </row>
    <row r="556">
      <c r="A556" s="31"/>
      <c r="B556" s="47"/>
      <c r="C556" s="31"/>
      <c r="E556" s="109"/>
      <c r="F556" s="33"/>
      <c r="G556" s="52"/>
    </row>
    <row r="557">
      <c r="A557" s="31"/>
      <c r="B557" s="47"/>
      <c r="C557" s="31"/>
      <c r="E557" s="109"/>
      <c r="F557" s="33"/>
      <c r="G557" s="52"/>
    </row>
    <row r="558">
      <c r="A558" s="31"/>
      <c r="B558" s="47"/>
      <c r="C558" s="31"/>
      <c r="E558" s="109"/>
      <c r="F558" s="33"/>
      <c r="G558" s="52"/>
    </row>
    <row r="559">
      <c r="A559" s="31"/>
      <c r="B559" s="47"/>
      <c r="C559" s="31"/>
      <c r="E559" s="109"/>
      <c r="F559" s="33"/>
      <c r="G559" s="52"/>
    </row>
    <row r="560">
      <c r="A560" s="31"/>
      <c r="B560" s="47"/>
      <c r="C560" s="31"/>
      <c r="E560" s="109"/>
      <c r="F560" s="33"/>
      <c r="G560" s="52"/>
    </row>
    <row r="561">
      <c r="A561" s="31"/>
      <c r="B561" s="47"/>
      <c r="C561" s="31"/>
      <c r="E561" s="109"/>
      <c r="F561" s="33"/>
      <c r="G561" s="52"/>
    </row>
    <row r="562">
      <c r="A562" s="31"/>
      <c r="B562" s="47"/>
      <c r="C562" s="31"/>
      <c r="E562" s="109"/>
      <c r="F562" s="33"/>
      <c r="G562" s="52"/>
    </row>
    <row r="563">
      <c r="A563" s="31"/>
      <c r="B563" s="47"/>
      <c r="C563" s="31"/>
      <c r="E563" s="109"/>
      <c r="F563" s="33"/>
      <c r="G563" s="52"/>
    </row>
    <row r="564">
      <c r="A564" s="31"/>
      <c r="B564" s="47"/>
      <c r="C564" s="31"/>
      <c r="E564" s="109"/>
      <c r="F564" s="33"/>
      <c r="G564" s="52"/>
    </row>
    <row r="565">
      <c r="A565" s="31"/>
      <c r="B565" s="47"/>
      <c r="C565" s="31"/>
      <c r="E565" s="109"/>
      <c r="F565" s="33"/>
      <c r="G565" s="52"/>
    </row>
    <row r="566">
      <c r="A566" s="31"/>
      <c r="B566" s="47"/>
      <c r="C566" s="31"/>
      <c r="E566" s="109"/>
      <c r="F566" s="33"/>
      <c r="G566" s="52"/>
    </row>
    <row r="567">
      <c r="A567" s="31"/>
      <c r="B567" s="47"/>
      <c r="C567" s="31"/>
      <c r="E567" s="109"/>
      <c r="F567" s="33"/>
      <c r="G567" s="52"/>
    </row>
    <row r="568">
      <c r="A568" s="31"/>
      <c r="B568" s="47"/>
      <c r="C568" s="31"/>
      <c r="E568" s="109"/>
      <c r="F568" s="33"/>
      <c r="G568" s="52"/>
    </row>
    <row r="569">
      <c r="A569" s="31"/>
      <c r="B569" s="47"/>
      <c r="C569" s="31"/>
      <c r="E569" s="109"/>
      <c r="F569" s="33"/>
      <c r="G569" s="52"/>
    </row>
    <row r="570">
      <c r="A570" s="31"/>
      <c r="B570" s="47"/>
      <c r="C570" s="31"/>
      <c r="E570" s="109"/>
      <c r="F570" s="33"/>
      <c r="G570" s="52"/>
    </row>
    <row r="571">
      <c r="A571" s="31"/>
      <c r="B571" s="47"/>
      <c r="C571" s="31"/>
      <c r="E571" s="109"/>
      <c r="F571" s="33"/>
      <c r="G571" s="52"/>
    </row>
    <row r="572">
      <c r="A572" s="31"/>
      <c r="B572" s="47"/>
      <c r="C572" s="31"/>
      <c r="E572" s="109"/>
      <c r="F572" s="33"/>
      <c r="G572" s="52"/>
    </row>
    <row r="573">
      <c r="A573" s="31"/>
      <c r="B573" s="47"/>
      <c r="C573" s="31"/>
      <c r="E573" s="109"/>
      <c r="F573" s="33"/>
      <c r="G573" s="52"/>
    </row>
    <row r="574">
      <c r="A574" s="31"/>
      <c r="B574" s="47"/>
      <c r="C574" s="31"/>
      <c r="E574" s="109"/>
      <c r="F574" s="33"/>
      <c r="G574" s="52"/>
    </row>
    <row r="575">
      <c r="A575" s="31"/>
      <c r="B575" s="47"/>
      <c r="C575" s="31"/>
      <c r="E575" s="109"/>
      <c r="F575" s="33"/>
      <c r="G575" s="52"/>
    </row>
    <row r="576">
      <c r="A576" s="31"/>
      <c r="B576" s="47"/>
      <c r="C576" s="31"/>
      <c r="E576" s="109"/>
      <c r="F576" s="33"/>
      <c r="G576" s="52"/>
    </row>
    <row r="577">
      <c r="A577" s="31"/>
      <c r="B577" s="47"/>
      <c r="C577" s="31"/>
      <c r="E577" s="109"/>
      <c r="F577" s="33"/>
      <c r="G577" s="52"/>
    </row>
    <row r="578">
      <c r="A578" s="31"/>
      <c r="B578" s="47"/>
      <c r="C578" s="31"/>
      <c r="E578" s="109"/>
      <c r="F578" s="33"/>
      <c r="G578" s="52"/>
    </row>
    <row r="579">
      <c r="A579" s="31"/>
      <c r="B579" s="47"/>
      <c r="C579" s="31"/>
      <c r="E579" s="109"/>
      <c r="F579" s="33"/>
      <c r="G579" s="52"/>
    </row>
    <row r="580">
      <c r="A580" s="31"/>
      <c r="B580" s="47"/>
      <c r="C580" s="31"/>
      <c r="E580" s="109"/>
      <c r="F580" s="33"/>
      <c r="G580" s="52"/>
    </row>
    <row r="581">
      <c r="A581" s="31"/>
      <c r="B581" s="47"/>
      <c r="C581" s="31"/>
      <c r="E581" s="109"/>
      <c r="F581" s="33"/>
      <c r="G581" s="52"/>
    </row>
    <row r="582">
      <c r="A582" s="31"/>
      <c r="B582" s="47"/>
      <c r="C582" s="31"/>
      <c r="E582" s="109"/>
      <c r="F582" s="33"/>
      <c r="G582" s="52"/>
    </row>
    <row r="583">
      <c r="A583" s="31"/>
      <c r="B583" s="47"/>
      <c r="C583" s="31"/>
      <c r="E583" s="109"/>
      <c r="F583" s="33"/>
      <c r="G583" s="52"/>
    </row>
    <row r="584">
      <c r="A584" s="31"/>
      <c r="B584" s="47"/>
      <c r="C584" s="31"/>
      <c r="E584" s="109"/>
      <c r="F584" s="33"/>
      <c r="G584" s="52"/>
    </row>
    <row r="585">
      <c r="A585" s="31"/>
      <c r="B585" s="47"/>
      <c r="C585" s="31"/>
      <c r="E585" s="109"/>
      <c r="F585" s="33"/>
      <c r="G585" s="52"/>
    </row>
    <row r="586">
      <c r="A586" s="31"/>
      <c r="B586" s="47"/>
      <c r="C586" s="31"/>
      <c r="E586" s="109"/>
      <c r="F586" s="33"/>
      <c r="G586" s="52"/>
    </row>
    <row r="587">
      <c r="A587" s="31"/>
      <c r="B587" s="47"/>
      <c r="C587" s="31"/>
      <c r="E587" s="109"/>
      <c r="F587" s="33"/>
      <c r="G587" s="52"/>
    </row>
    <row r="588">
      <c r="A588" s="31"/>
      <c r="B588" s="47"/>
      <c r="C588" s="31"/>
      <c r="E588" s="109"/>
      <c r="F588" s="33"/>
      <c r="G588" s="52"/>
    </row>
    <row r="589">
      <c r="A589" s="31"/>
      <c r="B589" s="47"/>
      <c r="C589" s="31"/>
      <c r="E589" s="109"/>
      <c r="F589" s="33"/>
      <c r="G589" s="52"/>
    </row>
    <row r="590">
      <c r="A590" s="31"/>
      <c r="B590" s="47"/>
      <c r="C590" s="31"/>
      <c r="E590" s="109"/>
      <c r="F590" s="33"/>
      <c r="G590" s="52"/>
    </row>
    <row r="591">
      <c r="A591" s="31"/>
      <c r="B591" s="47"/>
      <c r="C591" s="31"/>
      <c r="E591" s="109"/>
      <c r="F591" s="33"/>
      <c r="G591" s="52"/>
    </row>
    <row r="592">
      <c r="A592" s="31"/>
      <c r="B592" s="47"/>
      <c r="C592" s="31"/>
      <c r="E592" s="109"/>
      <c r="F592" s="33"/>
      <c r="G592" s="52"/>
    </row>
    <row r="593">
      <c r="A593" s="31"/>
      <c r="B593" s="47"/>
      <c r="C593" s="31"/>
      <c r="E593" s="109"/>
      <c r="F593" s="33"/>
      <c r="G593" s="52"/>
    </row>
    <row r="594">
      <c r="A594" s="31"/>
      <c r="B594" s="47"/>
      <c r="C594" s="31"/>
      <c r="E594" s="109"/>
      <c r="F594" s="33"/>
      <c r="G594" s="52"/>
    </row>
    <row r="595">
      <c r="A595" s="31"/>
      <c r="B595" s="47"/>
      <c r="C595" s="31"/>
      <c r="E595" s="109"/>
      <c r="F595" s="33"/>
      <c r="G595" s="52"/>
    </row>
    <row r="596">
      <c r="A596" s="31"/>
      <c r="B596" s="47"/>
      <c r="C596" s="31"/>
      <c r="E596" s="109"/>
      <c r="F596" s="33"/>
      <c r="G596" s="52"/>
    </row>
    <row r="597">
      <c r="A597" s="31"/>
      <c r="B597" s="47"/>
      <c r="C597" s="31"/>
      <c r="E597" s="109"/>
      <c r="F597" s="33"/>
      <c r="G597" s="52"/>
    </row>
    <row r="598">
      <c r="A598" s="31"/>
      <c r="B598" s="47"/>
      <c r="C598" s="31"/>
      <c r="E598" s="109"/>
      <c r="F598" s="33"/>
      <c r="G598" s="52"/>
    </row>
    <row r="599">
      <c r="A599" s="31"/>
      <c r="B599" s="47"/>
      <c r="C599" s="31"/>
      <c r="E599" s="109"/>
      <c r="F599" s="33"/>
      <c r="G599" s="52"/>
    </row>
    <row r="600">
      <c r="A600" s="31"/>
      <c r="B600" s="47"/>
      <c r="C600" s="31"/>
      <c r="E600" s="109"/>
      <c r="F600" s="33"/>
      <c r="G600" s="52"/>
    </row>
    <row r="601">
      <c r="A601" s="31"/>
      <c r="B601" s="47"/>
      <c r="C601" s="31"/>
      <c r="E601" s="109"/>
      <c r="F601" s="33"/>
      <c r="G601" s="52"/>
    </row>
    <row r="602">
      <c r="A602" s="31"/>
      <c r="B602" s="47"/>
      <c r="C602" s="31"/>
      <c r="E602" s="109"/>
      <c r="F602" s="33"/>
      <c r="G602" s="52"/>
    </row>
    <row r="603">
      <c r="A603" s="31"/>
      <c r="B603" s="47"/>
      <c r="C603" s="31"/>
      <c r="E603" s="109"/>
      <c r="F603" s="33"/>
      <c r="G603" s="52"/>
    </row>
    <row r="604">
      <c r="A604" s="31"/>
      <c r="B604" s="47"/>
      <c r="C604" s="31"/>
      <c r="E604" s="109"/>
      <c r="F604" s="33"/>
      <c r="G604" s="52"/>
    </row>
    <row r="605">
      <c r="A605" s="31"/>
      <c r="B605" s="47"/>
      <c r="C605" s="31"/>
      <c r="E605" s="109"/>
      <c r="F605" s="33"/>
      <c r="G605" s="52"/>
    </row>
    <row r="606">
      <c r="A606" s="31"/>
      <c r="B606" s="47"/>
      <c r="C606" s="31"/>
      <c r="E606" s="109"/>
      <c r="F606" s="33"/>
      <c r="G606" s="52"/>
    </row>
    <row r="607">
      <c r="A607" s="31"/>
      <c r="B607" s="47"/>
      <c r="C607" s="31"/>
      <c r="E607" s="109"/>
      <c r="F607" s="33"/>
      <c r="G607" s="52"/>
    </row>
    <row r="608">
      <c r="A608" s="31"/>
      <c r="B608" s="47"/>
      <c r="C608" s="31"/>
      <c r="E608" s="109"/>
      <c r="F608" s="33"/>
      <c r="G608" s="52"/>
    </row>
    <row r="609">
      <c r="A609" s="31"/>
      <c r="B609" s="47"/>
      <c r="C609" s="31"/>
      <c r="E609" s="109"/>
      <c r="F609" s="33"/>
      <c r="G609" s="52"/>
    </row>
    <row r="610">
      <c r="A610" s="31"/>
      <c r="B610" s="47"/>
      <c r="C610" s="31"/>
      <c r="E610" s="109"/>
      <c r="F610" s="33"/>
      <c r="G610" s="52"/>
    </row>
    <row r="611">
      <c r="A611" s="31"/>
      <c r="B611" s="47"/>
      <c r="C611" s="31"/>
      <c r="E611" s="109"/>
      <c r="F611" s="33"/>
      <c r="G611" s="52"/>
    </row>
    <row r="612">
      <c r="A612" s="31"/>
      <c r="B612" s="47"/>
      <c r="C612" s="31"/>
      <c r="E612" s="109"/>
      <c r="F612" s="33"/>
      <c r="G612" s="52"/>
    </row>
    <row r="613">
      <c r="A613" s="31"/>
      <c r="B613" s="47"/>
      <c r="C613" s="31"/>
      <c r="E613" s="109"/>
      <c r="F613" s="33"/>
      <c r="G613" s="52"/>
    </row>
    <row r="614">
      <c r="A614" s="31"/>
      <c r="B614" s="47"/>
      <c r="C614" s="31"/>
      <c r="E614" s="109"/>
      <c r="F614" s="33"/>
      <c r="G614" s="52"/>
    </row>
    <row r="615">
      <c r="A615" s="31"/>
      <c r="B615" s="47"/>
      <c r="C615" s="31"/>
      <c r="E615" s="109"/>
      <c r="F615" s="33"/>
      <c r="G615" s="52"/>
    </row>
    <row r="616">
      <c r="A616" s="31"/>
      <c r="B616" s="47"/>
      <c r="C616" s="31"/>
      <c r="E616" s="109"/>
      <c r="F616" s="33"/>
      <c r="G616" s="52"/>
    </row>
    <row r="617">
      <c r="A617" s="31"/>
      <c r="B617" s="47"/>
      <c r="C617" s="31"/>
      <c r="E617" s="109"/>
      <c r="F617" s="33"/>
      <c r="G617" s="52"/>
    </row>
    <row r="618">
      <c r="A618" s="31"/>
      <c r="B618" s="47"/>
      <c r="C618" s="31"/>
      <c r="E618" s="109"/>
      <c r="F618" s="33"/>
      <c r="G618" s="52"/>
    </row>
    <row r="619">
      <c r="A619" s="31"/>
      <c r="B619" s="47"/>
      <c r="C619" s="31"/>
      <c r="E619" s="109"/>
      <c r="F619" s="33"/>
      <c r="G619" s="52"/>
    </row>
    <row r="620">
      <c r="A620" s="31"/>
      <c r="B620" s="47"/>
      <c r="C620" s="31"/>
      <c r="E620" s="109"/>
      <c r="F620" s="33"/>
      <c r="G620" s="52"/>
    </row>
    <row r="621">
      <c r="A621" s="31"/>
      <c r="B621" s="47"/>
      <c r="C621" s="31"/>
      <c r="E621" s="109"/>
      <c r="F621" s="33"/>
      <c r="G621" s="52"/>
    </row>
    <row r="622">
      <c r="A622" s="31"/>
      <c r="B622" s="47"/>
      <c r="C622" s="31"/>
      <c r="E622" s="109"/>
      <c r="F622" s="33"/>
      <c r="G622" s="52"/>
    </row>
    <row r="623">
      <c r="A623" s="31"/>
      <c r="B623" s="47"/>
      <c r="C623" s="31"/>
      <c r="E623" s="109"/>
      <c r="F623" s="33"/>
      <c r="G623" s="52"/>
    </row>
    <row r="624">
      <c r="A624" s="31"/>
      <c r="B624" s="47"/>
      <c r="C624" s="31"/>
      <c r="E624" s="109"/>
      <c r="F624" s="33"/>
      <c r="G624" s="52"/>
    </row>
    <row r="625">
      <c r="A625" s="31"/>
      <c r="B625" s="47"/>
      <c r="C625" s="31"/>
      <c r="E625" s="109"/>
      <c r="F625" s="33"/>
      <c r="G625" s="52"/>
    </row>
    <row r="626">
      <c r="A626" s="31"/>
      <c r="B626" s="47"/>
      <c r="C626" s="31"/>
      <c r="E626" s="109"/>
      <c r="F626" s="33"/>
      <c r="G626" s="52"/>
    </row>
    <row r="627">
      <c r="A627" s="31"/>
      <c r="B627" s="47"/>
      <c r="C627" s="31"/>
      <c r="E627" s="109"/>
      <c r="F627" s="33"/>
      <c r="G627" s="52"/>
    </row>
    <row r="628">
      <c r="A628" s="31"/>
      <c r="B628" s="47"/>
      <c r="C628" s="31"/>
      <c r="E628" s="109"/>
      <c r="F628" s="33"/>
      <c r="G628" s="52"/>
    </row>
    <row r="629">
      <c r="A629" s="31"/>
      <c r="B629" s="47"/>
      <c r="C629" s="31"/>
      <c r="E629" s="109"/>
      <c r="F629" s="33"/>
      <c r="G629" s="52"/>
    </row>
    <row r="630">
      <c r="A630" s="31"/>
      <c r="B630" s="47"/>
      <c r="C630" s="31"/>
      <c r="E630" s="109"/>
      <c r="F630" s="33"/>
      <c r="G630" s="52"/>
    </row>
    <row r="631">
      <c r="A631" s="31"/>
      <c r="B631" s="47"/>
      <c r="C631" s="31"/>
      <c r="E631" s="109"/>
      <c r="F631" s="33"/>
      <c r="G631" s="52"/>
    </row>
    <row r="632">
      <c r="A632" s="31"/>
      <c r="B632" s="47"/>
      <c r="C632" s="31"/>
      <c r="E632" s="109"/>
      <c r="F632" s="33"/>
      <c r="G632" s="52"/>
    </row>
    <row r="633">
      <c r="A633" s="31"/>
      <c r="B633" s="47"/>
      <c r="C633" s="31"/>
      <c r="E633" s="109"/>
      <c r="F633" s="33"/>
      <c r="G633" s="52"/>
    </row>
    <row r="634">
      <c r="A634" s="31"/>
      <c r="B634" s="47"/>
      <c r="C634" s="31"/>
      <c r="E634" s="109"/>
      <c r="F634" s="33"/>
      <c r="G634" s="52"/>
    </row>
    <row r="635">
      <c r="A635" s="31"/>
      <c r="B635" s="47"/>
      <c r="C635" s="31"/>
      <c r="E635" s="109"/>
      <c r="F635" s="33"/>
      <c r="G635" s="52"/>
    </row>
    <row r="636">
      <c r="A636" s="31"/>
      <c r="B636" s="47"/>
      <c r="C636" s="31"/>
      <c r="E636" s="109"/>
      <c r="F636" s="33"/>
      <c r="G636" s="52"/>
    </row>
    <row r="637">
      <c r="A637" s="31"/>
      <c r="B637" s="47"/>
      <c r="C637" s="31"/>
      <c r="E637" s="109"/>
      <c r="F637" s="33"/>
      <c r="G637" s="52"/>
    </row>
    <row r="638">
      <c r="A638" s="31"/>
      <c r="B638" s="47"/>
      <c r="C638" s="31"/>
      <c r="E638" s="109"/>
      <c r="F638" s="33"/>
      <c r="G638" s="52"/>
    </row>
    <row r="639">
      <c r="A639" s="31"/>
      <c r="B639" s="47"/>
      <c r="C639" s="31"/>
      <c r="E639" s="109"/>
      <c r="F639" s="33"/>
      <c r="G639" s="52"/>
    </row>
    <row r="640">
      <c r="A640" s="31"/>
      <c r="B640" s="47"/>
      <c r="C640" s="31"/>
      <c r="E640" s="109"/>
      <c r="F640" s="33"/>
      <c r="G640" s="52"/>
    </row>
    <row r="641">
      <c r="A641" s="31"/>
      <c r="B641" s="47"/>
      <c r="C641" s="31"/>
      <c r="E641" s="109"/>
      <c r="F641" s="33"/>
      <c r="G641" s="52"/>
    </row>
    <row r="642">
      <c r="A642" s="31"/>
      <c r="B642" s="47"/>
      <c r="C642" s="31"/>
      <c r="E642" s="109"/>
      <c r="F642" s="33"/>
      <c r="G642" s="52"/>
    </row>
    <row r="643">
      <c r="A643" s="31"/>
      <c r="B643" s="47"/>
      <c r="C643" s="31"/>
      <c r="E643" s="109"/>
      <c r="F643" s="33"/>
      <c r="G643" s="52"/>
    </row>
    <row r="644">
      <c r="A644" s="31"/>
      <c r="B644" s="47"/>
      <c r="C644" s="31"/>
      <c r="E644" s="109"/>
      <c r="F644" s="33"/>
      <c r="G644" s="52"/>
    </row>
    <row r="645">
      <c r="A645" s="31"/>
      <c r="B645" s="47"/>
      <c r="C645" s="31"/>
      <c r="E645" s="109"/>
      <c r="F645" s="33"/>
      <c r="G645" s="52"/>
    </row>
    <row r="646">
      <c r="A646" s="31"/>
      <c r="B646" s="47"/>
      <c r="C646" s="31"/>
      <c r="E646" s="109"/>
      <c r="F646" s="33"/>
      <c r="G646" s="52"/>
    </row>
    <row r="647">
      <c r="A647" s="31"/>
      <c r="B647" s="47"/>
      <c r="C647" s="31"/>
      <c r="E647" s="109"/>
      <c r="F647" s="33"/>
      <c r="G647" s="52"/>
    </row>
    <row r="648">
      <c r="A648" s="31"/>
      <c r="B648" s="47"/>
      <c r="C648" s="31"/>
      <c r="E648" s="109"/>
      <c r="F648" s="33"/>
      <c r="G648" s="52"/>
    </row>
    <row r="649">
      <c r="A649" s="31"/>
      <c r="B649" s="47"/>
      <c r="C649" s="31"/>
      <c r="E649" s="109"/>
      <c r="F649" s="33"/>
      <c r="G649" s="52"/>
    </row>
    <row r="650">
      <c r="A650" s="31"/>
      <c r="B650" s="47"/>
      <c r="C650" s="31"/>
      <c r="E650" s="109"/>
      <c r="F650" s="33"/>
      <c r="G650" s="52"/>
    </row>
    <row r="651">
      <c r="A651" s="31"/>
      <c r="B651" s="47"/>
      <c r="C651" s="31"/>
      <c r="E651" s="109"/>
      <c r="F651" s="33"/>
      <c r="G651" s="52"/>
    </row>
    <row r="652">
      <c r="A652" s="31"/>
      <c r="B652" s="47"/>
      <c r="C652" s="31"/>
      <c r="E652" s="109"/>
      <c r="F652" s="33"/>
      <c r="G652" s="52"/>
    </row>
    <row r="653">
      <c r="A653" s="31"/>
      <c r="B653" s="47"/>
      <c r="C653" s="31"/>
      <c r="E653" s="109"/>
      <c r="F653" s="33"/>
      <c r="G653" s="52"/>
    </row>
    <row r="654">
      <c r="A654" s="31"/>
      <c r="B654" s="47"/>
      <c r="C654" s="31"/>
      <c r="E654" s="109"/>
      <c r="F654" s="33"/>
      <c r="G654" s="52"/>
    </row>
    <row r="655">
      <c r="A655" s="31"/>
      <c r="B655" s="47"/>
      <c r="C655" s="31"/>
      <c r="E655" s="109"/>
      <c r="F655" s="33"/>
      <c r="G655" s="52"/>
    </row>
    <row r="656">
      <c r="A656" s="31"/>
      <c r="B656" s="47"/>
      <c r="C656" s="31"/>
      <c r="E656" s="109"/>
      <c r="F656" s="33"/>
      <c r="G656" s="52"/>
    </row>
    <row r="657">
      <c r="A657" s="31"/>
      <c r="B657" s="47"/>
      <c r="C657" s="31"/>
      <c r="E657" s="109"/>
      <c r="F657" s="33"/>
      <c r="G657" s="52"/>
    </row>
    <row r="658">
      <c r="A658" s="31"/>
      <c r="B658" s="47"/>
      <c r="C658" s="31"/>
      <c r="E658" s="109"/>
      <c r="F658" s="33"/>
      <c r="G658" s="52"/>
    </row>
    <row r="659">
      <c r="A659" s="31"/>
      <c r="B659" s="47"/>
      <c r="C659" s="31"/>
      <c r="E659" s="109"/>
      <c r="F659" s="33"/>
      <c r="G659" s="52"/>
    </row>
    <row r="660">
      <c r="A660" s="31"/>
      <c r="B660" s="47"/>
      <c r="C660" s="31"/>
      <c r="E660" s="109"/>
      <c r="F660" s="33"/>
      <c r="G660" s="52"/>
    </row>
    <row r="661">
      <c r="A661" s="31"/>
      <c r="B661" s="47"/>
      <c r="C661" s="31"/>
      <c r="E661" s="109"/>
      <c r="F661" s="33"/>
      <c r="G661" s="52"/>
    </row>
    <row r="662">
      <c r="A662" s="31"/>
      <c r="B662" s="47"/>
      <c r="C662" s="31"/>
      <c r="E662" s="109"/>
      <c r="F662" s="33"/>
      <c r="G662" s="52"/>
    </row>
    <row r="663">
      <c r="A663" s="31"/>
      <c r="B663" s="47"/>
      <c r="C663" s="31"/>
      <c r="E663" s="109"/>
      <c r="F663" s="33"/>
      <c r="G663" s="52"/>
    </row>
    <row r="664">
      <c r="A664" s="31"/>
      <c r="B664" s="47"/>
      <c r="C664" s="31"/>
      <c r="E664" s="109"/>
      <c r="F664" s="33"/>
      <c r="G664" s="52"/>
    </row>
    <row r="665">
      <c r="A665" s="31"/>
      <c r="B665" s="47"/>
      <c r="C665" s="31"/>
      <c r="E665" s="109"/>
      <c r="F665" s="33"/>
      <c r="G665" s="52"/>
    </row>
    <row r="666">
      <c r="A666" s="31"/>
      <c r="B666" s="47"/>
      <c r="C666" s="31"/>
      <c r="E666" s="109"/>
      <c r="F666" s="33"/>
      <c r="G666" s="52"/>
    </row>
    <row r="667">
      <c r="A667" s="31"/>
      <c r="B667" s="47"/>
      <c r="C667" s="31"/>
      <c r="E667" s="109"/>
      <c r="F667" s="33"/>
      <c r="G667" s="52"/>
    </row>
    <row r="668">
      <c r="A668" s="31"/>
      <c r="B668" s="47"/>
      <c r="C668" s="31"/>
      <c r="E668" s="109"/>
      <c r="F668" s="33"/>
      <c r="G668" s="52"/>
    </row>
    <row r="669">
      <c r="A669" s="31"/>
      <c r="B669" s="47"/>
      <c r="C669" s="31"/>
      <c r="E669" s="109"/>
      <c r="F669" s="33"/>
      <c r="G669" s="52"/>
    </row>
    <row r="670">
      <c r="A670" s="31"/>
      <c r="B670" s="47"/>
      <c r="C670" s="31"/>
      <c r="E670" s="109"/>
      <c r="F670" s="33"/>
      <c r="G670" s="52"/>
    </row>
    <row r="671">
      <c r="A671" s="31"/>
      <c r="B671" s="47"/>
      <c r="C671" s="31"/>
      <c r="E671" s="109"/>
      <c r="F671" s="33"/>
      <c r="G671" s="52"/>
    </row>
    <row r="672">
      <c r="A672" s="31"/>
      <c r="B672" s="47"/>
      <c r="C672" s="31"/>
      <c r="E672" s="109"/>
      <c r="F672" s="33"/>
      <c r="G672" s="52"/>
    </row>
    <row r="673">
      <c r="A673" s="31"/>
      <c r="B673" s="47"/>
      <c r="C673" s="31"/>
      <c r="E673" s="109"/>
      <c r="F673" s="33"/>
      <c r="G673" s="52"/>
    </row>
    <row r="674">
      <c r="A674" s="31"/>
      <c r="B674" s="47"/>
      <c r="C674" s="31"/>
      <c r="E674" s="109"/>
      <c r="F674" s="33"/>
      <c r="G674" s="52"/>
    </row>
    <row r="675">
      <c r="A675" s="31"/>
      <c r="B675" s="47"/>
      <c r="C675" s="31"/>
      <c r="E675" s="109"/>
      <c r="F675" s="33"/>
      <c r="G675" s="52"/>
    </row>
    <row r="676">
      <c r="A676" s="31"/>
      <c r="B676" s="47"/>
      <c r="C676" s="31"/>
      <c r="E676" s="109"/>
      <c r="F676" s="33"/>
      <c r="G676" s="52"/>
    </row>
    <row r="677">
      <c r="A677" s="31"/>
      <c r="B677" s="47"/>
      <c r="C677" s="31"/>
      <c r="E677" s="109"/>
      <c r="F677" s="33"/>
      <c r="G677" s="52"/>
    </row>
    <row r="678">
      <c r="A678" s="31"/>
      <c r="B678" s="47"/>
      <c r="C678" s="31"/>
      <c r="E678" s="109"/>
      <c r="F678" s="33"/>
      <c r="G678" s="52"/>
    </row>
    <row r="679">
      <c r="A679" s="31"/>
      <c r="B679" s="47"/>
      <c r="C679" s="31"/>
      <c r="E679" s="109"/>
      <c r="F679" s="33"/>
      <c r="G679" s="52"/>
    </row>
    <row r="680">
      <c r="A680" s="31"/>
      <c r="B680" s="47"/>
      <c r="C680" s="31"/>
      <c r="E680" s="109"/>
      <c r="F680" s="33"/>
      <c r="G680" s="52"/>
    </row>
    <row r="681">
      <c r="A681" s="31"/>
      <c r="B681" s="47"/>
      <c r="C681" s="31"/>
      <c r="E681" s="109"/>
      <c r="F681" s="33"/>
      <c r="G681" s="52"/>
    </row>
    <row r="682">
      <c r="A682" s="31"/>
      <c r="B682" s="47"/>
      <c r="C682" s="31"/>
      <c r="E682" s="109"/>
      <c r="F682" s="33"/>
      <c r="G682" s="52"/>
    </row>
    <row r="683">
      <c r="A683" s="31"/>
      <c r="B683" s="47"/>
      <c r="C683" s="31"/>
      <c r="E683" s="109"/>
      <c r="F683" s="33"/>
      <c r="G683" s="52"/>
    </row>
    <row r="684">
      <c r="A684" s="31"/>
      <c r="B684" s="47"/>
      <c r="C684" s="31"/>
      <c r="E684" s="109"/>
      <c r="F684" s="33"/>
      <c r="G684" s="52"/>
    </row>
    <row r="685">
      <c r="A685" s="31"/>
      <c r="B685" s="47"/>
      <c r="C685" s="31"/>
      <c r="E685" s="109"/>
      <c r="F685" s="33"/>
      <c r="G685" s="52"/>
    </row>
    <row r="686">
      <c r="A686" s="31"/>
      <c r="B686" s="47"/>
      <c r="C686" s="31"/>
      <c r="E686" s="109"/>
      <c r="F686" s="33"/>
      <c r="G686" s="52"/>
    </row>
    <row r="687">
      <c r="A687" s="31"/>
      <c r="B687" s="47"/>
      <c r="C687" s="31"/>
      <c r="E687" s="109"/>
      <c r="F687" s="33"/>
      <c r="G687" s="52"/>
    </row>
    <row r="688">
      <c r="A688" s="31"/>
      <c r="B688" s="47"/>
      <c r="C688" s="31"/>
      <c r="E688" s="109"/>
      <c r="F688" s="33"/>
      <c r="G688" s="52"/>
    </row>
    <row r="689">
      <c r="A689" s="31"/>
      <c r="B689" s="47"/>
      <c r="C689" s="31"/>
      <c r="E689" s="109"/>
      <c r="F689" s="33"/>
      <c r="G689" s="52"/>
    </row>
    <row r="690">
      <c r="A690" s="31"/>
      <c r="B690" s="47"/>
      <c r="C690" s="31"/>
      <c r="E690" s="109"/>
      <c r="F690" s="33"/>
      <c r="G690" s="52"/>
    </row>
    <row r="691">
      <c r="A691" s="31"/>
      <c r="B691" s="47"/>
      <c r="C691" s="31"/>
      <c r="E691" s="109"/>
      <c r="F691" s="33"/>
      <c r="G691" s="52"/>
    </row>
    <row r="692">
      <c r="A692" s="31"/>
      <c r="B692" s="47"/>
      <c r="C692" s="31"/>
      <c r="E692" s="109"/>
      <c r="F692" s="33"/>
      <c r="G692" s="52"/>
    </row>
    <row r="693">
      <c r="A693" s="31"/>
      <c r="B693" s="47"/>
      <c r="C693" s="31"/>
      <c r="E693" s="109"/>
      <c r="F693" s="33"/>
      <c r="G693" s="52"/>
    </row>
    <row r="694">
      <c r="A694" s="31"/>
      <c r="B694" s="47"/>
      <c r="C694" s="31"/>
      <c r="E694" s="109"/>
      <c r="F694" s="33"/>
      <c r="G694" s="52"/>
    </row>
    <row r="695">
      <c r="A695" s="31"/>
      <c r="B695" s="47"/>
      <c r="C695" s="31"/>
      <c r="E695" s="109"/>
      <c r="F695" s="33"/>
      <c r="G695" s="52"/>
    </row>
    <row r="696">
      <c r="A696" s="31"/>
      <c r="B696" s="47"/>
      <c r="C696" s="31"/>
      <c r="E696" s="109"/>
      <c r="F696" s="33"/>
      <c r="G696" s="52"/>
    </row>
    <row r="697">
      <c r="A697" s="31"/>
      <c r="B697" s="47"/>
      <c r="C697" s="31"/>
      <c r="E697" s="109"/>
      <c r="F697" s="33"/>
      <c r="G697" s="52"/>
    </row>
    <row r="698">
      <c r="A698" s="31"/>
      <c r="B698" s="47"/>
      <c r="C698" s="31"/>
      <c r="E698" s="109"/>
      <c r="F698" s="33"/>
      <c r="G698" s="52"/>
    </row>
    <row r="699">
      <c r="A699" s="31"/>
      <c r="B699" s="47"/>
      <c r="C699" s="31"/>
      <c r="E699" s="109"/>
      <c r="F699" s="33"/>
      <c r="G699" s="52"/>
    </row>
    <row r="700">
      <c r="A700" s="31"/>
      <c r="B700" s="47"/>
      <c r="C700" s="31"/>
      <c r="E700" s="109"/>
      <c r="F700" s="33"/>
      <c r="G700" s="52"/>
    </row>
    <row r="701">
      <c r="A701" s="31"/>
      <c r="B701" s="47"/>
      <c r="C701" s="31"/>
      <c r="E701" s="109"/>
      <c r="F701" s="33"/>
      <c r="G701" s="52"/>
    </row>
    <row r="702">
      <c r="A702" s="31"/>
      <c r="B702" s="47"/>
      <c r="C702" s="31"/>
      <c r="E702" s="109"/>
      <c r="F702" s="33"/>
      <c r="G702" s="52"/>
    </row>
    <row r="703">
      <c r="A703" s="31"/>
      <c r="B703" s="47"/>
      <c r="C703" s="31"/>
      <c r="E703" s="109"/>
      <c r="F703" s="33"/>
      <c r="G703" s="52"/>
    </row>
    <row r="704">
      <c r="A704" s="31"/>
      <c r="B704" s="47"/>
      <c r="C704" s="31"/>
      <c r="E704" s="109"/>
      <c r="F704" s="33"/>
      <c r="G704" s="52"/>
    </row>
    <row r="705">
      <c r="A705" s="31"/>
      <c r="B705" s="47"/>
      <c r="C705" s="31"/>
      <c r="E705" s="109"/>
      <c r="F705" s="33"/>
      <c r="G705" s="52"/>
    </row>
    <row r="706">
      <c r="A706" s="31"/>
      <c r="B706" s="47"/>
      <c r="C706" s="31"/>
      <c r="E706" s="109"/>
      <c r="F706" s="33"/>
      <c r="G706" s="52"/>
    </row>
    <row r="707">
      <c r="A707" s="31"/>
      <c r="B707" s="47"/>
      <c r="C707" s="31"/>
      <c r="E707" s="109"/>
      <c r="F707" s="33"/>
      <c r="G707" s="52"/>
    </row>
    <row r="708">
      <c r="A708" s="31"/>
      <c r="B708" s="47"/>
      <c r="C708" s="31"/>
      <c r="E708" s="109"/>
      <c r="F708" s="33"/>
      <c r="G708" s="52"/>
    </row>
    <row r="709">
      <c r="A709" s="31"/>
      <c r="B709" s="47"/>
      <c r="C709" s="31"/>
      <c r="E709" s="109"/>
      <c r="F709" s="33"/>
      <c r="G709" s="52"/>
    </row>
    <row r="710">
      <c r="A710" s="31"/>
      <c r="B710" s="47"/>
      <c r="C710" s="31"/>
      <c r="E710" s="109"/>
      <c r="F710" s="33"/>
      <c r="G710" s="52"/>
    </row>
    <row r="711">
      <c r="A711" s="31"/>
      <c r="B711" s="47"/>
      <c r="C711" s="31"/>
      <c r="E711" s="109"/>
      <c r="F711" s="33"/>
      <c r="G711" s="52"/>
    </row>
    <row r="712">
      <c r="A712" s="31"/>
      <c r="B712" s="47"/>
      <c r="C712" s="31"/>
      <c r="E712" s="109"/>
      <c r="F712" s="33"/>
      <c r="G712" s="52"/>
    </row>
    <row r="713">
      <c r="A713" s="31"/>
      <c r="B713" s="47"/>
      <c r="C713" s="31"/>
      <c r="E713" s="109"/>
      <c r="F713" s="33"/>
      <c r="G713" s="52"/>
    </row>
    <row r="714">
      <c r="A714" s="31"/>
      <c r="B714" s="47"/>
      <c r="C714" s="31"/>
      <c r="E714" s="109"/>
      <c r="F714" s="33"/>
      <c r="G714" s="52"/>
    </row>
    <row r="715">
      <c r="A715" s="31"/>
      <c r="B715" s="47"/>
      <c r="C715" s="31"/>
      <c r="E715" s="109"/>
      <c r="F715" s="33"/>
      <c r="G715" s="52"/>
    </row>
    <row r="716">
      <c r="A716" s="31"/>
      <c r="B716" s="47"/>
      <c r="C716" s="31"/>
      <c r="E716" s="109"/>
      <c r="F716" s="33"/>
      <c r="G716" s="52"/>
    </row>
    <row r="717">
      <c r="A717" s="31"/>
      <c r="B717" s="47"/>
      <c r="C717" s="31"/>
      <c r="E717" s="109"/>
      <c r="F717" s="33"/>
      <c r="G717" s="52"/>
    </row>
    <row r="718">
      <c r="A718" s="31"/>
      <c r="B718" s="47"/>
      <c r="C718" s="31"/>
      <c r="E718" s="109"/>
      <c r="F718" s="33"/>
      <c r="G718" s="52"/>
    </row>
    <row r="719">
      <c r="A719" s="31"/>
      <c r="B719" s="47"/>
      <c r="C719" s="31"/>
      <c r="E719" s="109"/>
      <c r="F719" s="33"/>
      <c r="G719" s="52"/>
    </row>
    <row r="720">
      <c r="A720" s="31"/>
      <c r="B720" s="47"/>
      <c r="C720" s="31"/>
      <c r="E720" s="109"/>
      <c r="F720" s="33"/>
      <c r="G720" s="52"/>
    </row>
    <row r="721">
      <c r="A721" s="31"/>
      <c r="B721" s="47"/>
      <c r="C721" s="31"/>
      <c r="E721" s="109"/>
      <c r="F721" s="33"/>
      <c r="G721" s="52"/>
    </row>
    <row r="722">
      <c r="A722" s="31"/>
      <c r="B722" s="47"/>
      <c r="C722" s="31"/>
      <c r="E722" s="109"/>
      <c r="F722" s="33"/>
      <c r="G722" s="52"/>
    </row>
    <row r="723">
      <c r="A723" s="31"/>
      <c r="B723" s="47"/>
      <c r="C723" s="31"/>
      <c r="E723" s="109"/>
      <c r="F723" s="33"/>
      <c r="G723" s="52"/>
    </row>
    <row r="724">
      <c r="A724" s="31"/>
      <c r="B724" s="47"/>
      <c r="C724" s="31"/>
      <c r="E724" s="109"/>
      <c r="F724" s="33"/>
      <c r="G724" s="52"/>
    </row>
    <row r="725">
      <c r="A725" s="31"/>
      <c r="B725" s="47"/>
      <c r="C725" s="31"/>
      <c r="E725" s="109"/>
      <c r="F725" s="33"/>
      <c r="G725" s="52"/>
    </row>
    <row r="726">
      <c r="A726" s="31"/>
      <c r="B726" s="47"/>
      <c r="C726" s="31"/>
      <c r="E726" s="109"/>
      <c r="F726" s="33"/>
      <c r="G726" s="52"/>
    </row>
    <row r="727">
      <c r="A727" s="31"/>
      <c r="B727" s="47"/>
      <c r="C727" s="31"/>
      <c r="E727" s="109"/>
      <c r="F727" s="33"/>
      <c r="G727" s="52"/>
    </row>
    <row r="728">
      <c r="A728" s="31"/>
      <c r="B728" s="47"/>
      <c r="C728" s="31"/>
      <c r="E728" s="109"/>
      <c r="F728" s="33"/>
      <c r="G728" s="52"/>
    </row>
    <row r="729">
      <c r="A729" s="31"/>
      <c r="B729" s="47"/>
      <c r="C729" s="31"/>
      <c r="E729" s="109"/>
      <c r="F729" s="33"/>
      <c r="G729" s="52"/>
    </row>
    <row r="730">
      <c r="A730" s="31"/>
      <c r="B730" s="47"/>
      <c r="C730" s="31"/>
      <c r="E730" s="109"/>
      <c r="F730" s="33"/>
      <c r="G730" s="52"/>
    </row>
    <row r="731">
      <c r="A731" s="31"/>
      <c r="B731" s="47"/>
      <c r="C731" s="31"/>
      <c r="E731" s="109"/>
      <c r="F731" s="33"/>
      <c r="G731" s="52"/>
    </row>
    <row r="732">
      <c r="A732" s="31"/>
      <c r="B732" s="47"/>
      <c r="C732" s="31"/>
      <c r="E732" s="109"/>
      <c r="F732" s="33"/>
      <c r="G732" s="52"/>
    </row>
    <row r="733">
      <c r="A733" s="31"/>
      <c r="B733" s="47"/>
      <c r="C733" s="31"/>
      <c r="E733" s="109"/>
      <c r="F733" s="33"/>
      <c r="G733" s="52"/>
    </row>
    <row r="734">
      <c r="A734" s="31"/>
      <c r="B734" s="47"/>
      <c r="C734" s="31"/>
      <c r="E734" s="109"/>
      <c r="F734" s="33"/>
      <c r="G734" s="52"/>
    </row>
    <row r="735">
      <c r="A735" s="31"/>
      <c r="B735" s="47"/>
      <c r="C735" s="31"/>
      <c r="E735" s="109"/>
      <c r="F735" s="33"/>
      <c r="G735" s="52"/>
    </row>
    <row r="736">
      <c r="A736" s="31"/>
      <c r="B736" s="47"/>
      <c r="C736" s="31"/>
      <c r="E736" s="109"/>
      <c r="F736" s="33"/>
      <c r="G736" s="52"/>
    </row>
    <row r="737">
      <c r="A737" s="31"/>
      <c r="B737" s="47"/>
      <c r="C737" s="31"/>
      <c r="E737" s="109"/>
      <c r="F737" s="33"/>
      <c r="G737" s="52"/>
    </row>
    <row r="738">
      <c r="A738" s="31"/>
      <c r="B738" s="47"/>
      <c r="C738" s="31"/>
      <c r="E738" s="109"/>
      <c r="F738" s="33"/>
      <c r="G738" s="52"/>
    </row>
    <row r="739">
      <c r="A739" s="31"/>
      <c r="B739" s="47"/>
      <c r="C739" s="31"/>
      <c r="E739" s="109"/>
      <c r="F739" s="33"/>
      <c r="G739" s="52"/>
    </row>
    <row r="740">
      <c r="A740" s="31"/>
      <c r="B740" s="47"/>
      <c r="C740" s="31"/>
      <c r="E740" s="109"/>
      <c r="F740" s="33"/>
      <c r="G740" s="52"/>
    </row>
    <row r="741">
      <c r="A741" s="31"/>
      <c r="B741" s="47"/>
      <c r="C741" s="31"/>
      <c r="E741" s="109"/>
      <c r="F741" s="33"/>
      <c r="G741" s="52"/>
    </row>
    <row r="742">
      <c r="A742" s="31"/>
      <c r="B742" s="47"/>
      <c r="C742" s="31"/>
      <c r="E742" s="109"/>
      <c r="F742" s="33"/>
      <c r="G742" s="52"/>
    </row>
    <row r="743">
      <c r="A743" s="31"/>
      <c r="B743" s="47"/>
      <c r="C743" s="31"/>
      <c r="E743" s="109"/>
      <c r="F743" s="33"/>
      <c r="G743" s="52"/>
    </row>
    <row r="744">
      <c r="A744" s="31"/>
      <c r="B744" s="47"/>
      <c r="C744" s="31"/>
      <c r="E744" s="109"/>
      <c r="F744" s="33"/>
      <c r="G744" s="52"/>
    </row>
    <row r="745">
      <c r="A745" s="31"/>
      <c r="B745" s="47"/>
      <c r="C745" s="31"/>
      <c r="E745" s="109"/>
      <c r="F745" s="33"/>
      <c r="G745" s="52"/>
    </row>
    <row r="746">
      <c r="A746" s="31"/>
      <c r="B746" s="47"/>
      <c r="C746" s="31"/>
      <c r="E746" s="109"/>
      <c r="F746" s="33"/>
      <c r="G746" s="52"/>
    </row>
    <row r="747">
      <c r="A747" s="31"/>
      <c r="B747" s="47"/>
      <c r="C747" s="31"/>
      <c r="E747" s="109"/>
      <c r="F747" s="33"/>
      <c r="G747" s="52"/>
    </row>
    <row r="748">
      <c r="A748" s="31"/>
      <c r="B748" s="47"/>
      <c r="C748" s="31"/>
      <c r="E748" s="109"/>
      <c r="F748" s="33"/>
      <c r="G748" s="52"/>
    </row>
    <row r="749">
      <c r="A749" s="31"/>
      <c r="B749" s="47"/>
      <c r="C749" s="31"/>
      <c r="E749" s="109"/>
      <c r="F749" s="33"/>
      <c r="G749" s="52"/>
    </row>
    <row r="750">
      <c r="A750" s="31"/>
      <c r="B750" s="47"/>
      <c r="C750" s="31"/>
      <c r="E750" s="109"/>
      <c r="F750" s="33"/>
      <c r="G750" s="52"/>
    </row>
    <row r="751">
      <c r="A751" s="31"/>
      <c r="B751" s="47"/>
      <c r="C751" s="31"/>
      <c r="E751" s="109"/>
      <c r="F751" s="33"/>
      <c r="G751" s="52"/>
    </row>
    <row r="752">
      <c r="A752" s="31"/>
      <c r="B752" s="47"/>
      <c r="C752" s="31"/>
      <c r="E752" s="109"/>
      <c r="F752" s="33"/>
      <c r="G752" s="52"/>
    </row>
    <row r="753">
      <c r="A753" s="31"/>
      <c r="B753" s="47"/>
      <c r="C753" s="31"/>
      <c r="E753" s="109"/>
      <c r="F753" s="33"/>
      <c r="G753" s="52"/>
    </row>
    <row r="754">
      <c r="A754" s="31"/>
      <c r="B754" s="47"/>
      <c r="C754" s="31"/>
      <c r="E754" s="109"/>
      <c r="F754" s="33"/>
      <c r="G754" s="52"/>
    </row>
    <row r="755">
      <c r="A755" s="31"/>
      <c r="B755" s="47"/>
      <c r="C755" s="31"/>
      <c r="E755" s="109"/>
      <c r="F755" s="33"/>
      <c r="G755" s="52"/>
    </row>
    <row r="756">
      <c r="A756" s="31"/>
      <c r="B756" s="47"/>
      <c r="C756" s="31"/>
      <c r="E756" s="109"/>
      <c r="F756" s="33"/>
      <c r="G756" s="52"/>
    </row>
    <row r="757">
      <c r="A757" s="31"/>
      <c r="B757" s="47"/>
      <c r="C757" s="31"/>
      <c r="E757" s="109"/>
      <c r="F757" s="33"/>
      <c r="G757" s="52"/>
    </row>
    <row r="758">
      <c r="A758" s="31"/>
      <c r="B758" s="47"/>
      <c r="C758" s="31"/>
      <c r="E758" s="109"/>
      <c r="F758" s="33"/>
      <c r="G758" s="52"/>
    </row>
    <row r="759">
      <c r="A759" s="31"/>
      <c r="B759" s="47"/>
      <c r="C759" s="31"/>
      <c r="E759" s="109"/>
      <c r="F759" s="33"/>
      <c r="G759" s="52"/>
    </row>
    <row r="760">
      <c r="A760" s="31"/>
      <c r="B760" s="47"/>
      <c r="C760" s="31"/>
      <c r="E760" s="109"/>
      <c r="F760" s="33"/>
      <c r="G760" s="52"/>
    </row>
    <row r="761">
      <c r="A761" s="31"/>
      <c r="B761" s="47"/>
      <c r="C761" s="31"/>
      <c r="E761" s="109"/>
      <c r="F761" s="33"/>
      <c r="G761" s="52"/>
    </row>
    <row r="762">
      <c r="A762" s="31"/>
      <c r="B762" s="47"/>
      <c r="C762" s="31"/>
      <c r="E762" s="109"/>
      <c r="F762" s="33"/>
      <c r="G762" s="52"/>
    </row>
    <row r="763">
      <c r="A763" s="31"/>
      <c r="B763" s="47"/>
      <c r="C763" s="31"/>
      <c r="E763" s="109"/>
      <c r="F763" s="33"/>
      <c r="G763" s="52"/>
    </row>
    <row r="764">
      <c r="A764" s="31"/>
      <c r="B764" s="47"/>
      <c r="C764" s="31"/>
      <c r="E764" s="109"/>
      <c r="F764" s="33"/>
      <c r="G764" s="52"/>
    </row>
    <row r="765">
      <c r="A765" s="31"/>
      <c r="B765" s="47"/>
      <c r="C765" s="31"/>
      <c r="E765" s="109"/>
      <c r="F765" s="33"/>
      <c r="G765" s="52"/>
    </row>
    <row r="766">
      <c r="A766" s="31"/>
      <c r="B766" s="47"/>
      <c r="C766" s="31"/>
      <c r="E766" s="109"/>
      <c r="F766" s="33"/>
      <c r="G766" s="52"/>
    </row>
    <row r="767">
      <c r="A767" s="31"/>
      <c r="B767" s="47"/>
      <c r="C767" s="31"/>
      <c r="E767" s="109"/>
      <c r="F767" s="33"/>
      <c r="G767" s="52"/>
    </row>
    <row r="768">
      <c r="A768" s="31"/>
      <c r="B768" s="47"/>
      <c r="C768" s="31"/>
      <c r="E768" s="109"/>
      <c r="F768" s="33"/>
      <c r="G768" s="52"/>
    </row>
    <row r="769">
      <c r="A769" s="31"/>
      <c r="B769" s="47"/>
      <c r="C769" s="31"/>
      <c r="E769" s="109"/>
      <c r="F769" s="33"/>
      <c r="G769" s="52"/>
    </row>
    <row r="770">
      <c r="A770" s="31"/>
      <c r="B770" s="47"/>
      <c r="C770" s="31"/>
      <c r="E770" s="109"/>
      <c r="F770" s="33"/>
      <c r="G770" s="52"/>
    </row>
    <row r="771">
      <c r="A771" s="31"/>
      <c r="B771" s="47"/>
      <c r="C771" s="31"/>
      <c r="E771" s="109"/>
      <c r="F771" s="33"/>
      <c r="G771" s="52"/>
    </row>
    <row r="772">
      <c r="A772" s="31"/>
      <c r="B772" s="47"/>
      <c r="C772" s="31"/>
      <c r="E772" s="109"/>
      <c r="F772" s="33"/>
      <c r="G772" s="52"/>
    </row>
    <row r="773">
      <c r="A773" s="31"/>
      <c r="B773" s="47"/>
      <c r="C773" s="31"/>
      <c r="E773" s="109"/>
      <c r="F773" s="33"/>
      <c r="G773" s="52"/>
    </row>
    <row r="774">
      <c r="A774" s="31"/>
      <c r="B774" s="47"/>
      <c r="C774" s="31"/>
      <c r="E774" s="109"/>
      <c r="F774" s="33"/>
      <c r="G774" s="52"/>
    </row>
    <row r="775">
      <c r="A775" s="31"/>
      <c r="B775" s="47"/>
      <c r="C775" s="31"/>
      <c r="E775" s="109"/>
      <c r="F775" s="33"/>
      <c r="G775" s="52"/>
    </row>
    <row r="776">
      <c r="A776" s="31"/>
      <c r="B776" s="47"/>
      <c r="C776" s="31"/>
      <c r="E776" s="109"/>
      <c r="F776" s="33"/>
      <c r="G776" s="52"/>
    </row>
    <row r="777">
      <c r="A777" s="31"/>
      <c r="B777" s="47"/>
      <c r="C777" s="31"/>
      <c r="E777" s="109"/>
      <c r="F777" s="33"/>
      <c r="G777" s="52"/>
    </row>
    <row r="778">
      <c r="A778" s="31"/>
      <c r="B778" s="47"/>
      <c r="C778" s="31"/>
      <c r="E778" s="109"/>
      <c r="F778" s="33"/>
      <c r="G778" s="52"/>
    </row>
    <row r="779">
      <c r="A779" s="31"/>
      <c r="B779" s="47"/>
      <c r="C779" s="31"/>
      <c r="E779" s="109"/>
      <c r="F779" s="33"/>
      <c r="G779" s="52"/>
    </row>
    <row r="780">
      <c r="A780" s="31"/>
      <c r="B780" s="47"/>
      <c r="C780" s="31"/>
      <c r="E780" s="109"/>
      <c r="F780" s="33"/>
      <c r="G780" s="52"/>
    </row>
    <row r="781">
      <c r="A781" s="31"/>
      <c r="B781" s="47"/>
      <c r="C781" s="31"/>
      <c r="E781" s="109"/>
      <c r="F781" s="33"/>
      <c r="G781" s="52"/>
    </row>
    <row r="782">
      <c r="A782" s="31"/>
      <c r="B782" s="47"/>
      <c r="C782" s="31"/>
      <c r="E782" s="109"/>
      <c r="F782" s="33"/>
      <c r="G782" s="52"/>
    </row>
    <row r="783">
      <c r="A783" s="31"/>
      <c r="B783" s="47"/>
      <c r="C783" s="31"/>
      <c r="E783" s="109"/>
      <c r="F783" s="33"/>
      <c r="G783" s="52"/>
    </row>
    <row r="784">
      <c r="A784" s="31"/>
      <c r="B784" s="47"/>
      <c r="C784" s="31"/>
      <c r="E784" s="109"/>
      <c r="F784" s="33"/>
      <c r="G784" s="52"/>
    </row>
    <row r="785">
      <c r="A785" s="31"/>
      <c r="B785" s="47"/>
      <c r="C785" s="31"/>
      <c r="E785" s="109"/>
      <c r="F785" s="33"/>
      <c r="G785" s="52"/>
    </row>
    <row r="786">
      <c r="A786" s="31"/>
      <c r="B786" s="47"/>
      <c r="C786" s="31"/>
      <c r="E786" s="109"/>
      <c r="F786" s="33"/>
      <c r="G786" s="52"/>
    </row>
    <row r="787">
      <c r="A787" s="31"/>
      <c r="B787" s="47"/>
      <c r="C787" s="31"/>
      <c r="E787" s="109"/>
      <c r="F787" s="33"/>
      <c r="G787" s="52"/>
    </row>
    <row r="788">
      <c r="A788" s="31"/>
      <c r="B788" s="47"/>
      <c r="C788" s="31"/>
      <c r="E788" s="109"/>
      <c r="F788" s="33"/>
      <c r="G788" s="52"/>
    </row>
    <row r="789">
      <c r="A789" s="31"/>
      <c r="B789" s="47"/>
      <c r="C789" s="31"/>
      <c r="E789" s="109"/>
      <c r="F789" s="33"/>
      <c r="G789" s="52"/>
    </row>
    <row r="790">
      <c r="A790" s="31"/>
      <c r="B790" s="47"/>
      <c r="C790" s="31"/>
      <c r="E790" s="109"/>
      <c r="F790" s="33"/>
      <c r="G790" s="52"/>
    </row>
    <row r="791">
      <c r="A791" s="31"/>
      <c r="B791" s="47"/>
      <c r="C791" s="31"/>
      <c r="E791" s="109"/>
      <c r="F791" s="33"/>
      <c r="G791" s="52"/>
    </row>
    <row r="792">
      <c r="A792" s="31"/>
      <c r="B792" s="47"/>
      <c r="C792" s="31"/>
      <c r="E792" s="109"/>
      <c r="F792" s="33"/>
      <c r="G792" s="52"/>
    </row>
    <row r="793">
      <c r="A793" s="31"/>
      <c r="B793" s="47"/>
      <c r="C793" s="31"/>
      <c r="E793" s="109"/>
      <c r="F793" s="33"/>
      <c r="G793" s="52"/>
    </row>
    <row r="794">
      <c r="A794" s="31"/>
      <c r="B794" s="47"/>
      <c r="C794" s="31"/>
      <c r="E794" s="109"/>
      <c r="F794" s="33"/>
      <c r="G794" s="52"/>
    </row>
    <row r="795">
      <c r="A795" s="31"/>
      <c r="B795" s="47"/>
      <c r="C795" s="31"/>
      <c r="E795" s="109"/>
      <c r="F795" s="33"/>
      <c r="G795" s="52"/>
    </row>
    <row r="796">
      <c r="A796" s="31"/>
      <c r="B796" s="47"/>
      <c r="C796" s="31"/>
      <c r="E796" s="109"/>
      <c r="F796" s="33"/>
      <c r="G796" s="52"/>
    </row>
    <row r="797">
      <c r="A797" s="31"/>
      <c r="B797" s="47"/>
      <c r="C797" s="31"/>
      <c r="E797" s="109"/>
      <c r="F797" s="33"/>
      <c r="G797" s="52"/>
    </row>
    <row r="798">
      <c r="A798" s="31"/>
      <c r="B798" s="47"/>
      <c r="C798" s="31"/>
      <c r="E798" s="109"/>
      <c r="F798" s="33"/>
      <c r="G798" s="52"/>
    </row>
    <row r="799">
      <c r="A799" s="31"/>
      <c r="B799" s="47"/>
      <c r="C799" s="31"/>
      <c r="E799" s="109"/>
      <c r="F799" s="33"/>
      <c r="G799" s="52"/>
    </row>
    <row r="800">
      <c r="A800" s="31"/>
      <c r="B800" s="47"/>
      <c r="C800" s="31"/>
      <c r="E800" s="109"/>
      <c r="F800" s="33"/>
      <c r="G800" s="52"/>
    </row>
    <row r="801">
      <c r="A801" s="31"/>
      <c r="B801" s="47"/>
      <c r="C801" s="31"/>
      <c r="E801" s="109"/>
      <c r="F801" s="33"/>
      <c r="G801" s="52"/>
    </row>
    <row r="802">
      <c r="A802" s="31"/>
      <c r="B802" s="47"/>
      <c r="C802" s="31"/>
      <c r="E802" s="109"/>
      <c r="F802" s="33"/>
      <c r="G802" s="52"/>
    </row>
    <row r="803">
      <c r="A803" s="31"/>
      <c r="B803" s="47"/>
      <c r="C803" s="31"/>
      <c r="E803" s="109"/>
      <c r="F803" s="33"/>
      <c r="G803" s="52"/>
    </row>
    <row r="804">
      <c r="A804" s="31"/>
      <c r="B804" s="47"/>
      <c r="C804" s="31"/>
      <c r="E804" s="109"/>
      <c r="F804" s="33"/>
      <c r="G804" s="52"/>
    </row>
    <row r="805">
      <c r="A805" s="31"/>
      <c r="B805" s="47"/>
      <c r="C805" s="31"/>
      <c r="E805" s="109"/>
      <c r="F805" s="33"/>
      <c r="G805" s="52"/>
    </row>
    <row r="806">
      <c r="A806" s="31"/>
      <c r="B806" s="47"/>
      <c r="C806" s="31"/>
      <c r="E806" s="109"/>
      <c r="F806" s="33"/>
      <c r="G806" s="52"/>
    </row>
    <row r="807">
      <c r="A807" s="31"/>
      <c r="B807" s="47"/>
      <c r="C807" s="31"/>
      <c r="E807" s="109"/>
      <c r="F807" s="33"/>
      <c r="G807" s="52"/>
    </row>
    <row r="808">
      <c r="A808" s="31"/>
      <c r="B808" s="47"/>
      <c r="C808" s="31"/>
      <c r="E808" s="109"/>
      <c r="F808" s="33"/>
      <c r="G808" s="52"/>
    </row>
    <row r="809">
      <c r="A809" s="31"/>
      <c r="B809" s="47"/>
      <c r="C809" s="31"/>
      <c r="E809" s="109"/>
      <c r="F809" s="33"/>
      <c r="G809" s="52"/>
    </row>
    <row r="810">
      <c r="A810" s="31"/>
      <c r="B810" s="47"/>
      <c r="C810" s="31"/>
      <c r="E810" s="109"/>
      <c r="F810" s="33"/>
      <c r="G810" s="52"/>
    </row>
    <row r="811">
      <c r="A811" s="31"/>
      <c r="B811" s="47"/>
      <c r="C811" s="31"/>
      <c r="E811" s="109"/>
      <c r="F811" s="33"/>
      <c r="G811" s="52"/>
    </row>
    <row r="812">
      <c r="A812" s="31"/>
      <c r="B812" s="47"/>
      <c r="C812" s="31"/>
      <c r="E812" s="109"/>
      <c r="F812" s="33"/>
      <c r="G812" s="52"/>
    </row>
    <row r="813">
      <c r="A813" s="31"/>
      <c r="B813" s="47"/>
      <c r="C813" s="31"/>
      <c r="E813" s="109"/>
      <c r="F813" s="33"/>
      <c r="G813" s="52"/>
    </row>
    <row r="814">
      <c r="A814" s="31"/>
      <c r="B814" s="47"/>
      <c r="C814" s="31"/>
      <c r="E814" s="109"/>
      <c r="F814" s="33"/>
      <c r="G814" s="52"/>
    </row>
    <row r="815">
      <c r="A815" s="31"/>
      <c r="B815" s="47"/>
      <c r="C815" s="31"/>
      <c r="E815" s="109"/>
      <c r="F815" s="33"/>
      <c r="G815" s="52"/>
    </row>
    <row r="816">
      <c r="A816" s="31"/>
      <c r="B816" s="47"/>
      <c r="C816" s="31"/>
      <c r="E816" s="109"/>
      <c r="F816" s="33"/>
      <c r="G816" s="52"/>
    </row>
    <row r="817">
      <c r="A817" s="31"/>
      <c r="B817" s="47"/>
      <c r="C817" s="31"/>
      <c r="E817" s="109"/>
      <c r="F817" s="33"/>
      <c r="G817" s="52"/>
    </row>
    <row r="818">
      <c r="A818" s="31"/>
      <c r="B818" s="47"/>
      <c r="C818" s="31"/>
      <c r="E818" s="109"/>
      <c r="F818" s="33"/>
      <c r="G818" s="52"/>
    </row>
    <row r="819">
      <c r="A819" s="31"/>
      <c r="B819" s="47"/>
      <c r="C819" s="31"/>
      <c r="E819" s="109"/>
      <c r="F819" s="33"/>
      <c r="G819" s="52"/>
    </row>
    <row r="820">
      <c r="A820" s="31"/>
      <c r="B820" s="47"/>
      <c r="C820" s="31"/>
      <c r="E820" s="109"/>
      <c r="F820" s="33"/>
      <c r="G820" s="52"/>
    </row>
    <row r="821">
      <c r="A821" s="31"/>
      <c r="B821" s="47"/>
      <c r="C821" s="31"/>
      <c r="E821" s="109"/>
      <c r="F821" s="33"/>
      <c r="G821" s="52"/>
    </row>
    <row r="822">
      <c r="A822" s="31"/>
      <c r="B822" s="47"/>
      <c r="C822" s="31"/>
      <c r="E822" s="109"/>
      <c r="F822" s="33"/>
      <c r="G822" s="52"/>
    </row>
    <row r="823">
      <c r="A823" s="31"/>
      <c r="B823" s="47"/>
      <c r="C823" s="31"/>
      <c r="E823" s="109"/>
      <c r="F823" s="33"/>
      <c r="G823" s="52"/>
    </row>
    <row r="824">
      <c r="A824" s="31"/>
      <c r="B824" s="47"/>
      <c r="C824" s="31"/>
      <c r="E824" s="109"/>
      <c r="F824" s="33"/>
      <c r="G824" s="52"/>
    </row>
    <row r="825">
      <c r="A825" s="31"/>
      <c r="B825" s="47"/>
      <c r="C825" s="31"/>
      <c r="E825" s="109"/>
      <c r="F825" s="33"/>
      <c r="G825" s="52"/>
    </row>
    <row r="826">
      <c r="A826" s="31"/>
      <c r="B826" s="47"/>
      <c r="C826" s="31"/>
      <c r="E826" s="109"/>
      <c r="F826" s="33"/>
      <c r="G826" s="52"/>
    </row>
    <row r="827">
      <c r="A827" s="31"/>
      <c r="B827" s="47"/>
      <c r="C827" s="31"/>
      <c r="E827" s="109"/>
      <c r="F827" s="33"/>
      <c r="G827" s="52"/>
    </row>
    <row r="828">
      <c r="A828" s="31"/>
      <c r="B828" s="47"/>
      <c r="C828" s="31"/>
      <c r="E828" s="109"/>
      <c r="F828" s="33"/>
      <c r="G828" s="52"/>
    </row>
    <row r="829">
      <c r="A829" s="31"/>
      <c r="B829" s="47"/>
      <c r="C829" s="31"/>
      <c r="E829" s="109"/>
      <c r="F829" s="33"/>
      <c r="G829" s="52"/>
    </row>
    <row r="830">
      <c r="A830" s="31"/>
      <c r="B830" s="47"/>
      <c r="C830" s="31"/>
      <c r="E830" s="109"/>
      <c r="F830" s="33"/>
      <c r="G830" s="52"/>
    </row>
    <row r="831">
      <c r="A831" s="31"/>
      <c r="B831" s="47"/>
      <c r="C831" s="31"/>
      <c r="E831" s="109"/>
      <c r="F831" s="33"/>
      <c r="G831" s="52"/>
    </row>
    <row r="832">
      <c r="A832" s="31"/>
      <c r="B832" s="47"/>
      <c r="C832" s="31"/>
      <c r="E832" s="109"/>
      <c r="F832" s="33"/>
      <c r="G832" s="52"/>
    </row>
    <row r="833">
      <c r="A833" s="31"/>
      <c r="B833" s="47"/>
      <c r="C833" s="31"/>
      <c r="E833" s="109"/>
      <c r="F833" s="33"/>
      <c r="G833" s="52"/>
    </row>
    <row r="834">
      <c r="A834" s="31"/>
      <c r="B834" s="47"/>
      <c r="C834" s="31"/>
      <c r="E834" s="109"/>
      <c r="F834" s="33"/>
      <c r="G834" s="52"/>
    </row>
    <row r="835">
      <c r="A835" s="31"/>
      <c r="B835" s="47"/>
      <c r="C835" s="31"/>
      <c r="E835" s="109"/>
      <c r="F835" s="33"/>
      <c r="G835" s="52"/>
    </row>
    <row r="836">
      <c r="A836" s="31"/>
      <c r="B836" s="47"/>
      <c r="C836" s="31"/>
      <c r="E836" s="109"/>
      <c r="F836" s="33"/>
      <c r="G836" s="52"/>
    </row>
    <row r="837">
      <c r="A837" s="31"/>
      <c r="B837" s="47"/>
      <c r="C837" s="31"/>
      <c r="E837" s="109"/>
      <c r="F837" s="33"/>
      <c r="G837" s="52"/>
    </row>
    <row r="838">
      <c r="A838" s="31"/>
      <c r="B838" s="47"/>
      <c r="C838" s="31"/>
      <c r="E838" s="109"/>
      <c r="F838" s="33"/>
      <c r="G838" s="52"/>
    </row>
    <row r="839">
      <c r="A839" s="31"/>
      <c r="B839" s="47"/>
      <c r="C839" s="31"/>
      <c r="E839" s="109"/>
      <c r="F839" s="33"/>
      <c r="G839" s="52"/>
    </row>
    <row r="840">
      <c r="A840" s="31"/>
      <c r="B840" s="47"/>
      <c r="C840" s="31"/>
      <c r="E840" s="109"/>
      <c r="F840" s="33"/>
      <c r="G840" s="52"/>
    </row>
    <row r="841">
      <c r="A841" s="31"/>
      <c r="B841" s="47"/>
      <c r="C841" s="31"/>
      <c r="E841" s="109"/>
      <c r="F841" s="33"/>
      <c r="G841" s="52"/>
    </row>
    <row r="842">
      <c r="A842" s="31"/>
      <c r="B842" s="47"/>
      <c r="C842" s="31"/>
      <c r="E842" s="109"/>
      <c r="F842" s="33"/>
      <c r="G842" s="52"/>
    </row>
    <row r="843">
      <c r="A843" s="31"/>
      <c r="B843" s="47"/>
      <c r="C843" s="31"/>
      <c r="E843" s="109"/>
      <c r="F843" s="33"/>
      <c r="G843" s="52"/>
    </row>
    <row r="844">
      <c r="A844" s="31"/>
      <c r="B844" s="47"/>
      <c r="C844" s="31"/>
      <c r="E844" s="109"/>
      <c r="F844" s="33"/>
      <c r="G844" s="52"/>
    </row>
    <row r="845">
      <c r="A845" s="31"/>
      <c r="B845" s="47"/>
      <c r="C845" s="31"/>
      <c r="E845" s="109"/>
      <c r="F845" s="33"/>
      <c r="G845" s="52"/>
    </row>
    <row r="846">
      <c r="A846" s="31"/>
      <c r="B846" s="47"/>
      <c r="C846" s="31"/>
      <c r="E846" s="109"/>
      <c r="F846" s="33"/>
      <c r="G846" s="52"/>
    </row>
    <row r="847">
      <c r="A847" s="31"/>
      <c r="B847" s="47"/>
      <c r="C847" s="31"/>
      <c r="E847" s="109"/>
      <c r="F847" s="33"/>
      <c r="G847" s="52"/>
    </row>
    <row r="848">
      <c r="A848" s="31"/>
      <c r="B848" s="47"/>
      <c r="C848" s="31"/>
      <c r="E848" s="109"/>
      <c r="F848" s="33"/>
      <c r="G848" s="52"/>
    </row>
    <row r="849">
      <c r="A849" s="31"/>
      <c r="B849" s="47"/>
      <c r="C849" s="31"/>
      <c r="E849" s="109"/>
      <c r="F849" s="33"/>
      <c r="G849" s="52"/>
    </row>
    <row r="850">
      <c r="A850" s="31"/>
      <c r="B850" s="47"/>
      <c r="C850" s="31"/>
      <c r="E850" s="109"/>
      <c r="F850" s="33"/>
      <c r="G850" s="52"/>
    </row>
    <row r="851">
      <c r="A851" s="31"/>
      <c r="B851" s="47"/>
      <c r="C851" s="31"/>
      <c r="E851" s="109"/>
      <c r="F851" s="33"/>
      <c r="G851" s="52"/>
    </row>
    <row r="852">
      <c r="A852" s="31"/>
      <c r="B852" s="47"/>
      <c r="C852" s="31"/>
      <c r="E852" s="109"/>
      <c r="F852" s="33"/>
      <c r="G852" s="52"/>
    </row>
    <row r="853">
      <c r="A853" s="31"/>
      <c r="B853" s="47"/>
      <c r="C853" s="31"/>
      <c r="E853" s="109"/>
      <c r="F853" s="33"/>
      <c r="G853" s="52"/>
    </row>
    <row r="854">
      <c r="A854" s="31"/>
      <c r="B854" s="47"/>
      <c r="C854" s="31"/>
      <c r="E854" s="109"/>
      <c r="F854" s="33"/>
      <c r="G854" s="52"/>
    </row>
    <row r="855">
      <c r="A855" s="31"/>
      <c r="B855" s="47"/>
      <c r="C855" s="31"/>
      <c r="E855" s="109"/>
      <c r="F855" s="33"/>
      <c r="G855" s="52"/>
    </row>
    <row r="856">
      <c r="A856" s="31"/>
      <c r="B856" s="47"/>
      <c r="C856" s="31"/>
      <c r="E856" s="109"/>
      <c r="F856" s="33"/>
      <c r="G856" s="52"/>
    </row>
    <row r="857">
      <c r="A857" s="31"/>
      <c r="B857" s="47"/>
      <c r="C857" s="31"/>
      <c r="E857" s="109"/>
      <c r="F857" s="33"/>
      <c r="G857" s="52"/>
    </row>
    <row r="858">
      <c r="A858" s="31"/>
      <c r="B858" s="47"/>
      <c r="C858" s="31"/>
      <c r="E858" s="109"/>
      <c r="F858" s="33"/>
      <c r="G858" s="52"/>
    </row>
    <row r="859">
      <c r="A859" s="31"/>
      <c r="B859" s="47"/>
      <c r="C859" s="31"/>
      <c r="E859" s="109"/>
      <c r="F859" s="33"/>
      <c r="G859" s="52"/>
    </row>
    <row r="860">
      <c r="A860" s="31"/>
      <c r="B860" s="47"/>
      <c r="C860" s="31"/>
      <c r="E860" s="109"/>
      <c r="F860" s="33"/>
      <c r="G860" s="52"/>
    </row>
    <row r="861">
      <c r="A861" s="31"/>
      <c r="B861" s="47"/>
      <c r="C861" s="31"/>
      <c r="E861" s="109"/>
      <c r="F861" s="33"/>
      <c r="G861" s="52"/>
    </row>
    <row r="862">
      <c r="A862" s="31"/>
      <c r="B862" s="47"/>
      <c r="C862" s="31"/>
      <c r="E862" s="109"/>
      <c r="F862" s="33"/>
      <c r="G862" s="52"/>
    </row>
    <row r="863">
      <c r="A863" s="31"/>
      <c r="B863" s="47"/>
      <c r="C863" s="31"/>
      <c r="E863" s="109"/>
      <c r="F863" s="33"/>
      <c r="G863" s="52"/>
    </row>
    <row r="864">
      <c r="A864" s="31"/>
      <c r="B864" s="47"/>
      <c r="C864" s="31"/>
      <c r="E864" s="109"/>
      <c r="F864" s="33"/>
      <c r="G864" s="52"/>
    </row>
    <row r="865">
      <c r="A865" s="31"/>
      <c r="B865" s="47"/>
      <c r="C865" s="31"/>
      <c r="E865" s="109"/>
      <c r="F865" s="33"/>
      <c r="G865" s="52"/>
    </row>
    <row r="866">
      <c r="A866" s="31"/>
      <c r="B866" s="47"/>
      <c r="C866" s="31"/>
      <c r="E866" s="109"/>
      <c r="F866" s="33"/>
      <c r="G866" s="52"/>
    </row>
    <row r="867">
      <c r="A867" s="31"/>
      <c r="B867" s="47"/>
      <c r="C867" s="31"/>
      <c r="E867" s="109"/>
      <c r="F867" s="33"/>
      <c r="G867" s="52"/>
    </row>
    <row r="868">
      <c r="A868" s="31"/>
      <c r="B868" s="47"/>
      <c r="C868" s="31"/>
      <c r="E868" s="109"/>
      <c r="F868" s="33"/>
      <c r="G868" s="52"/>
    </row>
    <row r="869">
      <c r="A869" s="31"/>
      <c r="B869" s="47"/>
      <c r="C869" s="31"/>
      <c r="E869" s="109"/>
      <c r="F869" s="33"/>
      <c r="G869" s="52"/>
    </row>
    <row r="870">
      <c r="A870" s="31"/>
      <c r="B870" s="47"/>
      <c r="C870" s="31"/>
      <c r="E870" s="109"/>
      <c r="F870" s="33"/>
      <c r="G870" s="52"/>
    </row>
    <row r="871">
      <c r="A871" s="31"/>
      <c r="B871" s="47"/>
      <c r="C871" s="31"/>
      <c r="E871" s="109"/>
      <c r="F871" s="33"/>
      <c r="G871" s="52"/>
    </row>
    <row r="872">
      <c r="A872" s="31"/>
      <c r="B872" s="47"/>
      <c r="C872" s="31"/>
      <c r="E872" s="109"/>
      <c r="F872" s="33"/>
      <c r="G872" s="52"/>
    </row>
    <row r="873">
      <c r="A873" s="31"/>
      <c r="B873" s="47"/>
      <c r="C873" s="31"/>
      <c r="E873" s="109"/>
      <c r="F873" s="33"/>
      <c r="G873" s="52"/>
    </row>
    <row r="874">
      <c r="A874" s="31"/>
      <c r="B874" s="47"/>
      <c r="C874" s="31"/>
      <c r="E874" s="109"/>
      <c r="F874" s="33"/>
      <c r="G874" s="52"/>
    </row>
    <row r="875">
      <c r="A875" s="31"/>
      <c r="B875" s="47"/>
      <c r="C875" s="31"/>
      <c r="E875" s="109"/>
      <c r="F875" s="33"/>
      <c r="G875" s="52"/>
    </row>
    <row r="876">
      <c r="A876" s="31"/>
      <c r="B876" s="47"/>
      <c r="C876" s="31"/>
      <c r="E876" s="109"/>
      <c r="F876" s="33"/>
      <c r="G876" s="52"/>
    </row>
    <row r="877">
      <c r="A877" s="31"/>
      <c r="B877" s="47"/>
      <c r="C877" s="31"/>
      <c r="E877" s="109"/>
      <c r="F877" s="33"/>
      <c r="G877" s="52"/>
    </row>
    <row r="878">
      <c r="A878" s="31"/>
      <c r="B878" s="47"/>
      <c r="C878" s="31"/>
      <c r="E878" s="109"/>
      <c r="F878" s="33"/>
      <c r="G878" s="52"/>
    </row>
    <row r="879">
      <c r="A879" s="31"/>
      <c r="B879" s="47"/>
      <c r="C879" s="31"/>
      <c r="E879" s="109"/>
      <c r="F879" s="33"/>
      <c r="G879" s="52"/>
    </row>
    <row r="880">
      <c r="A880" s="31"/>
      <c r="B880" s="47"/>
      <c r="C880" s="31"/>
      <c r="E880" s="109"/>
      <c r="F880" s="33"/>
      <c r="G880" s="52"/>
    </row>
    <row r="881">
      <c r="A881" s="31"/>
      <c r="B881" s="47"/>
      <c r="C881" s="31"/>
      <c r="E881" s="109"/>
      <c r="F881" s="33"/>
      <c r="G881" s="52"/>
    </row>
    <row r="882">
      <c r="A882" s="31"/>
      <c r="B882" s="47"/>
      <c r="C882" s="31"/>
      <c r="E882" s="109"/>
      <c r="F882" s="33"/>
      <c r="G882" s="52"/>
    </row>
    <row r="883">
      <c r="A883" s="31"/>
      <c r="B883" s="47"/>
      <c r="C883" s="31"/>
      <c r="E883" s="109"/>
      <c r="F883" s="33"/>
      <c r="G883" s="52"/>
    </row>
    <row r="884">
      <c r="A884" s="31"/>
      <c r="B884" s="47"/>
      <c r="C884" s="31"/>
      <c r="E884" s="109"/>
      <c r="F884" s="33"/>
      <c r="G884" s="52"/>
    </row>
    <row r="885">
      <c r="A885" s="31"/>
      <c r="B885" s="47"/>
      <c r="C885" s="31"/>
      <c r="E885" s="109"/>
      <c r="F885" s="33"/>
      <c r="G885" s="52"/>
    </row>
    <row r="886">
      <c r="A886" s="31"/>
      <c r="B886" s="47"/>
      <c r="C886" s="31"/>
      <c r="E886" s="109"/>
      <c r="F886" s="33"/>
      <c r="G886" s="52"/>
    </row>
    <row r="887">
      <c r="A887" s="31"/>
      <c r="B887" s="47"/>
      <c r="C887" s="31"/>
      <c r="E887" s="109"/>
      <c r="F887" s="33"/>
      <c r="G887" s="52"/>
    </row>
    <row r="888">
      <c r="A888" s="31"/>
      <c r="B888" s="47"/>
      <c r="C888" s="31"/>
      <c r="E888" s="109"/>
      <c r="F888" s="33"/>
      <c r="G888" s="52"/>
    </row>
    <row r="889">
      <c r="A889" s="31"/>
      <c r="B889" s="47"/>
      <c r="C889" s="31"/>
      <c r="E889" s="109"/>
      <c r="F889" s="33"/>
      <c r="G889" s="52"/>
    </row>
    <row r="890">
      <c r="A890" s="31"/>
      <c r="B890" s="47"/>
      <c r="C890" s="31"/>
      <c r="E890" s="109"/>
      <c r="F890" s="33"/>
      <c r="G890" s="52"/>
    </row>
    <row r="891">
      <c r="A891" s="31"/>
      <c r="B891" s="47"/>
      <c r="C891" s="31"/>
      <c r="E891" s="109"/>
      <c r="F891" s="33"/>
      <c r="G891" s="52"/>
    </row>
    <row r="892">
      <c r="A892" s="31"/>
      <c r="B892" s="47"/>
      <c r="C892" s="31"/>
      <c r="E892" s="109"/>
      <c r="F892" s="33"/>
      <c r="G892" s="52"/>
    </row>
    <row r="893">
      <c r="A893" s="31"/>
      <c r="B893" s="47"/>
      <c r="C893" s="31"/>
      <c r="E893" s="109"/>
      <c r="F893" s="33"/>
      <c r="G893" s="52"/>
    </row>
    <row r="894">
      <c r="A894" s="31"/>
      <c r="B894" s="47"/>
      <c r="C894" s="31"/>
      <c r="E894" s="109"/>
      <c r="F894" s="33"/>
      <c r="G894" s="52"/>
    </row>
    <row r="895">
      <c r="A895" s="31"/>
      <c r="B895" s="47"/>
      <c r="C895" s="31"/>
      <c r="E895" s="109"/>
      <c r="F895" s="33"/>
      <c r="G895" s="52"/>
    </row>
    <row r="896">
      <c r="A896" s="31"/>
      <c r="B896" s="47"/>
      <c r="C896" s="31"/>
      <c r="E896" s="109"/>
      <c r="F896" s="33"/>
      <c r="G896" s="52"/>
    </row>
    <row r="897">
      <c r="A897" s="31"/>
      <c r="B897" s="47"/>
      <c r="C897" s="31"/>
      <c r="E897" s="109"/>
      <c r="F897" s="33"/>
      <c r="G897" s="52"/>
    </row>
    <row r="898">
      <c r="A898" s="31"/>
      <c r="B898" s="47"/>
      <c r="C898" s="31"/>
      <c r="E898" s="109"/>
      <c r="F898" s="33"/>
      <c r="G898" s="52"/>
    </row>
    <row r="899">
      <c r="A899" s="31"/>
      <c r="B899" s="47"/>
      <c r="C899" s="31"/>
      <c r="E899" s="109"/>
      <c r="F899" s="33"/>
      <c r="G899" s="52"/>
    </row>
    <row r="900">
      <c r="A900" s="31"/>
      <c r="B900" s="47"/>
      <c r="C900" s="31"/>
      <c r="E900" s="109"/>
      <c r="F900" s="33"/>
      <c r="G900" s="52"/>
    </row>
    <row r="901">
      <c r="A901" s="31"/>
      <c r="B901" s="47"/>
      <c r="C901" s="31"/>
      <c r="E901" s="109"/>
      <c r="F901" s="33"/>
      <c r="G901" s="52"/>
    </row>
    <row r="902">
      <c r="A902" s="31"/>
      <c r="B902" s="47"/>
      <c r="C902" s="31"/>
      <c r="E902" s="109"/>
      <c r="F902" s="33"/>
      <c r="G902" s="52"/>
    </row>
    <row r="903">
      <c r="A903" s="31"/>
      <c r="B903" s="47"/>
      <c r="C903" s="31"/>
      <c r="E903" s="109"/>
      <c r="F903" s="33"/>
      <c r="G903" s="52"/>
    </row>
    <row r="904">
      <c r="A904" s="31"/>
      <c r="B904" s="47"/>
      <c r="C904" s="31"/>
      <c r="E904" s="109"/>
      <c r="F904" s="33"/>
      <c r="G904" s="52"/>
    </row>
    <row r="905">
      <c r="A905" s="31"/>
      <c r="B905" s="47"/>
      <c r="C905" s="31"/>
      <c r="E905" s="109"/>
      <c r="F905" s="33"/>
      <c r="G905" s="52"/>
    </row>
    <row r="906">
      <c r="A906" s="31"/>
      <c r="B906" s="47"/>
      <c r="C906" s="31"/>
      <c r="E906" s="109"/>
      <c r="F906" s="33"/>
      <c r="G906" s="52"/>
    </row>
    <row r="907">
      <c r="A907" s="31"/>
      <c r="B907" s="47"/>
      <c r="C907" s="31"/>
      <c r="E907" s="109"/>
      <c r="F907" s="33"/>
      <c r="G907" s="52"/>
    </row>
    <row r="908">
      <c r="A908" s="31"/>
      <c r="B908" s="47"/>
      <c r="C908" s="31"/>
      <c r="E908" s="109"/>
      <c r="F908" s="33"/>
      <c r="G908" s="52"/>
    </row>
    <row r="909">
      <c r="A909" s="31"/>
      <c r="B909" s="47"/>
      <c r="C909" s="31"/>
      <c r="E909" s="109"/>
      <c r="F909" s="33"/>
      <c r="G909" s="52"/>
    </row>
    <row r="910">
      <c r="A910" s="31"/>
      <c r="B910" s="47"/>
      <c r="C910" s="31"/>
      <c r="E910" s="109"/>
      <c r="F910" s="33"/>
      <c r="G910" s="52"/>
    </row>
    <row r="911">
      <c r="A911" s="31"/>
      <c r="B911" s="47"/>
      <c r="C911" s="31"/>
      <c r="E911" s="109"/>
      <c r="F911" s="33"/>
      <c r="G911" s="52"/>
    </row>
    <row r="912">
      <c r="A912" s="31"/>
      <c r="B912" s="47"/>
      <c r="C912" s="31"/>
      <c r="E912" s="109"/>
      <c r="F912" s="33"/>
      <c r="G912" s="52"/>
    </row>
    <row r="913">
      <c r="A913" s="31"/>
      <c r="B913" s="47"/>
      <c r="C913" s="31"/>
      <c r="E913" s="109"/>
      <c r="F913" s="33"/>
      <c r="G913" s="52"/>
    </row>
    <row r="914">
      <c r="A914" s="31"/>
      <c r="B914" s="47"/>
      <c r="C914" s="31"/>
      <c r="E914" s="109"/>
      <c r="F914" s="33"/>
      <c r="G914" s="52"/>
    </row>
    <row r="915">
      <c r="A915" s="31"/>
      <c r="B915" s="47"/>
      <c r="C915" s="31"/>
      <c r="E915" s="109"/>
      <c r="F915" s="33"/>
      <c r="G915" s="52"/>
    </row>
    <row r="916">
      <c r="A916" s="31"/>
      <c r="B916" s="47"/>
      <c r="C916" s="31"/>
      <c r="E916" s="109"/>
      <c r="F916" s="33"/>
      <c r="G916" s="52"/>
    </row>
    <row r="917">
      <c r="A917" s="31"/>
      <c r="B917" s="47"/>
      <c r="C917" s="31"/>
      <c r="E917" s="109"/>
      <c r="F917" s="33"/>
      <c r="G917" s="52"/>
    </row>
    <row r="918">
      <c r="A918" s="31"/>
      <c r="B918" s="47"/>
      <c r="C918" s="31"/>
      <c r="E918" s="109"/>
      <c r="F918" s="33"/>
      <c r="G918" s="52"/>
    </row>
    <row r="919">
      <c r="A919" s="31"/>
      <c r="B919" s="47"/>
      <c r="C919" s="31"/>
      <c r="E919" s="109"/>
      <c r="F919" s="33"/>
      <c r="G919" s="52"/>
    </row>
    <row r="920">
      <c r="A920" s="31"/>
      <c r="B920" s="47"/>
      <c r="C920" s="31"/>
      <c r="E920" s="109"/>
      <c r="F920" s="33"/>
      <c r="G920" s="52"/>
    </row>
    <row r="921">
      <c r="A921" s="31"/>
      <c r="B921" s="47"/>
      <c r="C921" s="31"/>
      <c r="E921" s="109"/>
      <c r="F921" s="33"/>
      <c r="G921" s="52"/>
    </row>
    <row r="922">
      <c r="A922" s="31"/>
      <c r="B922" s="47"/>
      <c r="C922" s="31"/>
      <c r="E922" s="109"/>
      <c r="F922" s="33"/>
      <c r="G922" s="52"/>
    </row>
    <row r="923">
      <c r="A923" s="31"/>
      <c r="B923" s="47"/>
      <c r="C923" s="31"/>
      <c r="E923" s="109"/>
      <c r="F923" s="33"/>
      <c r="G923" s="52"/>
    </row>
    <row r="924">
      <c r="A924" s="31"/>
      <c r="B924" s="47"/>
      <c r="C924" s="31"/>
      <c r="E924" s="109"/>
      <c r="F924" s="33"/>
      <c r="G924" s="52"/>
    </row>
    <row r="925">
      <c r="A925" s="31"/>
      <c r="B925" s="47"/>
      <c r="C925" s="31"/>
      <c r="E925" s="109"/>
      <c r="F925" s="33"/>
      <c r="G925" s="52"/>
    </row>
    <row r="926">
      <c r="A926" s="31"/>
      <c r="B926" s="47"/>
      <c r="C926" s="31"/>
      <c r="E926" s="109"/>
      <c r="F926" s="33"/>
      <c r="G926" s="52"/>
    </row>
    <row r="927">
      <c r="A927" s="31"/>
      <c r="B927" s="47"/>
      <c r="C927" s="31"/>
      <c r="E927" s="109"/>
      <c r="F927" s="33"/>
      <c r="G927" s="52"/>
    </row>
    <row r="928">
      <c r="A928" s="31"/>
      <c r="B928" s="47"/>
      <c r="C928" s="31"/>
      <c r="E928" s="109"/>
      <c r="F928" s="33"/>
      <c r="G928" s="52"/>
    </row>
    <row r="929">
      <c r="A929" s="31"/>
      <c r="B929" s="47"/>
      <c r="C929" s="31"/>
      <c r="E929" s="109"/>
      <c r="F929" s="33"/>
      <c r="G929" s="52"/>
    </row>
    <row r="930">
      <c r="A930" s="31"/>
      <c r="B930" s="47"/>
      <c r="C930" s="31"/>
      <c r="E930" s="109"/>
      <c r="F930" s="33"/>
      <c r="G930" s="52"/>
    </row>
    <row r="931">
      <c r="A931" s="31"/>
      <c r="B931" s="47"/>
      <c r="C931" s="31"/>
      <c r="E931" s="109"/>
      <c r="F931" s="33"/>
      <c r="G931" s="52"/>
    </row>
    <row r="932">
      <c r="A932" s="31"/>
      <c r="B932" s="47"/>
      <c r="C932" s="31"/>
      <c r="E932" s="109"/>
      <c r="F932" s="33"/>
      <c r="G932" s="52"/>
    </row>
    <row r="933">
      <c r="A933" s="31"/>
      <c r="B933" s="47"/>
      <c r="C933" s="31"/>
      <c r="E933" s="109"/>
      <c r="F933" s="33"/>
      <c r="G933" s="52"/>
    </row>
    <row r="934">
      <c r="A934" s="31"/>
      <c r="B934" s="47"/>
      <c r="C934" s="31"/>
      <c r="E934" s="109"/>
      <c r="F934" s="33"/>
      <c r="G934" s="52"/>
    </row>
    <row r="935">
      <c r="A935" s="31"/>
      <c r="B935" s="47"/>
      <c r="C935" s="31"/>
      <c r="E935" s="109"/>
      <c r="F935" s="33"/>
      <c r="G935" s="52"/>
    </row>
    <row r="936">
      <c r="A936" s="31"/>
      <c r="B936" s="47"/>
      <c r="C936" s="31"/>
      <c r="E936" s="109"/>
      <c r="F936" s="33"/>
      <c r="G936" s="52"/>
    </row>
    <row r="937">
      <c r="A937" s="31"/>
      <c r="B937" s="47"/>
      <c r="C937" s="31"/>
      <c r="E937" s="109"/>
      <c r="F937" s="33"/>
      <c r="G937" s="52"/>
    </row>
    <row r="938">
      <c r="A938" s="31"/>
      <c r="B938" s="47"/>
      <c r="C938" s="31"/>
      <c r="E938" s="109"/>
      <c r="F938" s="33"/>
      <c r="G938" s="52"/>
    </row>
    <row r="939">
      <c r="A939" s="31"/>
      <c r="B939" s="47"/>
      <c r="C939" s="31"/>
      <c r="E939" s="109"/>
      <c r="F939" s="33"/>
      <c r="G939" s="52"/>
    </row>
    <row r="940">
      <c r="A940" s="31"/>
      <c r="B940" s="47"/>
      <c r="C940" s="31"/>
      <c r="E940" s="109"/>
      <c r="F940" s="33"/>
      <c r="G940" s="52"/>
    </row>
    <row r="941">
      <c r="A941" s="31"/>
      <c r="B941" s="47"/>
      <c r="C941" s="31"/>
      <c r="E941" s="109"/>
      <c r="F941" s="33"/>
      <c r="G941" s="52"/>
    </row>
    <row r="942">
      <c r="A942" s="31"/>
      <c r="B942" s="47"/>
      <c r="C942" s="31"/>
      <c r="E942" s="109"/>
      <c r="F942" s="33"/>
      <c r="G942" s="52"/>
    </row>
    <row r="943">
      <c r="A943" s="31"/>
      <c r="B943" s="47"/>
      <c r="C943" s="31"/>
      <c r="E943" s="109"/>
      <c r="F943" s="33"/>
      <c r="G943" s="52"/>
    </row>
    <row r="944">
      <c r="A944" s="31"/>
      <c r="B944" s="47"/>
      <c r="C944" s="31"/>
      <c r="E944" s="109"/>
      <c r="F944" s="33"/>
      <c r="G944" s="52"/>
    </row>
    <row r="945">
      <c r="A945" s="31"/>
      <c r="B945" s="47"/>
      <c r="C945" s="31"/>
      <c r="E945" s="109"/>
      <c r="F945" s="33"/>
      <c r="G945" s="52"/>
    </row>
    <row r="946">
      <c r="A946" s="31"/>
      <c r="B946" s="47"/>
      <c r="C946" s="31"/>
      <c r="E946" s="109"/>
      <c r="F946" s="33"/>
      <c r="G946" s="52"/>
    </row>
    <row r="947">
      <c r="A947" s="31"/>
      <c r="B947" s="47"/>
      <c r="C947" s="31"/>
      <c r="E947" s="109"/>
      <c r="F947" s="33"/>
      <c r="G947" s="52"/>
    </row>
    <row r="948">
      <c r="A948" s="31"/>
      <c r="B948" s="47"/>
      <c r="C948" s="31"/>
      <c r="E948" s="109"/>
      <c r="F948" s="33"/>
      <c r="G948" s="52"/>
    </row>
    <row r="949">
      <c r="A949" s="31"/>
      <c r="B949" s="47"/>
      <c r="C949" s="31"/>
      <c r="E949" s="109"/>
      <c r="F949" s="33"/>
      <c r="G949" s="52"/>
    </row>
    <row r="950">
      <c r="A950" s="31"/>
      <c r="B950" s="47"/>
      <c r="C950" s="31"/>
      <c r="E950" s="109"/>
      <c r="F950" s="33"/>
      <c r="G950" s="52"/>
    </row>
    <row r="951">
      <c r="A951" s="31"/>
      <c r="B951" s="47"/>
      <c r="C951" s="31"/>
      <c r="E951" s="109"/>
      <c r="F951" s="33"/>
      <c r="G951" s="52"/>
    </row>
    <row r="952">
      <c r="A952" s="31"/>
      <c r="B952" s="47"/>
      <c r="C952" s="31"/>
      <c r="E952" s="109"/>
      <c r="F952" s="33"/>
      <c r="G952" s="52"/>
    </row>
    <row r="953">
      <c r="A953" s="31"/>
      <c r="B953" s="47"/>
      <c r="C953" s="31"/>
      <c r="E953" s="109"/>
      <c r="F953" s="33"/>
      <c r="G953" s="52"/>
    </row>
    <row r="954">
      <c r="A954" s="31"/>
      <c r="B954" s="47"/>
      <c r="C954" s="31"/>
      <c r="E954" s="109"/>
      <c r="F954" s="33"/>
      <c r="G954" s="52"/>
    </row>
    <row r="955">
      <c r="A955" s="31"/>
      <c r="B955" s="47"/>
      <c r="C955" s="31"/>
      <c r="E955" s="109"/>
      <c r="F955" s="33"/>
      <c r="G955" s="52"/>
    </row>
    <row r="956">
      <c r="A956" s="31"/>
      <c r="B956" s="47"/>
      <c r="C956" s="31"/>
      <c r="E956" s="109"/>
      <c r="F956" s="33"/>
      <c r="G956" s="52"/>
    </row>
    <row r="957">
      <c r="A957" s="31"/>
      <c r="B957" s="47"/>
      <c r="C957" s="31"/>
      <c r="E957" s="109"/>
      <c r="F957" s="33"/>
      <c r="G957" s="52"/>
    </row>
    <row r="958">
      <c r="A958" s="31"/>
      <c r="B958" s="47"/>
      <c r="C958" s="31"/>
      <c r="E958" s="109"/>
      <c r="F958" s="33"/>
      <c r="G958" s="52"/>
    </row>
    <row r="959">
      <c r="A959" s="31"/>
      <c r="B959" s="47"/>
      <c r="C959" s="31"/>
      <c r="E959" s="109"/>
      <c r="F959" s="33"/>
      <c r="G959" s="52"/>
    </row>
    <row r="960">
      <c r="A960" s="31"/>
      <c r="B960" s="47"/>
      <c r="C960" s="31"/>
      <c r="E960" s="109"/>
      <c r="F960" s="33"/>
      <c r="G960" s="52"/>
    </row>
    <row r="961">
      <c r="A961" s="31"/>
      <c r="B961" s="47"/>
      <c r="C961" s="31"/>
      <c r="E961" s="109"/>
      <c r="F961" s="33"/>
      <c r="G961" s="52"/>
    </row>
    <row r="962">
      <c r="A962" s="31"/>
      <c r="B962" s="47"/>
      <c r="C962" s="31"/>
      <c r="E962" s="109"/>
      <c r="F962" s="33"/>
      <c r="G962" s="52"/>
    </row>
    <row r="963">
      <c r="A963" s="31"/>
      <c r="B963" s="47"/>
      <c r="C963" s="31"/>
      <c r="E963" s="109"/>
      <c r="F963" s="33"/>
      <c r="G963" s="52"/>
    </row>
    <row r="964">
      <c r="A964" s="31"/>
      <c r="B964" s="47"/>
      <c r="C964" s="31"/>
      <c r="E964" s="109"/>
      <c r="F964" s="33"/>
      <c r="G964" s="52"/>
    </row>
    <row r="965">
      <c r="A965" s="31"/>
      <c r="B965" s="47"/>
      <c r="C965" s="31"/>
      <c r="E965" s="109"/>
      <c r="F965" s="33"/>
      <c r="G965" s="52"/>
    </row>
    <row r="966">
      <c r="A966" s="31"/>
      <c r="B966" s="47"/>
      <c r="C966" s="31"/>
      <c r="E966" s="109"/>
      <c r="F966" s="33"/>
      <c r="G966" s="52"/>
    </row>
    <row r="967">
      <c r="A967" s="31"/>
      <c r="B967" s="47"/>
      <c r="C967" s="31"/>
      <c r="E967" s="109"/>
      <c r="F967" s="33"/>
      <c r="G967" s="52"/>
    </row>
    <row r="968">
      <c r="A968" s="31"/>
      <c r="B968" s="47"/>
      <c r="C968" s="31"/>
      <c r="E968" s="109"/>
      <c r="F968" s="33"/>
      <c r="G968" s="52"/>
    </row>
    <row r="969">
      <c r="A969" s="31"/>
      <c r="B969" s="47"/>
      <c r="C969" s="31"/>
      <c r="E969" s="109"/>
      <c r="F969" s="33"/>
      <c r="G969" s="52"/>
    </row>
    <row r="970">
      <c r="A970" s="31"/>
      <c r="B970" s="47"/>
      <c r="C970" s="31"/>
      <c r="E970" s="109"/>
      <c r="F970" s="33"/>
      <c r="G970" s="52"/>
    </row>
    <row r="971">
      <c r="A971" s="31"/>
      <c r="B971" s="47"/>
      <c r="C971" s="31"/>
      <c r="E971" s="109"/>
      <c r="F971" s="33"/>
      <c r="G971" s="52"/>
    </row>
    <row r="972">
      <c r="A972" s="31"/>
      <c r="B972" s="47"/>
      <c r="C972" s="31"/>
      <c r="E972" s="109"/>
      <c r="F972" s="33"/>
      <c r="G972" s="52"/>
    </row>
    <row r="973">
      <c r="A973" s="31"/>
      <c r="B973" s="47"/>
      <c r="C973" s="31"/>
      <c r="E973" s="109"/>
      <c r="F973" s="33"/>
      <c r="G973" s="52"/>
    </row>
    <row r="974">
      <c r="A974" s="31"/>
      <c r="B974" s="47"/>
      <c r="C974" s="31"/>
      <c r="E974" s="109"/>
      <c r="F974" s="33"/>
      <c r="G974" s="52"/>
    </row>
    <row r="975">
      <c r="A975" s="31"/>
      <c r="B975" s="47"/>
      <c r="C975" s="31"/>
      <c r="E975" s="109"/>
      <c r="F975" s="33"/>
      <c r="G975" s="52"/>
    </row>
    <row r="976">
      <c r="A976" s="31"/>
      <c r="B976" s="47"/>
      <c r="C976" s="31"/>
      <c r="E976" s="109"/>
      <c r="F976" s="33"/>
      <c r="G976" s="52"/>
    </row>
    <row r="977">
      <c r="A977" s="31"/>
      <c r="B977" s="47"/>
      <c r="C977" s="31"/>
      <c r="E977" s="109"/>
      <c r="F977" s="33"/>
      <c r="G977" s="52"/>
    </row>
    <row r="978">
      <c r="A978" s="31"/>
      <c r="B978" s="47"/>
      <c r="C978" s="31"/>
      <c r="E978" s="109"/>
      <c r="F978" s="33"/>
      <c r="G978" s="52"/>
    </row>
    <row r="979">
      <c r="A979" s="31"/>
      <c r="B979" s="47"/>
      <c r="C979" s="31"/>
      <c r="E979" s="109"/>
      <c r="F979" s="33"/>
      <c r="G979" s="52"/>
    </row>
    <row r="980">
      <c r="A980" s="31"/>
      <c r="B980" s="47"/>
      <c r="C980" s="31"/>
      <c r="E980" s="109"/>
      <c r="F980" s="33"/>
      <c r="G980" s="52"/>
    </row>
    <row r="981">
      <c r="A981" s="31"/>
      <c r="B981" s="47"/>
      <c r="C981" s="31"/>
      <c r="E981" s="109"/>
      <c r="F981" s="33"/>
      <c r="G981" s="52"/>
    </row>
    <row r="982">
      <c r="A982" s="31"/>
      <c r="B982" s="47"/>
      <c r="C982" s="31"/>
      <c r="E982" s="109"/>
      <c r="F982" s="33"/>
      <c r="G982" s="52"/>
    </row>
    <row r="983">
      <c r="A983" s="31"/>
      <c r="B983" s="47"/>
      <c r="C983" s="31"/>
      <c r="E983" s="109"/>
      <c r="F983" s="33"/>
      <c r="G983" s="52"/>
    </row>
    <row r="984">
      <c r="A984" s="31"/>
      <c r="B984" s="47"/>
      <c r="C984" s="31"/>
      <c r="E984" s="109"/>
      <c r="F984" s="33"/>
      <c r="G984" s="52"/>
    </row>
    <row r="985">
      <c r="A985" s="31"/>
      <c r="B985" s="47"/>
      <c r="C985" s="31"/>
      <c r="E985" s="109"/>
      <c r="F985" s="33"/>
      <c r="G985" s="52"/>
    </row>
    <row r="986">
      <c r="A986" s="31"/>
      <c r="B986" s="47"/>
      <c r="C986" s="31"/>
      <c r="E986" s="109"/>
      <c r="F986" s="33"/>
      <c r="G986" s="52"/>
    </row>
    <row r="987">
      <c r="A987" s="31"/>
      <c r="B987" s="47"/>
      <c r="C987" s="31"/>
      <c r="E987" s="109"/>
      <c r="F987" s="33"/>
      <c r="G987" s="52"/>
    </row>
    <row r="988">
      <c r="A988" s="31"/>
      <c r="B988" s="47"/>
      <c r="C988" s="31"/>
      <c r="E988" s="109"/>
      <c r="F988" s="33"/>
      <c r="G988" s="52"/>
    </row>
    <row r="989">
      <c r="A989" s="31"/>
      <c r="B989" s="47"/>
      <c r="C989" s="31"/>
      <c r="E989" s="109"/>
      <c r="F989" s="33"/>
      <c r="G989" s="52"/>
    </row>
    <row r="990">
      <c r="A990" s="31"/>
      <c r="B990" s="47"/>
      <c r="C990" s="31"/>
      <c r="E990" s="109"/>
      <c r="F990" s="33"/>
      <c r="G990" s="52"/>
    </row>
    <row r="991">
      <c r="A991" s="31"/>
      <c r="B991" s="47"/>
      <c r="C991" s="31"/>
      <c r="E991" s="109"/>
      <c r="F991" s="33"/>
      <c r="G991" s="52"/>
    </row>
    <row r="992">
      <c r="A992" s="31"/>
      <c r="B992" s="47"/>
      <c r="C992" s="31"/>
      <c r="E992" s="109"/>
      <c r="F992" s="33"/>
      <c r="G992" s="52"/>
    </row>
    <row r="993">
      <c r="A993" s="31"/>
      <c r="B993" s="47"/>
      <c r="C993" s="31"/>
      <c r="E993" s="109"/>
      <c r="F993" s="33"/>
      <c r="G993" s="52"/>
    </row>
    <row r="994">
      <c r="A994" s="31"/>
      <c r="B994" s="47"/>
      <c r="C994" s="31"/>
      <c r="E994" s="109"/>
      <c r="F994" s="33"/>
      <c r="G994" s="52"/>
    </row>
    <row r="995">
      <c r="A995" s="31"/>
      <c r="B995" s="47"/>
      <c r="C995" s="31"/>
      <c r="E995" s="109"/>
      <c r="F995" s="33"/>
      <c r="G995" s="52"/>
    </row>
    <row r="996">
      <c r="A996" s="31"/>
      <c r="B996" s="47"/>
      <c r="C996" s="31"/>
      <c r="E996" s="109"/>
      <c r="F996" s="33"/>
      <c r="G996" s="52"/>
    </row>
    <row r="997">
      <c r="A997" s="31"/>
      <c r="B997" s="47"/>
      <c r="C997" s="31"/>
      <c r="E997" s="109"/>
      <c r="F997" s="33"/>
      <c r="G997" s="52"/>
    </row>
    <row r="998">
      <c r="A998" s="31"/>
      <c r="B998" s="47"/>
      <c r="C998" s="31"/>
      <c r="E998" s="109"/>
      <c r="F998" s="33"/>
      <c r="G998" s="52"/>
    </row>
    <row r="999">
      <c r="A999" s="31"/>
      <c r="B999" s="47"/>
      <c r="C999" s="31"/>
      <c r="E999" s="109"/>
      <c r="F999" s="33"/>
      <c r="G999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9">
      <formula1>Codes!$E$2:$E$6</formula1>
    </dataValidation>
    <dataValidation type="list" allowBlank="1" sqref="G4:G999">
      <formula1>Codes!$A$2:$A$6</formula1>
    </dataValidation>
    <dataValidation type="list" allowBlank="1" sqref="F4:F999">
      <formula1>Codes!$G$2:$G$51</formula1>
    </dataValidation>
    <dataValidation type="list" allowBlank="1" sqref="A4:A999">
      <formula1>Codes!$C$2:$C$171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1980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183</v>
      </c>
      <c r="B4" s="47" t="s">
        <v>23</v>
      </c>
      <c r="C4" s="47">
        <v>1.0</v>
      </c>
      <c r="D4" s="99" t="s">
        <v>52</v>
      </c>
      <c r="E4" s="107">
        <v>197507.0</v>
      </c>
      <c r="F4" s="72" t="s">
        <v>51</v>
      </c>
      <c r="G4" s="46" t="s">
        <v>16</v>
      </c>
    </row>
    <row r="5">
      <c r="A5" s="47" t="s">
        <v>185</v>
      </c>
      <c r="B5" s="47" t="s">
        <v>23</v>
      </c>
      <c r="C5" s="47">
        <v>2.0</v>
      </c>
      <c r="D5" s="99" t="s">
        <v>52</v>
      </c>
      <c r="E5" s="107">
        <v>197478.17</v>
      </c>
      <c r="F5" s="72" t="s">
        <v>51</v>
      </c>
      <c r="G5" s="46" t="s">
        <v>16</v>
      </c>
    </row>
    <row r="6">
      <c r="A6" s="47" t="s">
        <v>197</v>
      </c>
      <c r="B6" s="47" t="s">
        <v>23</v>
      </c>
      <c r="C6" s="47">
        <v>3.0</v>
      </c>
      <c r="D6" s="99" t="s">
        <v>52</v>
      </c>
      <c r="E6" s="107">
        <v>197014.68</v>
      </c>
      <c r="F6" s="72" t="s">
        <v>51</v>
      </c>
      <c r="G6" s="46" t="s">
        <v>16</v>
      </c>
    </row>
    <row r="7">
      <c r="A7" s="47" t="s">
        <v>183</v>
      </c>
      <c r="B7" s="47" t="s">
        <v>23</v>
      </c>
      <c r="C7" s="47">
        <v>4.0</v>
      </c>
      <c r="D7" s="101" t="s">
        <v>90</v>
      </c>
      <c r="E7" s="107">
        <v>101393.33</v>
      </c>
      <c r="F7" s="72" t="s">
        <v>89</v>
      </c>
      <c r="G7" s="46" t="s">
        <v>16</v>
      </c>
    </row>
    <row r="8">
      <c r="A8" s="47" t="s">
        <v>183</v>
      </c>
      <c r="B8" s="47" t="s">
        <v>23</v>
      </c>
      <c r="C8" s="47">
        <v>5.0</v>
      </c>
      <c r="D8" s="99" t="s">
        <v>46</v>
      </c>
      <c r="E8" s="107">
        <v>120297.36</v>
      </c>
      <c r="F8" s="72" t="s">
        <v>45</v>
      </c>
      <c r="G8" s="46" t="s">
        <v>16</v>
      </c>
    </row>
    <row r="9">
      <c r="A9" s="47" t="s">
        <v>198</v>
      </c>
      <c r="B9" s="47" t="s">
        <v>23</v>
      </c>
      <c r="C9" s="47">
        <v>6.0</v>
      </c>
      <c r="D9" s="101" t="s">
        <v>90</v>
      </c>
      <c r="E9" s="107">
        <v>122589.39</v>
      </c>
      <c r="F9" s="72" t="s">
        <v>89</v>
      </c>
      <c r="G9" s="46" t="s">
        <v>16</v>
      </c>
    </row>
    <row r="10">
      <c r="A10" s="47" t="s">
        <v>198</v>
      </c>
      <c r="B10" s="47" t="s">
        <v>23</v>
      </c>
      <c r="C10" s="47">
        <v>7.0</v>
      </c>
      <c r="D10" s="99" t="s">
        <v>101</v>
      </c>
      <c r="E10" s="107">
        <v>185795.54</v>
      </c>
      <c r="F10" s="72" t="s">
        <v>101</v>
      </c>
      <c r="G10" s="46" t="s">
        <v>16</v>
      </c>
    </row>
    <row r="11">
      <c r="A11" s="47" t="s">
        <v>198</v>
      </c>
      <c r="B11" s="47" t="s">
        <v>23</v>
      </c>
      <c r="C11" s="47">
        <v>8.0</v>
      </c>
      <c r="D11" s="46" t="s">
        <v>46</v>
      </c>
      <c r="E11" s="107">
        <v>198852.69</v>
      </c>
      <c r="F11" s="72" t="s">
        <v>45</v>
      </c>
      <c r="G11" s="46" t="s">
        <v>16</v>
      </c>
    </row>
    <row r="12">
      <c r="A12" s="47" t="s">
        <v>198</v>
      </c>
      <c r="B12" s="47" t="s">
        <v>23</v>
      </c>
      <c r="C12" s="47">
        <v>9.0</v>
      </c>
      <c r="D12" s="46" t="s">
        <v>46</v>
      </c>
      <c r="E12" s="107">
        <v>199248.33</v>
      </c>
      <c r="F12" s="72" t="s">
        <v>45</v>
      </c>
      <c r="G12" s="46" t="s">
        <v>16</v>
      </c>
    </row>
    <row r="13">
      <c r="A13" s="47" t="s">
        <v>181</v>
      </c>
      <c r="B13" s="47" t="s">
        <v>23</v>
      </c>
      <c r="C13" s="47">
        <v>10.0</v>
      </c>
      <c r="D13" s="46" t="s">
        <v>52</v>
      </c>
      <c r="E13" s="107">
        <v>199413.97</v>
      </c>
      <c r="F13" s="72" t="s">
        <v>51</v>
      </c>
      <c r="G13" s="46" t="s">
        <v>16</v>
      </c>
    </row>
    <row r="14">
      <c r="A14" s="47" t="s">
        <v>181</v>
      </c>
      <c r="B14" s="47" t="s">
        <v>23</v>
      </c>
      <c r="C14" s="47">
        <v>11.0</v>
      </c>
      <c r="D14" s="46" t="s">
        <v>52</v>
      </c>
      <c r="E14" s="107">
        <v>196924.87</v>
      </c>
      <c r="F14" s="72" t="s">
        <v>51</v>
      </c>
      <c r="G14" s="46" t="s">
        <v>16</v>
      </c>
    </row>
    <row r="15">
      <c r="A15" s="47" t="s">
        <v>183</v>
      </c>
      <c r="B15" s="47" t="s">
        <v>23</v>
      </c>
      <c r="C15" s="47">
        <v>12.0</v>
      </c>
      <c r="D15" s="46" t="s">
        <v>52</v>
      </c>
      <c r="E15" s="107">
        <v>197817.46</v>
      </c>
      <c r="F15" s="72" t="s">
        <v>51</v>
      </c>
      <c r="G15" s="46" t="s">
        <v>16</v>
      </c>
    </row>
    <row r="16">
      <c r="A16" s="47" t="s">
        <v>184</v>
      </c>
      <c r="B16" s="47" t="s">
        <v>23</v>
      </c>
      <c r="C16" s="47">
        <v>13.0</v>
      </c>
      <c r="D16" s="46" t="s">
        <v>52</v>
      </c>
      <c r="E16" s="107">
        <v>197369.5</v>
      </c>
      <c r="F16" s="72" t="s">
        <v>51</v>
      </c>
      <c r="G16" s="46" t="s">
        <v>16</v>
      </c>
    </row>
    <row r="17">
      <c r="A17" s="47" t="s">
        <v>184</v>
      </c>
      <c r="B17" s="47" t="s">
        <v>23</v>
      </c>
      <c r="C17" s="47">
        <v>14.0</v>
      </c>
      <c r="D17" s="46" t="s">
        <v>52</v>
      </c>
      <c r="E17" s="107">
        <v>197411.64</v>
      </c>
      <c r="F17" s="72" t="s">
        <v>51</v>
      </c>
      <c r="G17" s="46" t="s">
        <v>16</v>
      </c>
    </row>
    <row r="18">
      <c r="A18" s="47" t="s">
        <v>186</v>
      </c>
      <c r="B18" s="47" t="s">
        <v>23</v>
      </c>
      <c r="C18" s="47">
        <v>15.0</v>
      </c>
      <c r="D18" s="46" t="s">
        <v>52</v>
      </c>
      <c r="E18" s="107">
        <v>121426.0</v>
      </c>
      <c r="F18" s="72" t="s">
        <v>51</v>
      </c>
      <c r="G18" s="46" t="s">
        <v>16</v>
      </c>
    </row>
    <row r="19">
      <c r="A19" s="47" t="s">
        <v>196</v>
      </c>
      <c r="B19" s="47" t="s">
        <v>23</v>
      </c>
      <c r="C19" s="47">
        <v>16.0</v>
      </c>
      <c r="D19" s="46" t="s">
        <v>52</v>
      </c>
      <c r="E19" s="107">
        <v>197340.0</v>
      </c>
      <c r="F19" s="72" t="s">
        <v>51</v>
      </c>
      <c r="G19" s="46" t="s">
        <v>16</v>
      </c>
    </row>
    <row r="20">
      <c r="A20" s="47" t="s">
        <v>196</v>
      </c>
      <c r="B20" s="47" t="s">
        <v>23</v>
      </c>
      <c r="C20" s="47">
        <v>17.0</v>
      </c>
      <c r="D20" s="46" t="s">
        <v>52</v>
      </c>
      <c r="E20" s="107">
        <v>174199.78</v>
      </c>
      <c r="F20" s="72" t="s">
        <v>51</v>
      </c>
      <c r="G20" s="46" t="s">
        <v>16</v>
      </c>
    </row>
    <row r="21">
      <c r="A21" s="47" t="s">
        <v>196</v>
      </c>
      <c r="B21" s="47" t="s">
        <v>23</v>
      </c>
      <c r="C21" s="47">
        <v>18.0</v>
      </c>
      <c r="D21" s="46" t="s">
        <v>52</v>
      </c>
      <c r="E21" s="107">
        <v>174656.61</v>
      </c>
      <c r="F21" s="72" t="s">
        <v>51</v>
      </c>
      <c r="G21" s="46" t="s">
        <v>16</v>
      </c>
    </row>
    <row r="22">
      <c r="A22" s="47" t="s">
        <v>197</v>
      </c>
      <c r="B22" s="47" t="s">
        <v>23</v>
      </c>
      <c r="C22" s="47">
        <v>19.0</v>
      </c>
      <c r="D22" s="46" t="s">
        <v>52</v>
      </c>
      <c r="E22" s="107">
        <v>197869.38</v>
      </c>
      <c r="F22" s="72" t="s">
        <v>51</v>
      </c>
      <c r="G22" s="46" t="s">
        <v>16</v>
      </c>
    </row>
    <row r="23">
      <c r="A23" s="47" t="s">
        <v>197</v>
      </c>
      <c r="B23" s="47" t="s">
        <v>23</v>
      </c>
      <c r="C23" s="47">
        <v>20.0</v>
      </c>
      <c r="D23" s="46" t="s">
        <v>52</v>
      </c>
      <c r="E23" s="107">
        <v>197198.75</v>
      </c>
      <c r="F23" s="72" t="s">
        <v>51</v>
      </c>
      <c r="G23" s="46" t="s">
        <v>16</v>
      </c>
    </row>
    <row r="24">
      <c r="A24" s="47" t="s">
        <v>179</v>
      </c>
      <c r="B24" s="47" t="s">
        <v>23</v>
      </c>
      <c r="C24" s="47">
        <v>21.0</v>
      </c>
      <c r="D24" s="46" t="s">
        <v>46</v>
      </c>
      <c r="E24" s="107">
        <v>115618.15</v>
      </c>
      <c r="F24" s="72" t="s">
        <v>45</v>
      </c>
      <c r="G24" s="46" t="s">
        <v>16</v>
      </c>
    </row>
    <row r="25">
      <c r="A25" s="47" t="s">
        <v>179</v>
      </c>
      <c r="B25" s="47" t="s">
        <v>23</v>
      </c>
      <c r="C25" s="47">
        <v>22.0</v>
      </c>
      <c r="D25" s="46" t="s">
        <v>46</v>
      </c>
      <c r="E25" s="107">
        <v>115618.15</v>
      </c>
      <c r="F25" s="72" t="s">
        <v>45</v>
      </c>
      <c r="G25" s="46" t="s">
        <v>16</v>
      </c>
    </row>
    <row r="26">
      <c r="A26" s="47" t="s">
        <v>179</v>
      </c>
      <c r="B26" s="47" t="s">
        <v>23</v>
      </c>
      <c r="C26" s="47">
        <v>23.0</v>
      </c>
      <c r="D26" s="101" t="s">
        <v>96</v>
      </c>
      <c r="E26" s="107">
        <v>115767.3</v>
      </c>
      <c r="F26" s="72" t="s">
        <v>95</v>
      </c>
      <c r="G26" s="46" t="s">
        <v>16</v>
      </c>
    </row>
    <row r="27">
      <c r="A27" s="47" t="s">
        <v>179</v>
      </c>
      <c r="B27" s="47" t="s">
        <v>23</v>
      </c>
      <c r="C27" s="47">
        <v>24.0</v>
      </c>
      <c r="D27" s="99" t="s">
        <v>108</v>
      </c>
      <c r="E27" s="107">
        <v>115737.86</v>
      </c>
      <c r="F27" s="72" t="s">
        <v>107</v>
      </c>
      <c r="G27" s="46" t="s">
        <v>16</v>
      </c>
    </row>
    <row r="28">
      <c r="A28" s="47" t="s">
        <v>179</v>
      </c>
      <c r="B28" s="47" t="s">
        <v>23</v>
      </c>
      <c r="C28" s="47">
        <v>25.0</v>
      </c>
      <c r="D28" s="46" t="s">
        <v>101</v>
      </c>
      <c r="E28" s="107">
        <v>116055.71</v>
      </c>
      <c r="F28" s="72" t="s">
        <v>101</v>
      </c>
      <c r="G28" s="46" t="s">
        <v>16</v>
      </c>
    </row>
    <row r="29">
      <c r="A29" s="47" t="s">
        <v>179</v>
      </c>
      <c r="B29" s="47" t="s">
        <v>23</v>
      </c>
      <c r="C29" s="47">
        <v>26.0</v>
      </c>
      <c r="D29" s="46" t="s">
        <v>52</v>
      </c>
      <c r="E29" s="107">
        <v>198016.77</v>
      </c>
      <c r="F29" s="72" t="s">
        <v>51</v>
      </c>
      <c r="G29" s="46" t="s">
        <v>16</v>
      </c>
    </row>
    <row r="30">
      <c r="A30" s="47" t="s">
        <v>181</v>
      </c>
      <c r="B30" s="47" t="s">
        <v>23</v>
      </c>
      <c r="C30" s="47">
        <v>27.0</v>
      </c>
      <c r="D30" s="99" t="s">
        <v>1981</v>
      </c>
      <c r="E30" s="107">
        <v>150744.7</v>
      </c>
      <c r="F30" s="72" t="s">
        <v>95</v>
      </c>
      <c r="G30" s="46" t="s">
        <v>16</v>
      </c>
    </row>
    <row r="31">
      <c r="A31" s="47" t="s">
        <v>184</v>
      </c>
      <c r="B31" s="47" t="s">
        <v>23</v>
      </c>
      <c r="C31" s="47">
        <v>28.0</v>
      </c>
      <c r="D31" s="46" t="s">
        <v>52</v>
      </c>
      <c r="E31" s="107">
        <v>198993.93</v>
      </c>
      <c r="F31" s="72" t="s">
        <v>51</v>
      </c>
      <c r="G31" s="46" t="s">
        <v>16</v>
      </c>
    </row>
    <row r="32">
      <c r="A32" s="47" t="s">
        <v>179</v>
      </c>
      <c r="B32" s="47" t="s">
        <v>23</v>
      </c>
      <c r="C32" s="47">
        <v>29.0</v>
      </c>
      <c r="D32" s="46" t="s">
        <v>96</v>
      </c>
      <c r="E32" s="107">
        <v>115742.64</v>
      </c>
      <c r="F32" s="72" t="s">
        <v>95</v>
      </c>
      <c r="G32" s="46" t="s">
        <v>16</v>
      </c>
    </row>
    <row r="33">
      <c r="A33" s="47" t="s">
        <v>179</v>
      </c>
      <c r="B33" s="47" t="s">
        <v>23</v>
      </c>
      <c r="C33" s="47">
        <v>30.0</v>
      </c>
      <c r="D33" s="46" t="s">
        <v>90</v>
      </c>
      <c r="E33" s="107">
        <v>115500.0</v>
      </c>
      <c r="F33" s="72" t="s">
        <v>89</v>
      </c>
      <c r="G33" s="46" t="s">
        <v>16</v>
      </c>
    </row>
    <row r="34">
      <c r="A34" s="47" t="s">
        <v>197</v>
      </c>
      <c r="B34" s="47" t="s">
        <v>23</v>
      </c>
      <c r="C34" s="47">
        <v>31.0</v>
      </c>
      <c r="D34" s="46" t="s">
        <v>84</v>
      </c>
      <c r="E34" s="107">
        <v>122336.59</v>
      </c>
      <c r="F34" s="72" t="s">
        <v>83</v>
      </c>
      <c r="G34" s="46" t="s">
        <v>16</v>
      </c>
    </row>
    <row r="35" ht="18.75" customHeight="1">
      <c r="A35" s="47" t="s">
        <v>197</v>
      </c>
      <c r="B35" s="47" t="s">
        <v>23</v>
      </c>
      <c r="C35" s="47">
        <v>32.0</v>
      </c>
      <c r="D35" s="46" t="s">
        <v>1982</v>
      </c>
      <c r="E35" s="107">
        <v>144536.37</v>
      </c>
      <c r="F35" s="72" t="s">
        <v>54</v>
      </c>
      <c r="G35" s="46" t="s">
        <v>16</v>
      </c>
    </row>
    <row r="36">
      <c r="A36" s="47" t="s">
        <v>180</v>
      </c>
      <c r="B36" s="47" t="s">
        <v>23</v>
      </c>
      <c r="C36" s="47">
        <v>33.0</v>
      </c>
      <c r="D36" s="46" t="s">
        <v>52</v>
      </c>
      <c r="E36" s="107">
        <v>197785.31</v>
      </c>
      <c r="F36" s="72" t="s">
        <v>51</v>
      </c>
      <c r="G36" s="46" t="s">
        <v>16</v>
      </c>
    </row>
    <row r="37">
      <c r="A37" s="47" t="s">
        <v>180</v>
      </c>
      <c r="B37" s="47" t="s">
        <v>23</v>
      </c>
      <c r="C37" s="47">
        <v>34.0</v>
      </c>
      <c r="D37" s="46" t="s">
        <v>52</v>
      </c>
      <c r="E37" s="107">
        <v>179863.49</v>
      </c>
      <c r="F37" s="72" t="s">
        <v>51</v>
      </c>
      <c r="G37" s="46" t="s">
        <v>16</v>
      </c>
    </row>
    <row r="38">
      <c r="A38" s="47" t="s">
        <v>182</v>
      </c>
      <c r="B38" s="47" t="s">
        <v>23</v>
      </c>
      <c r="C38" s="47">
        <v>35.0</v>
      </c>
      <c r="D38" s="46" t="s">
        <v>52</v>
      </c>
      <c r="E38" s="107">
        <v>197478.17</v>
      </c>
      <c r="F38" s="72" t="s">
        <v>51</v>
      </c>
      <c r="G38" s="46" t="s">
        <v>16</v>
      </c>
    </row>
    <row r="39">
      <c r="A39" s="47" t="s">
        <v>196</v>
      </c>
      <c r="B39" s="47" t="s">
        <v>23</v>
      </c>
      <c r="C39" s="47">
        <v>36.0</v>
      </c>
      <c r="D39" s="46" t="s">
        <v>52</v>
      </c>
      <c r="E39" s="107">
        <v>173489.04</v>
      </c>
      <c r="F39" s="72" t="s">
        <v>51</v>
      </c>
      <c r="G39" s="46" t="s">
        <v>16</v>
      </c>
    </row>
    <row r="40">
      <c r="A40" s="47" t="s">
        <v>196</v>
      </c>
      <c r="B40" s="47" t="s">
        <v>23</v>
      </c>
      <c r="C40" s="47">
        <v>37.0</v>
      </c>
      <c r="D40" s="46" t="s">
        <v>52</v>
      </c>
      <c r="E40" s="107">
        <v>197420.51</v>
      </c>
      <c r="F40" s="72" t="s">
        <v>51</v>
      </c>
      <c r="G40" s="46" t="s">
        <v>16</v>
      </c>
    </row>
    <row r="41">
      <c r="A41" s="47" t="s">
        <v>182</v>
      </c>
      <c r="B41" s="47" t="s">
        <v>23</v>
      </c>
      <c r="C41" s="47">
        <v>38.0</v>
      </c>
      <c r="D41" s="46" t="s">
        <v>52</v>
      </c>
      <c r="E41" s="107">
        <v>197403.88</v>
      </c>
      <c r="F41" s="72" t="s">
        <v>51</v>
      </c>
      <c r="G41" s="46" t="s">
        <v>16</v>
      </c>
    </row>
    <row r="42">
      <c r="A42" s="47" t="s">
        <v>182</v>
      </c>
      <c r="B42" s="47" t="s">
        <v>23</v>
      </c>
      <c r="C42" s="47">
        <v>39.0</v>
      </c>
      <c r="D42" s="46" t="s">
        <v>52</v>
      </c>
      <c r="E42" s="107">
        <v>197198.75</v>
      </c>
      <c r="F42" s="72" t="s">
        <v>51</v>
      </c>
      <c r="G42" s="46" t="s">
        <v>16</v>
      </c>
    </row>
    <row r="43">
      <c r="A43" s="47" t="s">
        <v>182</v>
      </c>
      <c r="B43" s="47" t="s">
        <v>23</v>
      </c>
      <c r="C43" s="47">
        <v>40.0</v>
      </c>
      <c r="D43" s="46" t="s">
        <v>52</v>
      </c>
      <c r="E43" s="107">
        <v>197403.88</v>
      </c>
      <c r="F43" s="72" t="s">
        <v>51</v>
      </c>
      <c r="G43" s="46" t="s">
        <v>16</v>
      </c>
    </row>
    <row r="44">
      <c r="A44" s="47" t="s">
        <v>184</v>
      </c>
      <c r="B44" s="47" t="s">
        <v>23</v>
      </c>
      <c r="C44" s="47">
        <v>41.0</v>
      </c>
      <c r="D44" s="46" t="s">
        <v>46</v>
      </c>
      <c r="E44" s="107">
        <v>116160.68</v>
      </c>
      <c r="F44" s="72" t="s">
        <v>45</v>
      </c>
      <c r="G44" s="46" t="s">
        <v>16</v>
      </c>
    </row>
    <row r="45">
      <c r="A45" s="47" t="s">
        <v>184</v>
      </c>
      <c r="B45" s="47" t="s">
        <v>23</v>
      </c>
      <c r="C45" s="47">
        <v>42.0</v>
      </c>
      <c r="D45" s="46" t="s">
        <v>90</v>
      </c>
      <c r="E45" s="107">
        <v>116150.46</v>
      </c>
      <c r="F45" s="72" t="s">
        <v>89</v>
      </c>
      <c r="G45" s="46" t="s">
        <v>16</v>
      </c>
    </row>
    <row r="46">
      <c r="A46" s="47" t="s">
        <v>184</v>
      </c>
      <c r="B46" s="47" t="s">
        <v>23</v>
      </c>
      <c r="C46" s="47">
        <v>43.0</v>
      </c>
      <c r="D46" s="46" t="s">
        <v>46</v>
      </c>
      <c r="E46" s="107">
        <v>116200.66</v>
      </c>
      <c r="F46" s="72" t="s">
        <v>45</v>
      </c>
      <c r="G46" s="46" t="s">
        <v>16</v>
      </c>
    </row>
    <row r="47">
      <c r="A47" s="47" t="s">
        <v>197</v>
      </c>
      <c r="B47" s="47" t="s">
        <v>23</v>
      </c>
      <c r="C47" s="47">
        <v>44.0</v>
      </c>
      <c r="D47" s="46" t="s">
        <v>46</v>
      </c>
      <c r="E47" s="107">
        <v>128182.72</v>
      </c>
      <c r="F47" s="72" t="s">
        <v>45</v>
      </c>
      <c r="G47" s="46" t="s">
        <v>16</v>
      </c>
    </row>
    <row r="48">
      <c r="A48" s="47" t="s">
        <v>197</v>
      </c>
      <c r="B48" s="47" t="s">
        <v>23</v>
      </c>
      <c r="C48" s="47">
        <v>45.0</v>
      </c>
      <c r="D48" s="46" t="s">
        <v>46</v>
      </c>
      <c r="E48" s="107">
        <v>124463.51</v>
      </c>
      <c r="F48" s="72" t="s">
        <v>45</v>
      </c>
      <c r="G48" s="46" t="s">
        <v>16</v>
      </c>
    </row>
    <row r="49">
      <c r="A49" s="47" t="s">
        <v>259</v>
      </c>
      <c r="B49" s="47" t="s">
        <v>23</v>
      </c>
      <c r="C49" s="47">
        <v>46.0</v>
      </c>
      <c r="D49" s="46" t="s">
        <v>30</v>
      </c>
      <c r="E49" s="107">
        <v>200000.0</v>
      </c>
      <c r="F49" s="72" t="s">
        <v>30</v>
      </c>
      <c r="G49" s="46" t="s">
        <v>16</v>
      </c>
    </row>
    <row r="50">
      <c r="A50" s="47" t="s">
        <v>259</v>
      </c>
      <c r="B50" s="47" t="s">
        <v>23</v>
      </c>
      <c r="C50" s="47">
        <v>47.0</v>
      </c>
      <c r="D50" s="46" t="s">
        <v>30</v>
      </c>
      <c r="E50" s="107">
        <v>200000.0</v>
      </c>
      <c r="F50" s="72" t="s">
        <v>30</v>
      </c>
      <c r="G50" s="46" t="s">
        <v>16</v>
      </c>
    </row>
    <row r="51">
      <c r="A51" s="47" t="s">
        <v>259</v>
      </c>
      <c r="B51" s="47" t="s">
        <v>23</v>
      </c>
      <c r="C51" s="47">
        <v>48.0</v>
      </c>
      <c r="D51" s="46" t="s">
        <v>30</v>
      </c>
      <c r="E51" s="107">
        <v>200000.0</v>
      </c>
      <c r="F51" s="72" t="s">
        <v>30</v>
      </c>
      <c r="G51" s="46" t="s">
        <v>16</v>
      </c>
    </row>
    <row r="52">
      <c r="A52" s="47" t="s">
        <v>182</v>
      </c>
      <c r="B52" s="47" t="s">
        <v>23</v>
      </c>
      <c r="C52" s="47">
        <v>49.0</v>
      </c>
      <c r="D52" s="46" t="s">
        <v>90</v>
      </c>
      <c r="E52" s="107">
        <v>121058.72</v>
      </c>
      <c r="F52" s="72" t="s">
        <v>89</v>
      </c>
      <c r="G52" s="46" t="s">
        <v>16</v>
      </c>
    </row>
    <row r="53">
      <c r="A53" s="47" t="s">
        <v>195</v>
      </c>
      <c r="B53" s="47" t="s">
        <v>23</v>
      </c>
      <c r="C53" s="47">
        <v>50.0</v>
      </c>
      <c r="D53" s="46" t="s">
        <v>46</v>
      </c>
      <c r="E53" s="107">
        <v>113614.01</v>
      </c>
      <c r="F53" s="72" t="s">
        <v>45</v>
      </c>
      <c r="G53" s="46" t="s">
        <v>16</v>
      </c>
    </row>
    <row r="54">
      <c r="A54" s="47" t="s">
        <v>195</v>
      </c>
      <c r="B54" s="47" t="s">
        <v>23</v>
      </c>
      <c r="C54" s="47">
        <v>51.0</v>
      </c>
      <c r="D54" s="46" t="s">
        <v>101</v>
      </c>
      <c r="E54" s="107">
        <v>87679.99</v>
      </c>
      <c r="F54" s="72" t="s">
        <v>101</v>
      </c>
      <c r="G54" s="46" t="s">
        <v>16</v>
      </c>
    </row>
    <row r="55">
      <c r="A55" s="47" t="s">
        <v>195</v>
      </c>
      <c r="B55" s="47" t="s">
        <v>23</v>
      </c>
      <c r="C55" s="47">
        <v>52.0</v>
      </c>
      <c r="D55" s="46" t="s">
        <v>658</v>
      </c>
      <c r="E55" s="107">
        <v>117694.58</v>
      </c>
      <c r="F55" s="72" t="s">
        <v>45</v>
      </c>
      <c r="G55" s="46" t="s">
        <v>16</v>
      </c>
    </row>
    <row r="56">
      <c r="A56" s="47" t="s">
        <v>183</v>
      </c>
      <c r="B56" s="47" t="s">
        <v>23</v>
      </c>
      <c r="C56" s="47">
        <v>53.0</v>
      </c>
      <c r="D56" s="46" t="s">
        <v>1983</v>
      </c>
      <c r="E56" s="107">
        <v>179508.0</v>
      </c>
      <c r="F56" s="72" t="s">
        <v>101</v>
      </c>
      <c r="G56" s="46" t="s">
        <v>16</v>
      </c>
    </row>
    <row r="57">
      <c r="A57" s="47" t="s">
        <v>181</v>
      </c>
      <c r="B57" s="47" t="s">
        <v>23</v>
      </c>
      <c r="C57" s="47">
        <v>54.0</v>
      </c>
      <c r="D57" s="46" t="s">
        <v>101</v>
      </c>
      <c r="E57" s="107">
        <v>138791.28</v>
      </c>
      <c r="F57" s="72" t="s">
        <v>101</v>
      </c>
      <c r="G57" s="46" t="s">
        <v>16</v>
      </c>
    </row>
    <row r="58">
      <c r="A58" s="47" t="s">
        <v>181</v>
      </c>
      <c r="B58" s="47" t="s">
        <v>23</v>
      </c>
      <c r="C58" s="47">
        <v>55.0</v>
      </c>
      <c r="D58" s="46" t="s">
        <v>90</v>
      </c>
      <c r="E58" s="107">
        <v>140245.95</v>
      </c>
      <c r="F58" s="72" t="s">
        <v>89</v>
      </c>
      <c r="G58" s="46" t="s">
        <v>16</v>
      </c>
    </row>
    <row r="59">
      <c r="A59" s="47" t="s">
        <v>181</v>
      </c>
      <c r="B59" s="47" t="s">
        <v>23</v>
      </c>
      <c r="C59" s="47">
        <v>56.0</v>
      </c>
      <c r="D59" s="46" t="s">
        <v>1984</v>
      </c>
      <c r="E59" s="126">
        <v>114136.1</v>
      </c>
      <c r="F59" s="72" t="s">
        <v>101</v>
      </c>
      <c r="G59" s="46" t="s">
        <v>10</v>
      </c>
      <c r="H59" s="46" t="s">
        <v>1985</v>
      </c>
      <c r="I59" s="46" t="s">
        <v>1986</v>
      </c>
    </row>
    <row r="60">
      <c r="A60" s="47" t="s">
        <v>182</v>
      </c>
      <c r="B60" s="47" t="s">
        <v>23</v>
      </c>
      <c r="C60" s="47">
        <v>57.0</v>
      </c>
      <c r="D60" s="46" t="s">
        <v>96</v>
      </c>
      <c r="E60" s="107">
        <v>147292.28</v>
      </c>
      <c r="F60" s="72" t="s">
        <v>95</v>
      </c>
      <c r="G60" s="46" t="s">
        <v>16</v>
      </c>
    </row>
    <row r="61">
      <c r="A61" s="47" t="s">
        <v>182</v>
      </c>
      <c r="B61" s="47" t="s">
        <v>23</v>
      </c>
      <c r="C61" s="47">
        <v>58.0</v>
      </c>
      <c r="D61" s="46" t="s">
        <v>46</v>
      </c>
      <c r="E61" s="107">
        <v>133944.15</v>
      </c>
      <c r="F61" s="72" t="s">
        <v>45</v>
      </c>
      <c r="G61" s="46" t="s">
        <v>16</v>
      </c>
    </row>
    <row r="62">
      <c r="A62" s="47" t="s">
        <v>182</v>
      </c>
      <c r="B62" s="47" t="s">
        <v>23</v>
      </c>
      <c r="C62" s="47">
        <v>59.0</v>
      </c>
      <c r="D62" s="46" t="s">
        <v>101</v>
      </c>
      <c r="E62" s="107">
        <v>137317.35</v>
      </c>
      <c r="F62" s="72" t="s">
        <v>101</v>
      </c>
      <c r="G62" s="46" t="s">
        <v>16</v>
      </c>
    </row>
    <row r="63">
      <c r="A63" s="47" t="s">
        <v>259</v>
      </c>
      <c r="B63" s="47" t="s">
        <v>23</v>
      </c>
      <c r="C63" s="47">
        <v>60.0</v>
      </c>
      <c r="D63" s="46" t="s">
        <v>46</v>
      </c>
      <c r="E63" s="107">
        <v>179575.75</v>
      </c>
      <c r="F63" s="72" t="s">
        <v>45</v>
      </c>
      <c r="G63" s="46" t="s">
        <v>16</v>
      </c>
    </row>
    <row r="64">
      <c r="A64" s="47" t="s">
        <v>259</v>
      </c>
      <c r="B64" s="47" t="s">
        <v>23</v>
      </c>
      <c r="C64" s="47">
        <v>61.0</v>
      </c>
      <c r="D64" s="99" t="s">
        <v>1987</v>
      </c>
      <c r="E64" s="107">
        <v>197823.03</v>
      </c>
      <c r="F64" s="72" t="s">
        <v>80</v>
      </c>
      <c r="G64" s="46" t="s">
        <v>16</v>
      </c>
    </row>
    <row r="65">
      <c r="A65" s="47" t="s">
        <v>259</v>
      </c>
      <c r="B65" s="47" t="s">
        <v>23</v>
      </c>
      <c r="C65" s="47">
        <v>62.0</v>
      </c>
      <c r="D65" s="46" t="s">
        <v>46</v>
      </c>
      <c r="E65" s="107">
        <v>197431.51</v>
      </c>
      <c r="F65" s="72" t="s">
        <v>45</v>
      </c>
      <c r="G65" s="46" t="s">
        <v>16</v>
      </c>
    </row>
    <row r="66">
      <c r="A66" s="47" t="s">
        <v>259</v>
      </c>
      <c r="B66" s="47" t="s">
        <v>23</v>
      </c>
      <c r="C66" s="47">
        <v>63.0</v>
      </c>
      <c r="D66" s="46" t="s">
        <v>46</v>
      </c>
      <c r="E66" s="107">
        <v>197813.93</v>
      </c>
      <c r="F66" s="72" t="s">
        <v>45</v>
      </c>
      <c r="G66" s="46" t="s">
        <v>16</v>
      </c>
    </row>
    <row r="67">
      <c r="A67" s="47" t="s">
        <v>259</v>
      </c>
      <c r="B67" s="47" t="s">
        <v>23</v>
      </c>
      <c r="C67" s="47">
        <v>64.0</v>
      </c>
      <c r="D67" s="46" t="s">
        <v>46</v>
      </c>
      <c r="E67" s="107">
        <v>197823.3</v>
      </c>
      <c r="F67" s="72" t="s">
        <v>45</v>
      </c>
      <c r="G67" s="46" t="s">
        <v>16</v>
      </c>
    </row>
    <row r="68">
      <c r="A68" s="47" t="s">
        <v>259</v>
      </c>
      <c r="B68" s="47" t="s">
        <v>23</v>
      </c>
      <c r="C68" s="47">
        <v>65.0</v>
      </c>
      <c r="D68" s="46" t="s">
        <v>46</v>
      </c>
      <c r="E68" s="107">
        <v>197619.65</v>
      </c>
      <c r="F68" s="72" t="s">
        <v>45</v>
      </c>
      <c r="G68" s="46" t="s">
        <v>16</v>
      </c>
    </row>
    <row r="69">
      <c r="A69" s="47" t="s">
        <v>181</v>
      </c>
      <c r="B69" s="47" t="s">
        <v>23</v>
      </c>
      <c r="C69" s="47">
        <v>66.0</v>
      </c>
      <c r="D69" s="46" t="s">
        <v>46</v>
      </c>
      <c r="E69" s="107">
        <v>145312.73</v>
      </c>
      <c r="F69" s="72" t="s">
        <v>45</v>
      </c>
      <c r="G69" s="46" t="s">
        <v>16</v>
      </c>
    </row>
    <row r="70">
      <c r="A70" s="47" t="s">
        <v>181</v>
      </c>
      <c r="B70" s="47" t="s">
        <v>23</v>
      </c>
      <c r="C70" s="47">
        <v>67.0</v>
      </c>
      <c r="D70" s="46" t="s">
        <v>90</v>
      </c>
      <c r="E70" s="107">
        <v>147653.03</v>
      </c>
      <c r="F70" s="72" t="s">
        <v>89</v>
      </c>
      <c r="G70" s="46" t="s">
        <v>16</v>
      </c>
    </row>
    <row r="71">
      <c r="A71" s="47" t="s">
        <v>180</v>
      </c>
      <c r="B71" s="47" t="s">
        <v>23</v>
      </c>
      <c r="C71" s="47">
        <v>68.0</v>
      </c>
      <c r="D71" s="46" t="s">
        <v>46</v>
      </c>
      <c r="E71" s="107">
        <v>179184.0</v>
      </c>
      <c r="F71" s="72" t="s">
        <v>45</v>
      </c>
      <c r="G71" s="46" t="s">
        <v>16</v>
      </c>
    </row>
    <row r="72">
      <c r="A72" s="47" t="s">
        <v>198</v>
      </c>
      <c r="B72" s="47" t="s">
        <v>23</v>
      </c>
      <c r="C72" s="47">
        <v>69.0</v>
      </c>
      <c r="D72" s="46" t="s">
        <v>52</v>
      </c>
      <c r="E72" s="107">
        <v>197550.0</v>
      </c>
      <c r="F72" s="72" t="s">
        <v>51</v>
      </c>
      <c r="G72" s="46" t="s">
        <v>16</v>
      </c>
    </row>
    <row r="73">
      <c r="A73" s="47" t="s">
        <v>183</v>
      </c>
      <c r="B73" s="47" t="s">
        <v>23</v>
      </c>
      <c r="C73" s="47">
        <v>70.0</v>
      </c>
      <c r="D73" s="46" t="s">
        <v>46</v>
      </c>
      <c r="E73" s="107">
        <v>122252.0</v>
      </c>
      <c r="F73" s="72" t="s">
        <v>45</v>
      </c>
      <c r="G73" s="46" t="s">
        <v>16</v>
      </c>
    </row>
    <row r="74">
      <c r="A74" s="47" t="s">
        <v>183</v>
      </c>
      <c r="B74" s="47" t="s">
        <v>23</v>
      </c>
      <c r="C74" s="47">
        <v>71.0</v>
      </c>
      <c r="D74" s="46" t="s">
        <v>90</v>
      </c>
      <c r="E74" s="107">
        <v>140998.0</v>
      </c>
      <c r="F74" s="72" t="s">
        <v>89</v>
      </c>
      <c r="G74" s="46" t="s">
        <v>16</v>
      </c>
    </row>
    <row r="75">
      <c r="A75" s="47" t="s">
        <v>183</v>
      </c>
      <c r="B75" s="47" t="s">
        <v>23</v>
      </c>
      <c r="C75" s="47">
        <v>72.0</v>
      </c>
      <c r="D75" s="46" t="s">
        <v>90</v>
      </c>
      <c r="E75" s="107">
        <v>140312.0</v>
      </c>
      <c r="F75" s="72" t="s">
        <v>89</v>
      </c>
      <c r="G75" s="46" t="s">
        <v>16</v>
      </c>
    </row>
    <row r="76">
      <c r="A76" s="47" t="s">
        <v>183</v>
      </c>
      <c r="B76" s="47" t="s">
        <v>23</v>
      </c>
      <c r="C76" s="47">
        <v>73.0</v>
      </c>
      <c r="D76" s="46" t="s">
        <v>46</v>
      </c>
      <c r="E76" s="107">
        <v>100037.28</v>
      </c>
      <c r="F76" s="72" t="s">
        <v>45</v>
      </c>
      <c r="G76" s="46" t="s">
        <v>16</v>
      </c>
    </row>
    <row r="77">
      <c r="A77" s="47" t="s">
        <v>195</v>
      </c>
      <c r="B77" s="47" t="s">
        <v>23</v>
      </c>
      <c r="C77" s="47">
        <v>74.0</v>
      </c>
      <c r="D77" s="46" t="s">
        <v>101</v>
      </c>
      <c r="E77" s="107">
        <v>107506.22</v>
      </c>
      <c r="F77" s="72" t="s">
        <v>101</v>
      </c>
      <c r="G77" s="46" t="s">
        <v>16</v>
      </c>
    </row>
    <row r="78">
      <c r="A78" s="47" t="s">
        <v>185</v>
      </c>
      <c r="B78" s="47" t="s">
        <v>23</v>
      </c>
      <c r="C78" s="47">
        <v>75.0</v>
      </c>
      <c r="D78" s="46" t="s">
        <v>46</v>
      </c>
      <c r="E78" s="107">
        <v>199806.14</v>
      </c>
      <c r="F78" s="72" t="s">
        <v>45</v>
      </c>
      <c r="G78" s="46" t="s">
        <v>16</v>
      </c>
    </row>
    <row r="79">
      <c r="A79" s="47" t="s">
        <v>185</v>
      </c>
      <c r="B79" s="47" t="s">
        <v>23</v>
      </c>
      <c r="C79" s="47">
        <v>76.0</v>
      </c>
      <c r="D79" s="46" t="s">
        <v>46</v>
      </c>
      <c r="E79" s="107">
        <v>199899.15</v>
      </c>
      <c r="F79" s="72" t="s">
        <v>45</v>
      </c>
      <c r="G79" s="46" t="s">
        <v>16</v>
      </c>
    </row>
    <row r="80">
      <c r="A80" s="47" t="s">
        <v>185</v>
      </c>
      <c r="B80" s="47" t="s">
        <v>23</v>
      </c>
      <c r="C80" s="47">
        <v>77.0</v>
      </c>
      <c r="D80" s="46" t="s">
        <v>46</v>
      </c>
      <c r="E80" s="107">
        <v>199894.17</v>
      </c>
      <c r="F80" s="72" t="s">
        <v>45</v>
      </c>
      <c r="G80" s="46" t="s">
        <v>16</v>
      </c>
    </row>
    <row r="81">
      <c r="A81" s="47" t="s">
        <v>184</v>
      </c>
      <c r="B81" s="47" t="s">
        <v>23</v>
      </c>
      <c r="C81" s="47">
        <v>78.0</v>
      </c>
      <c r="D81" s="99" t="s">
        <v>631</v>
      </c>
      <c r="E81" s="107">
        <v>200000.0</v>
      </c>
      <c r="F81" s="72" t="s">
        <v>122</v>
      </c>
      <c r="G81" s="46" t="s">
        <v>16</v>
      </c>
    </row>
    <row r="82">
      <c r="A82" s="47" t="s">
        <v>196</v>
      </c>
      <c r="B82" s="47" t="s">
        <v>23</v>
      </c>
      <c r="C82" s="47">
        <v>79.0</v>
      </c>
      <c r="D82" s="99" t="s">
        <v>631</v>
      </c>
      <c r="E82" s="107">
        <v>143530.0</v>
      </c>
      <c r="F82" s="72" t="s">
        <v>122</v>
      </c>
      <c r="G82" s="46" t="s">
        <v>16</v>
      </c>
    </row>
    <row r="83">
      <c r="A83" s="47" t="s">
        <v>180</v>
      </c>
      <c r="B83" s="47" t="s">
        <v>23</v>
      </c>
      <c r="C83" s="47">
        <v>80.0</v>
      </c>
      <c r="D83" s="46" t="s">
        <v>46</v>
      </c>
      <c r="E83" s="107">
        <v>196425.6</v>
      </c>
      <c r="F83" s="72" t="s">
        <v>45</v>
      </c>
      <c r="G83" s="46" t="s">
        <v>16</v>
      </c>
    </row>
    <row r="84">
      <c r="A84" s="47" t="s">
        <v>179</v>
      </c>
      <c r="B84" s="47" t="s">
        <v>23</v>
      </c>
      <c r="C84" s="47">
        <v>81.0</v>
      </c>
      <c r="D84" s="99" t="s">
        <v>81</v>
      </c>
      <c r="E84" s="107">
        <v>199983.0</v>
      </c>
      <c r="F84" s="72" t="s">
        <v>27</v>
      </c>
      <c r="G84" s="46" t="s">
        <v>16</v>
      </c>
    </row>
    <row r="85">
      <c r="A85" s="47" t="s">
        <v>179</v>
      </c>
      <c r="B85" s="47" t="s">
        <v>23</v>
      </c>
      <c r="C85" s="47">
        <v>82.0</v>
      </c>
      <c r="D85" s="46" t="s">
        <v>631</v>
      </c>
      <c r="E85" s="126">
        <v>200000.0</v>
      </c>
      <c r="F85" s="72" t="s">
        <v>122</v>
      </c>
      <c r="G85" s="46" t="s">
        <v>10</v>
      </c>
      <c r="H85" s="46" t="s">
        <v>1988</v>
      </c>
    </row>
    <row r="86">
      <c r="A86" s="47" t="s">
        <v>186</v>
      </c>
      <c r="B86" s="47" t="s">
        <v>23</v>
      </c>
      <c r="C86" s="47">
        <v>83.0</v>
      </c>
      <c r="D86" s="46" t="s">
        <v>96</v>
      </c>
      <c r="E86" s="107">
        <v>158659.57</v>
      </c>
      <c r="F86" s="72" t="s">
        <v>95</v>
      </c>
      <c r="G86" s="46" t="s">
        <v>16</v>
      </c>
    </row>
    <row r="87">
      <c r="A87" s="47" t="s">
        <v>186</v>
      </c>
      <c r="B87" s="47" t="s">
        <v>23</v>
      </c>
      <c r="C87" s="47">
        <v>84.0</v>
      </c>
      <c r="D87" s="46" t="s">
        <v>108</v>
      </c>
      <c r="E87" s="107">
        <v>99981.0</v>
      </c>
      <c r="F87" s="72" t="s">
        <v>27</v>
      </c>
      <c r="G87" s="46" t="s">
        <v>16</v>
      </c>
    </row>
    <row r="88">
      <c r="A88" s="47" t="s">
        <v>186</v>
      </c>
      <c r="B88" s="47" t="s">
        <v>23</v>
      </c>
      <c r="C88" s="47">
        <v>85.0</v>
      </c>
      <c r="D88" s="46" t="s">
        <v>1989</v>
      </c>
      <c r="E88" s="107">
        <v>199962.0</v>
      </c>
      <c r="F88" s="72" t="s">
        <v>27</v>
      </c>
      <c r="G88" s="46" t="s">
        <v>16</v>
      </c>
    </row>
    <row r="89">
      <c r="A89" s="47" t="s">
        <v>186</v>
      </c>
      <c r="B89" s="47" t="s">
        <v>23</v>
      </c>
      <c r="C89" s="47">
        <v>86.0</v>
      </c>
      <c r="D89" s="46" t="s">
        <v>631</v>
      </c>
      <c r="E89" s="107">
        <v>200000.0</v>
      </c>
      <c r="F89" s="72" t="s">
        <v>122</v>
      </c>
      <c r="G89" s="46" t="s">
        <v>16</v>
      </c>
    </row>
    <row r="90">
      <c r="A90" s="47" t="s">
        <v>196</v>
      </c>
      <c r="B90" s="47" t="s">
        <v>23</v>
      </c>
      <c r="C90" s="47">
        <v>87.0</v>
      </c>
      <c r="D90" s="46" t="s">
        <v>631</v>
      </c>
      <c r="E90" s="107">
        <v>199956.34</v>
      </c>
      <c r="F90" s="72" t="s">
        <v>122</v>
      </c>
      <c r="G90" s="46" t="s">
        <v>16</v>
      </c>
    </row>
    <row r="91">
      <c r="A91" s="47" t="s">
        <v>196</v>
      </c>
      <c r="B91" s="47" t="s">
        <v>23</v>
      </c>
      <c r="C91" s="47">
        <v>88.0</v>
      </c>
      <c r="D91" s="46" t="s">
        <v>631</v>
      </c>
      <c r="E91" s="107">
        <v>199956.34</v>
      </c>
      <c r="F91" s="72" t="s">
        <v>122</v>
      </c>
      <c r="G91" s="46" t="s">
        <v>16</v>
      </c>
    </row>
    <row r="92">
      <c r="A92" s="47" t="s">
        <v>259</v>
      </c>
      <c r="B92" s="47" t="s">
        <v>23</v>
      </c>
      <c r="C92" s="47">
        <v>89.0</v>
      </c>
      <c r="D92" s="46" t="s">
        <v>631</v>
      </c>
      <c r="E92" s="107">
        <v>100000.0</v>
      </c>
      <c r="F92" s="72" t="s">
        <v>122</v>
      </c>
      <c r="G92" s="46" t="s">
        <v>16</v>
      </c>
    </row>
    <row r="93">
      <c r="A93" s="47" t="s">
        <v>185</v>
      </c>
      <c r="B93" s="47" t="s">
        <v>23</v>
      </c>
      <c r="C93" s="47">
        <v>90.0</v>
      </c>
      <c r="D93" s="46" t="s">
        <v>631</v>
      </c>
      <c r="E93" s="107">
        <v>200000.0</v>
      </c>
      <c r="F93" s="72" t="s">
        <v>122</v>
      </c>
      <c r="G93" s="46" t="s">
        <v>16</v>
      </c>
    </row>
    <row r="94">
      <c r="A94" s="47" t="s">
        <v>259</v>
      </c>
      <c r="B94" s="47" t="s">
        <v>23</v>
      </c>
      <c r="C94" s="47">
        <v>91.0</v>
      </c>
      <c r="D94" s="46" t="s">
        <v>631</v>
      </c>
      <c r="E94" s="107">
        <v>100000.0</v>
      </c>
      <c r="F94" s="72" t="s">
        <v>122</v>
      </c>
      <c r="G94" s="46" t="s">
        <v>16</v>
      </c>
    </row>
    <row r="95">
      <c r="A95" s="47" t="s">
        <v>180</v>
      </c>
      <c r="B95" s="47" t="s">
        <v>23</v>
      </c>
      <c r="C95" s="47">
        <v>92.0</v>
      </c>
      <c r="D95" s="46" t="s">
        <v>46</v>
      </c>
      <c r="E95" s="107">
        <v>197932.76</v>
      </c>
      <c r="F95" s="72" t="s">
        <v>45</v>
      </c>
      <c r="G95" s="46" t="s">
        <v>16</v>
      </c>
    </row>
    <row r="96">
      <c r="A96" s="47" t="s">
        <v>183</v>
      </c>
      <c r="B96" s="47" t="s">
        <v>23</v>
      </c>
      <c r="C96" s="47">
        <v>93.0</v>
      </c>
      <c r="D96" s="46" t="s">
        <v>631</v>
      </c>
      <c r="E96" s="107">
        <v>200000.0</v>
      </c>
      <c r="F96" s="72" t="s">
        <v>122</v>
      </c>
      <c r="G96" s="46" t="s">
        <v>16</v>
      </c>
    </row>
    <row r="97">
      <c r="A97" s="47" t="s">
        <v>195</v>
      </c>
      <c r="B97" s="47" t="s">
        <v>23</v>
      </c>
      <c r="C97" s="47">
        <v>94.0</v>
      </c>
      <c r="D97" s="46" t="s">
        <v>631</v>
      </c>
      <c r="E97" s="107">
        <v>200000.0</v>
      </c>
      <c r="F97" s="72" t="s">
        <v>122</v>
      </c>
      <c r="G97" s="46" t="s">
        <v>16</v>
      </c>
    </row>
    <row r="98">
      <c r="A98" s="47" t="s">
        <v>197</v>
      </c>
      <c r="B98" s="47" t="s">
        <v>23</v>
      </c>
      <c r="C98" s="47">
        <v>95.0</v>
      </c>
      <c r="D98" s="46" t="s">
        <v>631</v>
      </c>
      <c r="E98" s="107">
        <v>200000.0</v>
      </c>
      <c r="F98" s="72" t="s">
        <v>122</v>
      </c>
      <c r="G98" s="46" t="s">
        <v>16</v>
      </c>
    </row>
    <row r="99">
      <c r="A99" s="47" t="s">
        <v>185</v>
      </c>
      <c r="B99" s="47" t="s">
        <v>23</v>
      </c>
      <c r="C99" s="47">
        <v>96.0</v>
      </c>
      <c r="D99" s="46" t="s">
        <v>46</v>
      </c>
      <c r="E99" s="107">
        <v>199898.4</v>
      </c>
      <c r="F99" s="72" t="s">
        <v>45</v>
      </c>
      <c r="G99" s="46" t="s">
        <v>16</v>
      </c>
    </row>
    <row r="100">
      <c r="A100" s="47" t="s">
        <v>185</v>
      </c>
      <c r="B100" s="47" t="s">
        <v>23</v>
      </c>
      <c r="C100" s="47">
        <v>97.0</v>
      </c>
      <c r="D100" s="46" t="s">
        <v>46</v>
      </c>
      <c r="E100" s="107">
        <v>199775.52</v>
      </c>
      <c r="F100" s="72" t="s">
        <v>45</v>
      </c>
      <c r="G100" s="46" t="s">
        <v>16</v>
      </c>
    </row>
    <row r="101">
      <c r="A101" s="47" t="s">
        <v>185</v>
      </c>
      <c r="B101" s="47" t="s">
        <v>23</v>
      </c>
      <c r="C101" s="47">
        <v>98.0</v>
      </c>
      <c r="D101" s="46" t="s">
        <v>46</v>
      </c>
      <c r="E101" s="107">
        <v>199899.15</v>
      </c>
      <c r="F101" s="72" t="s">
        <v>45</v>
      </c>
      <c r="G101" s="46" t="s">
        <v>16</v>
      </c>
    </row>
    <row r="102">
      <c r="A102" s="47" t="s">
        <v>185</v>
      </c>
      <c r="B102" s="47" t="s">
        <v>23</v>
      </c>
      <c r="C102" s="47">
        <v>99.0</v>
      </c>
      <c r="D102" s="46" t="s">
        <v>46</v>
      </c>
      <c r="E102" s="107">
        <v>199894.1</v>
      </c>
      <c r="F102" s="72" t="s">
        <v>45</v>
      </c>
      <c r="G102" s="46" t="s">
        <v>16</v>
      </c>
    </row>
    <row r="103">
      <c r="A103" s="47" t="s">
        <v>185</v>
      </c>
      <c r="B103" s="47" t="s">
        <v>23</v>
      </c>
      <c r="C103" s="47">
        <v>100.0</v>
      </c>
      <c r="D103" s="46" t="s">
        <v>46</v>
      </c>
      <c r="E103" s="107">
        <v>199806.14</v>
      </c>
      <c r="F103" s="72" t="s">
        <v>45</v>
      </c>
      <c r="G103" s="46" t="s">
        <v>16</v>
      </c>
    </row>
    <row r="104">
      <c r="A104" s="47" t="s">
        <v>185</v>
      </c>
      <c r="B104" s="47" t="s">
        <v>23</v>
      </c>
      <c r="C104" s="47">
        <v>101.0</v>
      </c>
      <c r="D104" s="46" t="s">
        <v>90</v>
      </c>
      <c r="E104" s="107">
        <v>199275.28</v>
      </c>
      <c r="F104" s="72" t="s">
        <v>89</v>
      </c>
      <c r="G104" s="46" t="s">
        <v>16</v>
      </c>
    </row>
    <row r="105">
      <c r="A105" s="47" t="s">
        <v>184</v>
      </c>
      <c r="B105" s="47" t="s">
        <v>23</v>
      </c>
      <c r="C105" s="47">
        <v>102.0</v>
      </c>
      <c r="D105" s="46" t="s">
        <v>46</v>
      </c>
      <c r="E105" s="107">
        <v>199740.92</v>
      </c>
      <c r="F105" s="72" t="s">
        <v>45</v>
      </c>
      <c r="G105" s="46" t="s">
        <v>16</v>
      </c>
    </row>
    <row r="106">
      <c r="A106" s="47" t="s">
        <v>184</v>
      </c>
      <c r="B106" s="47" t="s">
        <v>23</v>
      </c>
      <c r="C106" s="47">
        <v>103.0</v>
      </c>
      <c r="D106" s="46" t="s">
        <v>46</v>
      </c>
      <c r="E106" s="107">
        <v>199740.92</v>
      </c>
      <c r="F106" s="72" t="s">
        <v>45</v>
      </c>
      <c r="G106" s="46" t="s">
        <v>16</v>
      </c>
    </row>
    <row r="107">
      <c r="A107" s="96" t="s">
        <v>186</v>
      </c>
      <c r="B107" s="96" t="s">
        <v>23</v>
      </c>
      <c r="C107" s="96">
        <v>104.0</v>
      </c>
      <c r="D107" s="60" t="s">
        <v>46</v>
      </c>
      <c r="E107" s="108">
        <v>95305.62</v>
      </c>
      <c r="F107" s="98" t="s">
        <v>45</v>
      </c>
      <c r="G107" s="46" t="s">
        <v>16</v>
      </c>
    </row>
    <row r="108">
      <c r="A108" s="47" t="s">
        <v>182</v>
      </c>
      <c r="B108" s="47" t="s">
        <v>18</v>
      </c>
      <c r="C108" s="47">
        <v>1.0</v>
      </c>
      <c r="D108" s="46" t="s">
        <v>52</v>
      </c>
      <c r="E108" s="107">
        <v>174278.98</v>
      </c>
      <c r="F108" s="72" t="s">
        <v>51</v>
      </c>
      <c r="G108" s="46" t="s">
        <v>16</v>
      </c>
    </row>
    <row r="109">
      <c r="A109" s="47" t="s">
        <v>195</v>
      </c>
      <c r="B109" s="47" t="s">
        <v>18</v>
      </c>
      <c r="C109" s="47">
        <v>2.0</v>
      </c>
      <c r="D109" s="46" t="s">
        <v>52</v>
      </c>
      <c r="E109" s="107">
        <v>172077.33</v>
      </c>
      <c r="F109" s="72" t="s">
        <v>51</v>
      </c>
      <c r="G109" s="46" t="s">
        <v>16</v>
      </c>
    </row>
    <row r="110">
      <c r="A110" s="47" t="s">
        <v>196</v>
      </c>
      <c r="B110" s="47" t="s">
        <v>18</v>
      </c>
      <c r="C110" s="47">
        <v>3.0</v>
      </c>
      <c r="D110" s="46" t="s">
        <v>52</v>
      </c>
      <c r="E110" s="107">
        <v>197339.81</v>
      </c>
      <c r="F110" s="72" t="s">
        <v>51</v>
      </c>
      <c r="G110" s="46" t="s">
        <v>16</v>
      </c>
    </row>
    <row r="111">
      <c r="A111" s="47" t="s">
        <v>197</v>
      </c>
      <c r="B111" s="47" t="s">
        <v>18</v>
      </c>
      <c r="C111" s="47">
        <v>4.0</v>
      </c>
      <c r="D111" s="101" t="s">
        <v>87</v>
      </c>
      <c r="E111" s="107">
        <v>155050.06</v>
      </c>
      <c r="F111" s="72" t="s">
        <v>86</v>
      </c>
      <c r="G111" s="46" t="s">
        <v>16</v>
      </c>
    </row>
    <row r="112">
      <c r="A112" s="47" t="s">
        <v>197</v>
      </c>
      <c r="B112" s="47" t="s">
        <v>18</v>
      </c>
      <c r="C112" s="47">
        <v>5.0</v>
      </c>
      <c r="D112" s="101" t="s">
        <v>87</v>
      </c>
      <c r="E112" s="107">
        <v>155050.06</v>
      </c>
      <c r="F112" s="72" t="s">
        <v>86</v>
      </c>
      <c r="G112" s="46" t="s">
        <v>16</v>
      </c>
    </row>
    <row r="113">
      <c r="A113" s="47" t="s">
        <v>196</v>
      </c>
      <c r="B113" s="47" t="s">
        <v>18</v>
      </c>
      <c r="C113" s="47">
        <v>6.0</v>
      </c>
      <c r="D113" s="46" t="s">
        <v>52</v>
      </c>
      <c r="E113" s="107">
        <v>173077.44</v>
      </c>
      <c r="F113" s="72" t="s">
        <v>51</v>
      </c>
      <c r="G113" s="46" t="s">
        <v>16</v>
      </c>
    </row>
    <row r="114">
      <c r="A114" s="47" t="s">
        <v>181</v>
      </c>
      <c r="B114" s="47" t="s">
        <v>18</v>
      </c>
      <c r="C114" s="47">
        <v>7.0</v>
      </c>
      <c r="D114" s="46" t="s">
        <v>52</v>
      </c>
      <c r="E114" s="107">
        <v>173077.04</v>
      </c>
      <c r="F114" s="72" t="s">
        <v>51</v>
      </c>
      <c r="G114" s="46" t="s">
        <v>16</v>
      </c>
    </row>
    <row r="115">
      <c r="A115" s="47" t="s">
        <v>181</v>
      </c>
      <c r="B115" s="47" t="s">
        <v>18</v>
      </c>
      <c r="C115" s="47">
        <v>8.0</v>
      </c>
      <c r="D115" s="46" t="s">
        <v>52</v>
      </c>
      <c r="E115" s="107">
        <v>126097.33</v>
      </c>
      <c r="F115" s="72" t="s">
        <v>51</v>
      </c>
      <c r="G115" s="46" t="s">
        <v>16</v>
      </c>
    </row>
    <row r="116">
      <c r="A116" s="47" t="s">
        <v>182</v>
      </c>
      <c r="B116" s="47" t="s">
        <v>18</v>
      </c>
      <c r="C116" s="47">
        <v>9.0</v>
      </c>
      <c r="D116" s="46" t="s">
        <v>52</v>
      </c>
      <c r="E116" s="107">
        <v>195988.18</v>
      </c>
      <c r="F116" s="72" t="s">
        <v>51</v>
      </c>
      <c r="G116" s="46" t="s">
        <v>16</v>
      </c>
    </row>
    <row r="117">
      <c r="A117" s="47" t="s">
        <v>182</v>
      </c>
      <c r="B117" s="47" t="s">
        <v>18</v>
      </c>
      <c r="C117" s="47">
        <v>10.0</v>
      </c>
      <c r="D117" s="46" t="s">
        <v>52</v>
      </c>
      <c r="E117" s="107">
        <v>123541.43</v>
      </c>
      <c r="F117" s="72" t="s">
        <v>51</v>
      </c>
      <c r="G117" s="46" t="s">
        <v>16</v>
      </c>
    </row>
    <row r="118">
      <c r="A118" s="47" t="s">
        <v>184</v>
      </c>
      <c r="B118" s="47" t="s">
        <v>18</v>
      </c>
      <c r="C118" s="47">
        <v>11.0</v>
      </c>
      <c r="D118" s="46" t="s">
        <v>52</v>
      </c>
      <c r="E118" s="107">
        <v>196013.68</v>
      </c>
      <c r="F118" s="72" t="s">
        <v>51</v>
      </c>
      <c r="G118" s="46" t="s">
        <v>16</v>
      </c>
    </row>
    <row r="119">
      <c r="A119" s="47" t="s">
        <v>185</v>
      </c>
      <c r="B119" s="47" t="s">
        <v>18</v>
      </c>
      <c r="C119" s="47">
        <v>12.0</v>
      </c>
      <c r="D119" s="46" t="s">
        <v>52</v>
      </c>
      <c r="E119" s="107">
        <v>195838.49</v>
      </c>
      <c r="F119" s="72" t="s">
        <v>51</v>
      </c>
      <c r="G119" s="46" t="s">
        <v>16</v>
      </c>
    </row>
    <row r="120">
      <c r="A120" s="47" t="s">
        <v>195</v>
      </c>
      <c r="B120" s="47" t="s">
        <v>18</v>
      </c>
      <c r="C120" s="47">
        <v>13.0</v>
      </c>
      <c r="D120" s="46" t="s">
        <v>52</v>
      </c>
      <c r="E120" s="107">
        <v>180542.0</v>
      </c>
      <c r="F120" s="72" t="s">
        <v>51</v>
      </c>
      <c r="G120" s="46" t="s">
        <v>16</v>
      </c>
    </row>
    <row r="121">
      <c r="A121" s="47" t="s">
        <v>196</v>
      </c>
      <c r="B121" s="47" t="s">
        <v>18</v>
      </c>
      <c r="C121" s="47">
        <v>14.0</v>
      </c>
      <c r="D121" s="46" t="s">
        <v>52</v>
      </c>
      <c r="E121" s="107">
        <v>111853.07</v>
      </c>
      <c r="F121" s="72" t="s">
        <v>51</v>
      </c>
      <c r="G121" s="46" t="s">
        <v>16</v>
      </c>
    </row>
    <row r="122">
      <c r="A122" s="47" t="s">
        <v>180</v>
      </c>
      <c r="B122" s="47" t="s">
        <v>18</v>
      </c>
      <c r="C122" s="47">
        <v>15.0</v>
      </c>
      <c r="D122" s="46" t="s">
        <v>52</v>
      </c>
      <c r="E122" s="107">
        <v>122653.97</v>
      </c>
      <c r="F122" s="72" t="s">
        <v>51</v>
      </c>
      <c r="G122" s="46" t="s">
        <v>16</v>
      </c>
    </row>
    <row r="123">
      <c r="A123" s="47" t="s">
        <v>183</v>
      </c>
      <c r="B123" s="47" t="s">
        <v>18</v>
      </c>
      <c r="C123" s="47">
        <v>16.0</v>
      </c>
      <c r="D123" s="46" t="s">
        <v>52</v>
      </c>
      <c r="E123" s="107">
        <v>123506.0</v>
      </c>
      <c r="F123" s="72" t="s">
        <v>51</v>
      </c>
      <c r="G123" s="46" t="s">
        <v>16</v>
      </c>
    </row>
    <row r="124">
      <c r="A124" s="47" t="s">
        <v>184</v>
      </c>
      <c r="B124" s="47" t="s">
        <v>18</v>
      </c>
      <c r="C124" s="47">
        <v>17.0</v>
      </c>
      <c r="D124" s="46" t="s">
        <v>52</v>
      </c>
      <c r="E124" s="107">
        <v>196387.35</v>
      </c>
      <c r="F124" s="72" t="s">
        <v>51</v>
      </c>
      <c r="G124" s="46" t="s">
        <v>16</v>
      </c>
    </row>
    <row r="125">
      <c r="A125" s="47" t="s">
        <v>184</v>
      </c>
      <c r="B125" s="47" t="s">
        <v>18</v>
      </c>
      <c r="C125" s="47">
        <v>18.0</v>
      </c>
      <c r="D125" s="46" t="s">
        <v>52</v>
      </c>
      <c r="E125" s="107">
        <v>197153.53</v>
      </c>
      <c r="F125" s="72" t="s">
        <v>51</v>
      </c>
      <c r="G125" s="46" t="s">
        <v>16</v>
      </c>
    </row>
    <row r="126">
      <c r="A126" s="47" t="s">
        <v>185</v>
      </c>
      <c r="B126" s="47" t="s">
        <v>18</v>
      </c>
      <c r="C126" s="47">
        <v>19.0</v>
      </c>
      <c r="D126" s="46" t="s">
        <v>52</v>
      </c>
      <c r="E126" s="107">
        <v>197216.73</v>
      </c>
      <c r="F126" s="72" t="s">
        <v>51</v>
      </c>
      <c r="G126" s="46" t="s">
        <v>16</v>
      </c>
    </row>
    <row r="127">
      <c r="A127" s="47" t="s">
        <v>185</v>
      </c>
      <c r="B127" s="47" t="s">
        <v>18</v>
      </c>
      <c r="C127" s="47">
        <v>20.0</v>
      </c>
      <c r="D127" s="46" t="s">
        <v>52</v>
      </c>
      <c r="E127" s="107">
        <v>197000.52</v>
      </c>
      <c r="F127" s="72" t="s">
        <v>51</v>
      </c>
      <c r="G127" s="46" t="s">
        <v>16</v>
      </c>
    </row>
    <row r="128">
      <c r="A128" s="47" t="s">
        <v>180</v>
      </c>
      <c r="B128" s="47" t="s">
        <v>18</v>
      </c>
      <c r="C128" s="47">
        <v>21.0</v>
      </c>
      <c r="D128" s="46" t="s">
        <v>1990</v>
      </c>
      <c r="E128" s="107">
        <v>152978.64</v>
      </c>
      <c r="F128" s="72" t="s">
        <v>8</v>
      </c>
      <c r="G128" s="46" t="s">
        <v>10</v>
      </c>
      <c r="H128" s="46" t="s">
        <v>1991</v>
      </c>
      <c r="I128" s="46" t="s">
        <v>1992</v>
      </c>
    </row>
    <row r="129">
      <c r="A129" s="47" t="s">
        <v>185</v>
      </c>
      <c r="B129" s="47" t="s">
        <v>18</v>
      </c>
      <c r="C129" s="47">
        <v>22.0</v>
      </c>
      <c r="D129" s="46" t="s">
        <v>1993</v>
      </c>
      <c r="E129" s="107">
        <v>199455.22</v>
      </c>
      <c r="F129" s="72" t="s">
        <v>113</v>
      </c>
      <c r="G129" s="46" t="s">
        <v>10</v>
      </c>
      <c r="H129" s="46" t="s">
        <v>796</v>
      </c>
      <c r="I129" s="46" t="s">
        <v>1994</v>
      </c>
    </row>
    <row r="130">
      <c r="A130" s="47" t="s">
        <v>195</v>
      </c>
      <c r="B130" s="47" t="s">
        <v>18</v>
      </c>
      <c r="C130" s="47">
        <v>23.0</v>
      </c>
      <c r="D130" s="46" t="s">
        <v>90</v>
      </c>
      <c r="E130" s="107">
        <v>166738.06</v>
      </c>
      <c r="F130" s="72" t="s">
        <v>89</v>
      </c>
      <c r="G130" s="46" t="s">
        <v>16</v>
      </c>
    </row>
    <row r="131">
      <c r="A131" s="47" t="s">
        <v>195</v>
      </c>
      <c r="B131" s="47" t="s">
        <v>18</v>
      </c>
      <c r="C131" s="47">
        <v>24.0</v>
      </c>
      <c r="D131" s="46" t="s">
        <v>90</v>
      </c>
      <c r="E131" s="107">
        <v>119529.89</v>
      </c>
      <c r="F131" s="72" t="s">
        <v>89</v>
      </c>
      <c r="G131" s="46" t="s">
        <v>16</v>
      </c>
    </row>
    <row r="132">
      <c r="A132" s="47" t="s">
        <v>198</v>
      </c>
      <c r="B132" s="47" t="s">
        <v>18</v>
      </c>
      <c r="C132" s="47">
        <v>25.0</v>
      </c>
      <c r="D132" s="46" t="s">
        <v>46</v>
      </c>
      <c r="E132" s="107">
        <v>192359.92</v>
      </c>
      <c r="F132" s="72" t="s">
        <v>45</v>
      </c>
      <c r="G132" s="46" t="s">
        <v>16</v>
      </c>
    </row>
    <row r="133">
      <c r="A133" s="47" t="s">
        <v>198</v>
      </c>
      <c r="B133" s="47" t="s">
        <v>18</v>
      </c>
      <c r="C133" s="47">
        <v>26.0</v>
      </c>
      <c r="D133" s="46" t="s">
        <v>90</v>
      </c>
      <c r="E133" s="107">
        <v>173894.73</v>
      </c>
      <c r="F133" s="72" t="s">
        <v>89</v>
      </c>
      <c r="G133" s="46" t="s">
        <v>16</v>
      </c>
    </row>
    <row r="134">
      <c r="A134" s="47" t="s">
        <v>198</v>
      </c>
      <c r="B134" s="47" t="s">
        <v>18</v>
      </c>
      <c r="C134" s="47">
        <v>27.0</v>
      </c>
      <c r="D134" s="46" t="s">
        <v>90</v>
      </c>
      <c r="E134" s="107">
        <v>173260.5</v>
      </c>
      <c r="F134" s="72" t="s">
        <v>89</v>
      </c>
      <c r="G134" s="46" t="s">
        <v>16</v>
      </c>
    </row>
    <row r="135">
      <c r="A135" s="47" t="s">
        <v>198</v>
      </c>
      <c r="B135" s="47" t="s">
        <v>18</v>
      </c>
      <c r="C135" s="47">
        <v>28.0</v>
      </c>
      <c r="D135" s="46" t="s">
        <v>101</v>
      </c>
      <c r="E135" s="107">
        <v>178272.57</v>
      </c>
      <c r="F135" s="72" t="s">
        <v>101</v>
      </c>
      <c r="G135" s="46" t="s">
        <v>16</v>
      </c>
    </row>
    <row r="136">
      <c r="A136" s="47" t="s">
        <v>179</v>
      </c>
      <c r="B136" s="47" t="s">
        <v>18</v>
      </c>
      <c r="C136" s="47">
        <v>29.0</v>
      </c>
      <c r="D136" s="46" t="s">
        <v>52</v>
      </c>
      <c r="E136" s="107">
        <v>190258.31</v>
      </c>
      <c r="F136" s="72" t="s">
        <v>51</v>
      </c>
      <c r="G136" s="46" t="s">
        <v>16</v>
      </c>
    </row>
    <row r="137">
      <c r="A137" s="47" t="s">
        <v>185</v>
      </c>
      <c r="B137" s="47" t="s">
        <v>18</v>
      </c>
      <c r="C137" s="47">
        <v>30.0</v>
      </c>
      <c r="D137" s="46" t="s">
        <v>52</v>
      </c>
      <c r="E137" s="107">
        <v>132190.29</v>
      </c>
      <c r="F137" s="72" t="s">
        <v>51</v>
      </c>
      <c r="G137" s="46" t="s">
        <v>16</v>
      </c>
    </row>
    <row r="138">
      <c r="A138" s="47" t="s">
        <v>185</v>
      </c>
      <c r="B138" s="47" t="s">
        <v>18</v>
      </c>
      <c r="C138" s="47">
        <v>31.0</v>
      </c>
      <c r="D138" s="46" t="s">
        <v>52</v>
      </c>
      <c r="E138" s="107">
        <v>132813.09</v>
      </c>
      <c r="F138" s="72" t="s">
        <v>51</v>
      </c>
      <c r="G138" s="46" t="s">
        <v>16</v>
      </c>
    </row>
    <row r="139">
      <c r="A139" s="47" t="s">
        <v>195</v>
      </c>
      <c r="B139" s="47" t="s">
        <v>18</v>
      </c>
      <c r="C139" s="47">
        <v>32.0</v>
      </c>
      <c r="D139" s="46" t="s">
        <v>52</v>
      </c>
      <c r="E139" s="107">
        <v>197526.86</v>
      </c>
      <c r="F139" s="72" t="s">
        <v>51</v>
      </c>
      <c r="G139" s="46" t="s">
        <v>16</v>
      </c>
    </row>
    <row r="140">
      <c r="A140" s="47" t="s">
        <v>195</v>
      </c>
      <c r="B140" s="47" t="s">
        <v>18</v>
      </c>
      <c r="C140" s="47">
        <v>33.0</v>
      </c>
      <c r="D140" s="46" t="s">
        <v>52</v>
      </c>
      <c r="E140" s="107">
        <v>197757.75</v>
      </c>
      <c r="F140" s="72" t="s">
        <v>51</v>
      </c>
      <c r="G140" s="46" t="s">
        <v>16</v>
      </c>
    </row>
    <row r="141">
      <c r="A141" s="47" t="s">
        <v>181</v>
      </c>
      <c r="B141" s="47" t="s">
        <v>18</v>
      </c>
      <c r="C141" s="47">
        <v>34.0</v>
      </c>
      <c r="D141" s="99" t="s">
        <v>70</v>
      </c>
      <c r="E141" s="107">
        <v>175024.73</v>
      </c>
      <c r="F141" s="72" t="s">
        <v>69</v>
      </c>
      <c r="G141" s="46" t="s">
        <v>16</v>
      </c>
    </row>
    <row r="142">
      <c r="A142" s="47" t="s">
        <v>181</v>
      </c>
      <c r="B142" s="47" t="s">
        <v>18</v>
      </c>
      <c r="C142" s="47">
        <v>35.0</v>
      </c>
      <c r="D142" s="99" t="s">
        <v>61</v>
      </c>
      <c r="E142" s="107">
        <v>153673.69</v>
      </c>
      <c r="F142" s="72" t="s">
        <v>60</v>
      </c>
      <c r="G142" s="46" t="s">
        <v>16</v>
      </c>
    </row>
    <row r="143">
      <c r="A143" s="47" t="s">
        <v>182</v>
      </c>
      <c r="B143" s="47" t="s">
        <v>18</v>
      </c>
      <c r="C143" s="47">
        <v>36.0</v>
      </c>
      <c r="D143" s="99" t="s">
        <v>67</v>
      </c>
      <c r="E143" s="107">
        <v>159830.38</v>
      </c>
      <c r="F143" s="72" t="s">
        <v>66</v>
      </c>
      <c r="G143" s="46" t="s">
        <v>16</v>
      </c>
    </row>
    <row r="144">
      <c r="A144" s="47" t="s">
        <v>182</v>
      </c>
      <c r="B144" s="47" t="s">
        <v>18</v>
      </c>
      <c r="C144" s="47">
        <v>37.0</v>
      </c>
      <c r="D144" s="46" t="s">
        <v>108</v>
      </c>
      <c r="E144" s="107">
        <v>175284.52</v>
      </c>
      <c r="F144" s="72" t="s">
        <v>107</v>
      </c>
      <c r="G144" s="46" t="s">
        <v>16</v>
      </c>
    </row>
    <row r="145">
      <c r="A145" s="47" t="s">
        <v>182</v>
      </c>
      <c r="B145" s="47" t="s">
        <v>18</v>
      </c>
      <c r="C145" s="47">
        <v>38.0</v>
      </c>
      <c r="D145" s="46" t="s">
        <v>1990</v>
      </c>
      <c r="E145" s="107">
        <v>175292.88</v>
      </c>
      <c r="F145" s="72" t="s">
        <v>8</v>
      </c>
      <c r="G145" s="46" t="s">
        <v>10</v>
      </c>
      <c r="H145" s="46" t="s">
        <v>1991</v>
      </c>
      <c r="I145" s="46" t="s">
        <v>1995</v>
      </c>
    </row>
    <row r="146">
      <c r="A146" s="47" t="s">
        <v>182</v>
      </c>
      <c r="B146" s="47" t="s">
        <v>18</v>
      </c>
      <c r="C146" s="47">
        <v>39.0</v>
      </c>
      <c r="D146" s="46" t="s">
        <v>67</v>
      </c>
      <c r="E146" s="107">
        <v>191307.13</v>
      </c>
      <c r="F146" s="72" t="s">
        <v>66</v>
      </c>
      <c r="G146" s="46" t="s">
        <v>16</v>
      </c>
    </row>
    <row r="147">
      <c r="A147" s="47" t="s">
        <v>182</v>
      </c>
      <c r="B147" s="47" t="s">
        <v>18</v>
      </c>
      <c r="C147" s="47">
        <v>40.0</v>
      </c>
      <c r="D147" s="46" t="s">
        <v>1996</v>
      </c>
      <c r="E147" s="107">
        <v>197194.5</v>
      </c>
      <c r="F147" s="72" t="s">
        <v>104</v>
      </c>
      <c r="G147" s="46" t="s">
        <v>16</v>
      </c>
    </row>
    <row r="148">
      <c r="A148" s="47" t="s">
        <v>182</v>
      </c>
      <c r="B148" s="47" t="s">
        <v>18</v>
      </c>
      <c r="C148" s="47">
        <v>41.0</v>
      </c>
      <c r="D148" s="46" t="s">
        <v>96</v>
      </c>
      <c r="E148" s="107">
        <v>87232.29</v>
      </c>
      <c r="F148" s="72" t="s">
        <v>95</v>
      </c>
      <c r="G148" s="46" t="s">
        <v>16</v>
      </c>
    </row>
    <row r="149">
      <c r="A149" s="47" t="s">
        <v>180</v>
      </c>
      <c r="B149" s="47" t="s">
        <v>18</v>
      </c>
      <c r="C149" s="47">
        <v>42.0</v>
      </c>
      <c r="D149" s="46" t="s">
        <v>52</v>
      </c>
      <c r="E149" s="107">
        <v>143180.0</v>
      </c>
      <c r="F149" s="72" t="s">
        <v>51</v>
      </c>
      <c r="G149" s="46" t="s">
        <v>16</v>
      </c>
    </row>
    <row r="150">
      <c r="A150" s="47" t="s">
        <v>183</v>
      </c>
      <c r="B150" s="47" t="s">
        <v>18</v>
      </c>
      <c r="C150" s="47">
        <v>43.0</v>
      </c>
      <c r="D150" s="46" t="s">
        <v>46</v>
      </c>
      <c r="E150" s="107">
        <v>161799.81</v>
      </c>
      <c r="F150" s="72" t="s">
        <v>45</v>
      </c>
      <c r="G150" s="46" t="s">
        <v>16</v>
      </c>
    </row>
    <row r="151">
      <c r="A151" s="47" t="s">
        <v>183</v>
      </c>
      <c r="B151" s="47" t="s">
        <v>18</v>
      </c>
      <c r="C151" s="47">
        <v>44.0</v>
      </c>
      <c r="D151" s="46" t="s">
        <v>101</v>
      </c>
      <c r="E151" s="107">
        <v>127870.55</v>
      </c>
      <c r="F151" s="72" t="s">
        <v>101</v>
      </c>
      <c r="G151" s="46" t="s">
        <v>16</v>
      </c>
    </row>
    <row r="152">
      <c r="A152" s="47" t="s">
        <v>183</v>
      </c>
      <c r="B152" s="47" t="s">
        <v>18</v>
      </c>
      <c r="C152" s="47">
        <v>45.0</v>
      </c>
      <c r="D152" s="46" t="s">
        <v>101</v>
      </c>
      <c r="E152" s="107">
        <v>122571.64</v>
      </c>
      <c r="F152" s="72" t="s">
        <v>101</v>
      </c>
      <c r="G152" s="46" t="s">
        <v>16</v>
      </c>
    </row>
    <row r="153">
      <c r="A153" s="47" t="s">
        <v>195</v>
      </c>
      <c r="B153" s="47" t="s">
        <v>18</v>
      </c>
      <c r="C153" s="47">
        <v>46.0</v>
      </c>
      <c r="D153" s="46" t="s">
        <v>52</v>
      </c>
      <c r="E153" s="107">
        <v>87896.07</v>
      </c>
      <c r="F153" s="72" t="s">
        <v>51</v>
      </c>
      <c r="G153" s="46" t="s">
        <v>16</v>
      </c>
    </row>
    <row r="154">
      <c r="A154" s="47" t="s">
        <v>184</v>
      </c>
      <c r="B154" s="47" t="s">
        <v>18</v>
      </c>
      <c r="C154" s="47">
        <v>47.0</v>
      </c>
      <c r="D154" s="99" t="s">
        <v>61</v>
      </c>
      <c r="E154" s="107">
        <v>169989.12</v>
      </c>
      <c r="F154" s="72" t="s">
        <v>60</v>
      </c>
      <c r="G154" s="46" t="s">
        <v>16</v>
      </c>
    </row>
    <row r="155">
      <c r="A155" s="47" t="s">
        <v>184</v>
      </c>
      <c r="B155" s="47" t="s">
        <v>18</v>
      </c>
      <c r="C155" s="47">
        <v>48.0</v>
      </c>
      <c r="D155" s="46" t="s">
        <v>96</v>
      </c>
      <c r="E155" s="107">
        <v>84857.44</v>
      </c>
      <c r="F155" s="72" t="s">
        <v>95</v>
      </c>
      <c r="G155" s="46" t="s">
        <v>16</v>
      </c>
    </row>
    <row r="156">
      <c r="A156" s="47" t="s">
        <v>196</v>
      </c>
      <c r="B156" s="47" t="s">
        <v>18</v>
      </c>
      <c r="C156" s="47">
        <v>49.0</v>
      </c>
      <c r="D156" s="46" t="s">
        <v>46</v>
      </c>
      <c r="E156" s="107">
        <v>172507.0</v>
      </c>
      <c r="F156" s="72" t="s">
        <v>45</v>
      </c>
      <c r="G156" s="46" t="s">
        <v>10</v>
      </c>
      <c r="H156" s="46" t="s">
        <v>1997</v>
      </c>
    </row>
    <row r="157">
      <c r="A157" s="47" t="s">
        <v>196</v>
      </c>
      <c r="B157" s="47" t="s">
        <v>18</v>
      </c>
      <c r="C157" s="47">
        <v>50.0</v>
      </c>
      <c r="D157" s="46" t="s">
        <v>46</v>
      </c>
      <c r="E157" s="107">
        <v>137411.52</v>
      </c>
      <c r="F157" s="72" t="s">
        <v>45</v>
      </c>
      <c r="G157" s="46" t="s">
        <v>16</v>
      </c>
    </row>
    <row r="158">
      <c r="A158" s="47" t="s">
        <v>179</v>
      </c>
      <c r="B158" s="47" t="s">
        <v>18</v>
      </c>
      <c r="C158" s="47">
        <v>51.0</v>
      </c>
      <c r="D158" s="46" t="s">
        <v>90</v>
      </c>
      <c r="E158" s="107">
        <v>128632.99</v>
      </c>
      <c r="F158" s="72" t="s">
        <v>89</v>
      </c>
      <c r="G158" s="46" t="s">
        <v>16</v>
      </c>
    </row>
    <row r="159">
      <c r="A159" s="47" t="s">
        <v>180</v>
      </c>
      <c r="B159" s="47" t="s">
        <v>18</v>
      </c>
      <c r="C159" s="47">
        <v>52.0</v>
      </c>
      <c r="D159" s="46" t="s">
        <v>1998</v>
      </c>
      <c r="E159" s="107">
        <v>139159.56</v>
      </c>
      <c r="F159" s="72" t="s">
        <v>104</v>
      </c>
      <c r="G159" s="46" t="s">
        <v>16</v>
      </c>
    </row>
    <row r="160">
      <c r="A160" s="47" t="s">
        <v>180</v>
      </c>
      <c r="B160" s="47" t="s">
        <v>18</v>
      </c>
      <c r="C160" s="47">
        <v>53.0</v>
      </c>
      <c r="D160" s="46" t="s">
        <v>46</v>
      </c>
      <c r="E160" s="107">
        <v>135020.98</v>
      </c>
      <c r="F160" s="72" t="s">
        <v>45</v>
      </c>
      <c r="G160" s="46" t="s">
        <v>16</v>
      </c>
    </row>
    <row r="161">
      <c r="A161" s="47" t="s">
        <v>180</v>
      </c>
      <c r="B161" s="47" t="s">
        <v>18</v>
      </c>
      <c r="C161" s="47">
        <v>54.0</v>
      </c>
      <c r="D161" s="46" t="s">
        <v>87</v>
      </c>
      <c r="E161" s="107">
        <v>137384.74</v>
      </c>
      <c r="F161" s="72" t="s">
        <v>86</v>
      </c>
      <c r="G161" s="46" t="s">
        <v>16</v>
      </c>
    </row>
    <row r="162">
      <c r="A162" s="47" t="s">
        <v>197</v>
      </c>
      <c r="B162" s="47" t="s">
        <v>18</v>
      </c>
      <c r="C162" s="47">
        <v>55.0</v>
      </c>
      <c r="D162" s="46" t="s">
        <v>52</v>
      </c>
      <c r="E162" s="107">
        <v>114775.09</v>
      </c>
      <c r="F162" s="72" t="s">
        <v>51</v>
      </c>
      <c r="G162" s="46" t="s">
        <v>16</v>
      </c>
    </row>
    <row r="163">
      <c r="A163" s="47" t="s">
        <v>198</v>
      </c>
      <c r="B163" s="47" t="s">
        <v>18</v>
      </c>
      <c r="C163" s="47">
        <v>56.0</v>
      </c>
      <c r="D163" s="46" t="s">
        <v>101</v>
      </c>
      <c r="E163" s="107">
        <v>173494.33</v>
      </c>
      <c r="F163" s="72" t="s">
        <v>101</v>
      </c>
      <c r="G163" s="46" t="s">
        <v>16</v>
      </c>
    </row>
    <row r="164">
      <c r="A164" s="47" t="s">
        <v>198</v>
      </c>
      <c r="B164" s="47" t="s">
        <v>18</v>
      </c>
      <c r="C164" s="47">
        <v>57.0</v>
      </c>
      <c r="D164" s="46" t="s">
        <v>46</v>
      </c>
      <c r="E164" s="107">
        <v>174053.4</v>
      </c>
      <c r="F164" s="72" t="s">
        <v>45</v>
      </c>
      <c r="G164" s="46" t="s">
        <v>16</v>
      </c>
    </row>
    <row r="165">
      <c r="A165" s="47" t="s">
        <v>181</v>
      </c>
      <c r="B165" s="47" t="s">
        <v>18</v>
      </c>
      <c r="C165" s="47">
        <v>58.0</v>
      </c>
      <c r="D165" s="46" t="s">
        <v>96</v>
      </c>
      <c r="E165" s="107">
        <v>170868.01</v>
      </c>
      <c r="F165" s="72" t="s">
        <v>95</v>
      </c>
      <c r="G165" s="46" t="s">
        <v>16</v>
      </c>
    </row>
    <row r="166">
      <c r="A166" s="47" t="s">
        <v>185</v>
      </c>
      <c r="B166" s="47" t="s">
        <v>18</v>
      </c>
      <c r="C166" s="47">
        <v>59.0</v>
      </c>
      <c r="D166" s="46" t="s">
        <v>52</v>
      </c>
      <c r="E166" s="107">
        <v>98155.29</v>
      </c>
      <c r="F166" s="72" t="s">
        <v>51</v>
      </c>
      <c r="G166" s="46" t="s">
        <v>16</v>
      </c>
    </row>
    <row r="167">
      <c r="A167" s="47" t="s">
        <v>197</v>
      </c>
      <c r="B167" s="47" t="s">
        <v>18</v>
      </c>
      <c r="C167" s="47">
        <v>60.0</v>
      </c>
      <c r="D167" s="46" t="s">
        <v>87</v>
      </c>
      <c r="E167" s="107">
        <v>98748.94</v>
      </c>
      <c r="F167" s="72" t="s">
        <v>86</v>
      </c>
      <c r="G167" s="46" t="s">
        <v>16</v>
      </c>
    </row>
    <row r="168">
      <c r="A168" s="47" t="s">
        <v>184</v>
      </c>
      <c r="B168" s="47" t="s">
        <v>18</v>
      </c>
      <c r="C168" s="47">
        <v>61.0</v>
      </c>
      <c r="D168" s="46" t="s">
        <v>52</v>
      </c>
      <c r="E168" s="107">
        <v>98833.89</v>
      </c>
      <c r="F168" s="72" t="s">
        <v>51</v>
      </c>
      <c r="G168" s="46" t="s">
        <v>16</v>
      </c>
    </row>
    <row r="169">
      <c r="A169" s="47" t="s">
        <v>183</v>
      </c>
      <c r="B169" s="47" t="s">
        <v>18</v>
      </c>
      <c r="C169" s="47">
        <v>62.0</v>
      </c>
      <c r="D169" s="46" t="s">
        <v>46</v>
      </c>
      <c r="E169" s="107">
        <v>146967.34</v>
      </c>
      <c r="F169" s="72" t="s">
        <v>45</v>
      </c>
      <c r="G169" s="46" t="s">
        <v>16</v>
      </c>
    </row>
    <row r="170">
      <c r="A170" s="47" t="s">
        <v>185</v>
      </c>
      <c r="B170" s="47" t="s">
        <v>18</v>
      </c>
      <c r="C170" s="47">
        <v>63.0</v>
      </c>
      <c r="D170" s="46" t="s">
        <v>52</v>
      </c>
      <c r="E170" s="107">
        <v>98324.94</v>
      </c>
      <c r="F170" s="72" t="s">
        <v>51</v>
      </c>
      <c r="G170" s="46" t="s">
        <v>16</v>
      </c>
    </row>
    <row r="171">
      <c r="A171" s="47" t="s">
        <v>180</v>
      </c>
      <c r="B171" s="47" t="s">
        <v>18</v>
      </c>
      <c r="C171" s="47">
        <v>64.0</v>
      </c>
      <c r="D171" s="46" t="s">
        <v>52</v>
      </c>
      <c r="E171" s="107">
        <v>98649.82</v>
      </c>
      <c r="F171" s="72" t="s">
        <v>51</v>
      </c>
      <c r="G171" s="46" t="s">
        <v>16</v>
      </c>
    </row>
    <row r="172">
      <c r="A172" s="47" t="s">
        <v>196</v>
      </c>
      <c r="B172" s="47" t="s">
        <v>18</v>
      </c>
      <c r="C172" s="47">
        <v>65.0</v>
      </c>
      <c r="D172" s="46" t="s">
        <v>87</v>
      </c>
      <c r="E172" s="107">
        <v>197763.07</v>
      </c>
      <c r="F172" s="72" t="s">
        <v>86</v>
      </c>
      <c r="G172" s="46" t="s">
        <v>16</v>
      </c>
    </row>
    <row r="173">
      <c r="A173" s="47" t="s">
        <v>186</v>
      </c>
      <c r="B173" s="47" t="s">
        <v>18</v>
      </c>
      <c r="C173" s="47">
        <v>67.0</v>
      </c>
      <c r="D173" s="46" t="s">
        <v>87</v>
      </c>
      <c r="E173" s="107">
        <v>197896.41</v>
      </c>
      <c r="F173" s="72" t="s">
        <v>86</v>
      </c>
      <c r="G173" s="46" t="s">
        <v>16</v>
      </c>
    </row>
    <row r="174">
      <c r="A174" s="47" t="s">
        <v>186</v>
      </c>
      <c r="B174" s="47" t="s">
        <v>18</v>
      </c>
      <c r="C174" s="47">
        <v>66.0</v>
      </c>
      <c r="D174" s="46" t="s">
        <v>87</v>
      </c>
      <c r="E174" s="107">
        <v>197896.41</v>
      </c>
      <c r="F174" s="72" t="s">
        <v>86</v>
      </c>
      <c r="G174" s="46" t="s">
        <v>16</v>
      </c>
    </row>
    <row r="175">
      <c r="A175" s="47" t="s">
        <v>198</v>
      </c>
      <c r="B175" s="47" t="s">
        <v>18</v>
      </c>
      <c r="C175" s="47">
        <v>68.0</v>
      </c>
      <c r="D175" s="46" t="s">
        <v>52</v>
      </c>
      <c r="E175" s="107">
        <v>98323.95</v>
      </c>
      <c r="F175" s="72" t="s">
        <v>51</v>
      </c>
      <c r="G175" s="46" t="s">
        <v>16</v>
      </c>
    </row>
    <row r="176">
      <c r="A176" s="96" t="s">
        <v>198</v>
      </c>
      <c r="B176" s="96" t="s">
        <v>18</v>
      </c>
      <c r="C176" s="96">
        <v>69.0</v>
      </c>
      <c r="D176" s="60" t="s">
        <v>101</v>
      </c>
      <c r="E176" s="108">
        <v>187254.25</v>
      </c>
      <c r="F176" s="98" t="s">
        <v>101</v>
      </c>
      <c r="G176" s="46" t="s">
        <v>16</v>
      </c>
    </row>
    <row r="177">
      <c r="A177" s="47" t="s">
        <v>179</v>
      </c>
      <c r="B177" s="47" t="s">
        <v>12</v>
      </c>
      <c r="C177" s="47">
        <v>1.0</v>
      </c>
      <c r="D177" s="46" t="s">
        <v>52</v>
      </c>
      <c r="E177" s="107">
        <v>124930.03</v>
      </c>
      <c r="F177" s="72" t="s">
        <v>51</v>
      </c>
      <c r="G177" s="46" t="s">
        <v>16</v>
      </c>
    </row>
    <row r="178">
      <c r="A178" s="47" t="s">
        <v>179</v>
      </c>
      <c r="B178" s="47" t="s">
        <v>12</v>
      </c>
      <c r="C178" s="47">
        <v>2.0</v>
      </c>
      <c r="D178" s="46" t="s">
        <v>52</v>
      </c>
      <c r="E178" s="107">
        <v>125068.72</v>
      </c>
      <c r="F178" s="72" t="s">
        <v>51</v>
      </c>
      <c r="G178" s="46" t="s">
        <v>16</v>
      </c>
    </row>
    <row r="179">
      <c r="A179" s="47" t="s">
        <v>179</v>
      </c>
      <c r="B179" s="47" t="s">
        <v>12</v>
      </c>
      <c r="C179" s="47">
        <v>3.0</v>
      </c>
      <c r="D179" s="46" t="s">
        <v>1999</v>
      </c>
      <c r="E179" s="107">
        <v>76678.52</v>
      </c>
      <c r="F179" s="72" t="s">
        <v>92</v>
      </c>
      <c r="G179" s="46" t="s">
        <v>10</v>
      </c>
      <c r="H179" s="46" t="s">
        <v>830</v>
      </c>
      <c r="I179" s="46" t="s">
        <v>2000</v>
      </c>
    </row>
    <row r="180">
      <c r="A180" s="47" t="s">
        <v>179</v>
      </c>
      <c r="B180" s="47" t="s">
        <v>12</v>
      </c>
      <c r="C180" s="47">
        <v>4.0</v>
      </c>
      <c r="D180" s="46" t="s">
        <v>70</v>
      </c>
      <c r="E180" s="107">
        <v>142117.78</v>
      </c>
      <c r="F180" s="72" t="s">
        <v>69</v>
      </c>
      <c r="G180" s="46" t="s">
        <v>16</v>
      </c>
    </row>
    <row r="181">
      <c r="A181" s="47" t="s">
        <v>179</v>
      </c>
      <c r="B181" s="47" t="s">
        <v>12</v>
      </c>
      <c r="C181" s="47">
        <v>5.0</v>
      </c>
      <c r="D181" s="46" t="s">
        <v>81</v>
      </c>
      <c r="E181" s="107">
        <v>129517.02</v>
      </c>
      <c r="F181" s="72" t="s">
        <v>27</v>
      </c>
      <c r="G181" s="46" t="s">
        <v>16</v>
      </c>
    </row>
    <row r="182">
      <c r="A182" s="47" t="s">
        <v>179</v>
      </c>
      <c r="B182" s="47" t="s">
        <v>12</v>
      </c>
      <c r="C182" s="47">
        <v>6.0</v>
      </c>
      <c r="D182" s="46" t="s">
        <v>46</v>
      </c>
      <c r="E182" s="107">
        <v>141000.37</v>
      </c>
      <c r="F182" s="72" t="s">
        <v>45</v>
      </c>
      <c r="G182" s="46" t="s">
        <v>16</v>
      </c>
    </row>
    <row r="183">
      <c r="A183" s="47" t="s">
        <v>180</v>
      </c>
      <c r="B183" s="47" t="s">
        <v>12</v>
      </c>
      <c r="C183" s="47">
        <v>7.0</v>
      </c>
      <c r="D183" s="46" t="s">
        <v>52</v>
      </c>
      <c r="E183" s="107">
        <v>135927.81</v>
      </c>
      <c r="F183" s="72" t="s">
        <v>51</v>
      </c>
      <c r="G183" s="46" t="s">
        <v>16</v>
      </c>
    </row>
    <row r="184">
      <c r="A184" s="47" t="s">
        <v>180</v>
      </c>
      <c r="B184" s="47" t="s">
        <v>12</v>
      </c>
      <c r="C184" s="47">
        <v>8.0</v>
      </c>
      <c r="D184" s="99" t="s">
        <v>2001</v>
      </c>
      <c r="E184" s="107">
        <v>141771.86</v>
      </c>
      <c r="F184" s="72" t="s">
        <v>116</v>
      </c>
      <c r="G184" s="46" t="s">
        <v>16</v>
      </c>
    </row>
    <row r="185">
      <c r="A185" s="47" t="s">
        <v>180</v>
      </c>
      <c r="B185" s="47" t="s">
        <v>12</v>
      </c>
      <c r="C185" s="47">
        <v>9.0</v>
      </c>
      <c r="D185" s="46" t="s">
        <v>87</v>
      </c>
      <c r="E185" s="107">
        <v>139307.58</v>
      </c>
      <c r="F185" s="72" t="s">
        <v>86</v>
      </c>
      <c r="G185" s="46" t="s">
        <v>16</v>
      </c>
    </row>
    <row r="186">
      <c r="A186" s="47" t="s">
        <v>180</v>
      </c>
      <c r="B186" s="47" t="s">
        <v>12</v>
      </c>
      <c r="C186" s="47">
        <v>10.0</v>
      </c>
      <c r="D186" s="46" t="s">
        <v>52</v>
      </c>
      <c r="E186" s="107">
        <v>197882.01</v>
      </c>
      <c r="F186" s="72" t="s">
        <v>51</v>
      </c>
      <c r="G186" s="46" t="s">
        <v>16</v>
      </c>
    </row>
    <row r="187">
      <c r="A187" s="47" t="s">
        <v>181</v>
      </c>
      <c r="B187" s="47" t="s">
        <v>12</v>
      </c>
      <c r="C187" s="47">
        <v>11.0</v>
      </c>
      <c r="D187" s="46" t="s">
        <v>52</v>
      </c>
      <c r="E187" s="107">
        <v>175596.13</v>
      </c>
      <c r="F187" s="72" t="s">
        <v>51</v>
      </c>
      <c r="G187" s="46" t="s">
        <v>16</v>
      </c>
    </row>
    <row r="188">
      <c r="A188" s="47" t="s">
        <v>181</v>
      </c>
      <c r="B188" s="47" t="s">
        <v>12</v>
      </c>
      <c r="C188" s="47">
        <v>12.0</v>
      </c>
      <c r="D188" s="46" t="s">
        <v>52</v>
      </c>
      <c r="E188" s="107">
        <v>125214.38</v>
      </c>
      <c r="F188" s="72" t="s">
        <v>51</v>
      </c>
      <c r="G188" s="46" t="s">
        <v>16</v>
      </c>
    </row>
    <row r="189">
      <c r="A189" s="47" t="s">
        <v>181</v>
      </c>
      <c r="B189" s="47" t="s">
        <v>12</v>
      </c>
      <c r="C189" s="47">
        <v>13.0</v>
      </c>
      <c r="D189" s="46" t="s">
        <v>90</v>
      </c>
      <c r="E189" s="107">
        <v>148554.72</v>
      </c>
      <c r="F189" s="72" t="s">
        <v>89</v>
      </c>
      <c r="G189" s="46" t="s">
        <v>16</v>
      </c>
    </row>
    <row r="190">
      <c r="A190" s="47" t="s">
        <v>182</v>
      </c>
      <c r="B190" s="47" t="s">
        <v>12</v>
      </c>
      <c r="C190" s="47">
        <v>14.0</v>
      </c>
      <c r="D190" s="46" t="s">
        <v>52</v>
      </c>
      <c r="E190" s="107">
        <v>131295.25</v>
      </c>
      <c r="F190" s="72" t="s">
        <v>51</v>
      </c>
      <c r="G190" s="46" t="s">
        <v>16</v>
      </c>
    </row>
    <row r="191">
      <c r="A191" s="47" t="s">
        <v>182</v>
      </c>
      <c r="B191" s="47" t="s">
        <v>12</v>
      </c>
      <c r="C191" s="47">
        <v>15.0</v>
      </c>
      <c r="D191" s="46" t="s">
        <v>52</v>
      </c>
      <c r="E191" s="107">
        <v>127923.73</v>
      </c>
      <c r="F191" s="72" t="s">
        <v>51</v>
      </c>
      <c r="G191" s="46" t="s">
        <v>16</v>
      </c>
    </row>
    <row r="192">
      <c r="A192" s="47" t="s">
        <v>182</v>
      </c>
      <c r="B192" s="47" t="s">
        <v>12</v>
      </c>
      <c r="C192" s="47">
        <v>16.0</v>
      </c>
      <c r="D192" s="46" t="s">
        <v>52</v>
      </c>
      <c r="E192" s="107">
        <v>124668.96</v>
      </c>
      <c r="F192" s="72" t="s">
        <v>51</v>
      </c>
      <c r="G192" s="46" t="s">
        <v>16</v>
      </c>
    </row>
    <row r="193">
      <c r="A193" s="47" t="s">
        <v>182</v>
      </c>
      <c r="B193" s="47" t="s">
        <v>12</v>
      </c>
      <c r="C193" s="47">
        <v>17.0</v>
      </c>
      <c r="D193" s="99" t="s">
        <v>8</v>
      </c>
      <c r="E193" s="107">
        <v>197558.4</v>
      </c>
      <c r="F193" s="72" t="s">
        <v>8</v>
      </c>
      <c r="G193" s="46" t="s">
        <v>16</v>
      </c>
    </row>
    <row r="194">
      <c r="A194" s="47" t="s">
        <v>182</v>
      </c>
      <c r="B194" s="47" t="s">
        <v>12</v>
      </c>
      <c r="C194" s="47">
        <v>18.0</v>
      </c>
      <c r="D194" s="46" t="s">
        <v>599</v>
      </c>
      <c r="E194" s="107">
        <v>151974.14</v>
      </c>
      <c r="F194" s="72" t="s">
        <v>48</v>
      </c>
      <c r="G194" s="46" t="s">
        <v>16</v>
      </c>
    </row>
    <row r="195">
      <c r="A195" s="47" t="s">
        <v>183</v>
      </c>
      <c r="B195" s="47" t="s">
        <v>12</v>
      </c>
      <c r="C195" s="47">
        <v>19.0</v>
      </c>
      <c r="D195" s="46" t="s">
        <v>52</v>
      </c>
      <c r="E195" s="107">
        <v>113304.34</v>
      </c>
      <c r="F195" s="72" t="s">
        <v>51</v>
      </c>
      <c r="G195" s="46" t="s">
        <v>16</v>
      </c>
    </row>
    <row r="196">
      <c r="A196" s="47" t="s">
        <v>183</v>
      </c>
      <c r="B196" s="47" t="s">
        <v>12</v>
      </c>
      <c r="C196" s="47">
        <v>20.0</v>
      </c>
      <c r="D196" s="46" t="s">
        <v>52</v>
      </c>
      <c r="E196" s="107">
        <v>126715.92</v>
      </c>
      <c r="F196" s="72" t="s">
        <v>51</v>
      </c>
      <c r="G196" s="46" t="s">
        <v>16</v>
      </c>
    </row>
    <row r="197">
      <c r="A197" s="47" t="s">
        <v>185</v>
      </c>
      <c r="B197" s="47" t="s">
        <v>12</v>
      </c>
      <c r="C197" s="47">
        <v>21.0</v>
      </c>
      <c r="D197" s="123" t="s">
        <v>1993</v>
      </c>
      <c r="E197" s="107">
        <v>197358.59</v>
      </c>
      <c r="F197" s="72" t="s">
        <v>113</v>
      </c>
      <c r="G197" s="46" t="s">
        <v>16</v>
      </c>
    </row>
    <row r="198">
      <c r="A198" s="47" t="s">
        <v>184</v>
      </c>
      <c r="B198" s="47" t="s">
        <v>12</v>
      </c>
      <c r="C198" s="47">
        <v>22.0</v>
      </c>
      <c r="D198" s="99" t="s">
        <v>43</v>
      </c>
      <c r="E198" s="107">
        <v>189779.3</v>
      </c>
      <c r="F198" s="72" t="s">
        <v>42</v>
      </c>
      <c r="G198" s="46" t="s">
        <v>16</v>
      </c>
    </row>
    <row r="199">
      <c r="A199" s="47" t="s">
        <v>184</v>
      </c>
      <c r="B199" s="47" t="s">
        <v>12</v>
      </c>
      <c r="C199" s="47">
        <v>23.0</v>
      </c>
      <c r="D199" s="99" t="s">
        <v>43</v>
      </c>
      <c r="E199" s="107">
        <v>189779.3</v>
      </c>
      <c r="F199" s="72" t="s">
        <v>42</v>
      </c>
      <c r="G199" s="46" t="s">
        <v>16</v>
      </c>
    </row>
    <row r="200">
      <c r="A200" s="47" t="s">
        <v>184</v>
      </c>
      <c r="B200" s="47" t="s">
        <v>12</v>
      </c>
      <c r="C200" s="47">
        <v>24.0</v>
      </c>
      <c r="D200" s="46" t="s">
        <v>52</v>
      </c>
      <c r="E200" s="107">
        <v>197593.72</v>
      </c>
      <c r="F200" s="72" t="s">
        <v>51</v>
      </c>
      <c r="G200" s="46" t="s">
        <v>16</v>
      </c>
    </row>
    <row r="201">
      <c r="A201" s="47" t="s">
        <v>184</v>
      </c>
      <c r="B201" s="47" t="s">
        <v>12</v>
      </c>
      <c r="C201" s="47">
        <v>25.0</v>
      </c>
      <c r="D201" s="46" t="s">
        <v>52</v>
      </c>
      <c r="E201" s="107">
        <v>196318.6</v>
      </c>
      <c r="F201" s="72" t="s">
        <v>51</v>
      </c>
      <c r="G201" s="46" t="s">
        <v>16</v>
      </c>
    </row>
    <row r="202">
      <c r="A202" s="47" t="s">
        <v>184</v>
      </c>
      <c r="B202" s="47" t="s">
        <v>12</v>
      </c>
      <c r="C202" s="47">
        <v>26.0</v>
      </c>
      <c r="D202" s="46" t="s">
        <v>52</v>
      </c>
      <c r="E202" s="107">
        <v>196694.45</v>
      </c>
      <c r="F202" s="72" t="s">
        <v>51</v>
      </c>
      <c r="G202" s="46" t="s">
        <v>16</v>
      </c>
    </row>
    <row r="203">
      <c r="A203" s="47" t="s">
        <v>185</v>
      </c>
      <c r="B203" s="47" t="s">
        <v>12</v>
      </c>
      <c r="C203" s="47">
        <v>27.0</v>
      </c>
      <c r="D203" s="46" t="s">
        <v>52</v>
      </c>
      <c r="E203" s="107">
        <v>141875.63</v>
      </c>
      <c r="F203" s="72" t="s">
        <v>51</v>
      </c>
      <c r="G203" s="46" t="s">
        <v>16</v>
      </c>
    </row>
    <row r="204">
      <c r="A204" s="47" t="s">
        <v>185</v>
      </c>
      <c r="B204" s="47" t="s">
        <v>12</v>
      </c>
      <c r="C204" s="47">
        <v>28.0</v>
      </c>
      <c r="D204" s="46" t="s">
        <v>52</v>
      </c>
      <c r="E204" s="107">
        <v>197400.79</v>
      </c>
      <c r="F204" s="72" t="s">
        <v>51</v>
      </c>
      <c r="G204" s="46" t="s">
        <v>16</v>
      </c>
    </row>
    <row r="205">
      <c r="A205" s="47" t="s">
        <v>185</v>
      </c>
      <c r="B205" s="47" t="s">
        <v>12</v>
      </c>
      <c r="C205" s="47">
        <v>29.0</v>
      </c>
      <c r="D205" s="46" t="s">
        <v>52</v>
      </c>
      <c r="E205" s="107">
        <v>124139.76</v>
      </c>
      <c r="F205" s="72" t="s">
        <v>51</v>
      </c>
      <c r="G205" s="46" t="s">
        <v>16</v>
      </c>
    </row>
    <row r="206">
      <c r="A206" s="47" t="s">
        <v>183</v>
      </c>
      <c r="B206" s="47" t="s">
        <v>12</v>
      </c>
      <c r="C206" s="47">
        <v>30.0</v>
      </c>
      <c r="D206" s="46" t="s">
        <v>8</v>
      </c>
      <c r="E206" s="107">
        <v>151800.61</v>
      </c>
      <c r="F206" s="72" t="s">
        <v>8</v>
      </c>
      <c r="G206" s="46" t="s">
        <v>16</v>
      </c>
    </row>
    <row r="207">
      <c r="A207" s="47" t="s">
        <v>185</v>
      </c>
      <c r="B207" s="47" t="s">
        <v>12</v>
      </c>
      <c r="C207" s="47">
        <v>31.0</v>
      </c>
      <c r="D207" s="46" t="s">
        <v>52</v>
      </c>
      <c r="E207" s="107">
        <v>98771.91</v>
      </c>
      <c r="F207" s="72" t="s">
        <v>51</v>
      </c>
      <c r="G207" s="46" t="s">
        <v>16</v>
      </c>
    </row>
    <row r="208">
      <c r="A208" s="47" t="s">
        <v>185</v>
      </c>
      <c r="B208" s="47" t="s">
        <v>12</v>
      </c>
      <c r="C208" s="47">
        <v>32.0</v>
      </c>
      <c r="D208" s="46" t="s">
        <v>52</v>
      </c>
      <c r="E208" s="107">
        <v>196875.22</v>
      </c>
      <c r="F208" s="72" t="s">
        <v>51</v>
      </c>
      <c r="G208" s="46" t="s">
        <v>16</v>
      </c>
    </row>
    <row r="209">
      <c r="A209" s="47" t="s">
        <v>186</v>
      </c>
      <c r="B209" s="47" t="s">
        <v>12</v>
      </c>
      <c r="C209" s="47">
        <v>33.0</v>
      </c>
      <c r="D209" s="46" t="s">
        <v>52</v>
      </c>
      <c r="E209" s="107">
        <v>128972.5</v>
      </c>
      <c r="F209" s="72" t="s">
        <v>51</v>
      </c>
      <c r="G209" s="46" t="s">
        <v>16</v>
      </c>
    </row>
    <row r="210">
      <c r="A210" s="47" t="s">
        <v>186</v>
      </c>
      <c r="B210" s="47" t="s">
        <v>12</v>
      </c>
      <c r="C210" s="47">
        <v>34.0</v>
      </c>
      <c r="D210" s="46" t="s">
        <v>52</v>
      </c>
      <c r="E210" s="107">
        <v>124656.96</v>
      </c>
      <c r="F210" s="72" t="s">
        <v>51</v>
      </c>
      <c r="G210" s="46" t="s">
        <v>16</v>
      </c>
    </row>
    <row r="211">
      <c r="A211" s="47" t="s">
        <v>186</v>
      </c>
      <c r="B211" s="47" t="s">
        <v>12</v>
      </c>
      <c r="C211" s="47">
        <v>35.0</v>
      </c>
      <c r="D211" s="46" t="s">
        <v>52</v>
      </c>
      <c r="E211" s="107">
        <v>125649.74</v>
      </c>
      <c r="F211" s="72" t="s">
        <v>51</v>
      </c>
      <c r="G211" s="46" t="s">
        <v>16</v>
      </c>
    </row>
    <row r="212">
      <c r="A212" s="47" t="s">
        <v>186</v>
      </c>
      <c r="B212" s="47" t="s">
        <v>12</v>
      </c>
      <c r="C212" s="47">
        <v>36.0</v>
      </c>
      <c r="D212" s="46" t="s">
        <v>81</v>
      </c>
      <c r="E212" s="107">
        <v>169935.3</v>
      </c>
      <c r="F212" s="72" t="s">
        <v>27</v>
      </c>
      <c r="G212" s="46" t="s">
        <v>16</v>
      </c>
    </row>
    <row r="213">
      <c r="A213" s="47" t="s">
        <v>186</v>
      </c>
      <c r="B213" s="47" t="s">
        <v>12</v>
      </c>
      <c r="C213" s="47">
        <v>37.0</v>
      </c>
      <c r="D213" s="46" t="s">
        <v>52</v>
      </c>
      <c r="E213" s="107">
        <v>188045.71</v>
      </c>
      <c r="F213" s="72" t="s">
        <v>51</v>
      </c>
      <c r="G213" s="46" t="s">
        <v>16</v>
      </c>
    </row>
    <row r="214">
      <c r="A214" s="47" t="s">
        <v>196</v>
      </c>
      <c r="B214" s="47" t="s">
        <v>12</v>
      </c>
      <c r="C214" s="47">
        <v>38.0</v>
      </c>
      <c r="D214" s="46" t="s">
        <v>52</v>
      </c>
      <c r="E214" s="107">
        <v>123038.31</v>
      </c>
      <c r="F214" s="72" t="s">
        <v>51</v>
      </c>
      <c r="G214" s="46" t="s">
        <v>16</v>
      </c>
    </row>
    <row r="215">
      <c r="A215" s="47" t="s">
        <v>196</v>
      </c>
      <c r="B215" s="47" t="s">
        <v>12</v>
      </c>
      <c r="C215" s="47">
        <v>39.0</v>
      </c>
      <c r="D215" s="46" t="s">
        <v>52</v>
      </c>
      <c r="E215" s="107">
        <v>197236.69</v>
      </c>
      <c r="F215" s="72" t="s">
        <v>51</v>
      </c>
      <c r="G215" s="46" t="s">
        <v>16</v>
      </c>
    </row>
    <row r="216">
      <c r="A216" s="47" t="s">
        <v>197</v>
      </c>
      <c r="B216" s="47" t="s">
        <v>12</v>
      </c>
      <c r="C216" s="47">
        <v>40.0</v>
      </c>
      <c r="D216" s="46" t="s">
        <v>87</v>
      </c>
      <c r="E216" s="107">
        <v>134800.93</v>
      </c>
      <c r="F216" s="72" t="s">
        <v>86</v>
      </c>
      <c r="G216" s="46" t="s">
        <v>16</v>
      </c>
    </row>
    <row r="217">
      <c r="A217" s="47" t="s">
        <v>197</v>
      </c>
      <c r="B217" s="47" t="s">
        <v>12</v>
      </c>
      <c r="C217" s="47">
        <v>41.0</v>
      </c>
      <c r="D217" s="46" t="s">
        <v>87</v>
      </c>
      <c r="E217" s="107">
        <v>134800.93</v>
      </c>
      <c r="F217" s="72" t="s">
        <v>86</v>
      </c>
      <c r="G217" s="46" t="s">
        <v>16</v>
      </c>
    </row>
    <row r="218">
      <c r="A218" s="47" t="s">
        <v>197</v>
      </c>
      <c r="B218" s="47" t="s">
        <v>12</v>
      </c>
      <c r="C218" s="47">
        <v>42.0</v>
      </c>
      <c r="D218" s="46" t="s">
        <v>52</v>
      </c>
      <c r="E218" s="107">
        <v>169334.84</v>
      </c>
      <c r="F218" s="72" t="s">
        <v>51</v>
      </c>
      <c r="G218" s="46" t="s">
        <v>16</v>
      </c>
    </row>
    <row r="219">
      <c r="A219" s="47" t="s">
        <v>197</v>
      </c>
      <c r="B219" s="47" t="s">
        <v>12</v>
      </c>
      <c r="C219" s="47">
        <v>43.0</v>
      </c>
      <c r="D219" s="46" t="s">
        <v>52</v>
      </c>
      <c r="E219" s="107">
        <v>177957.98</v>
      </c>
      <c r="F219" s="72" t="s">
        <v>51</v>
      </c>
      <c r="G219" s="46" t="s">
        <v>16</v>
      </c>
    </row>
    <row r="220">
      <c r="A220" s="47" t="s">
        <v>197</v>
      </c>
      <c r="B220" s="47" t="s">
        <v>12</v>
      </c>
      <c r="C220" s="47">
        <v>44.0</v>
      </c>
      <c r="D220" s="46" t="s">
        <v>52</v>
      </c>
      <c r="E220" s="107">
        <v>98343.92</v>
      </c>
      <c r="F220" s="72" t="s">
        <v>51</v>
      </c>
      <c r="G220" s="46" t="s">
        <v>16</v>
      </c>
    </row>
    <row r="221">
      <c r="A221" s="47" t="s">
        <v>198</v>
      </c>
      <c r="B221" s="47" t="s">
        <v>12</v>
      </c>
      <c r="C221" s="47">
        <v>45.0</v>
      </c>
      <c r="D221" s="46" t="s">
        <v>52</v>
      </c>
      <c r="E221" s="107">
        <v>97735.19</v>
      </c>
      <c r="F221" s="72" t="s">
        <v>51</v>
      </c>
      <c r="G221" s="46" t="s">
        <v>16</v>
      </c>
    </row>
    <row r="222">
      <c r="A222" s="47" t="s">
        <v>198</v>
      </c>
      <c r="B222" s="47" t="s">
        <v>12</v>
      </c>
      <c r="C222" s="47">
        <v>46.0</v>
      </c>
      <c r="D222" s="46" t="s">
        <v>8</v>
      </c>
      <c r="E222" s="107">
        <v>181962.23</v>
      </c>
      <c r="F222" s="72" t="s">
        <v>8</v>
      </c>
      <c r="G222" s="46" t="s">
        <v>16</v>
      </c>
    </row>
    <row r="223">
      <c r="A223" s="47" t="s">
        <v>198</v>
      </c>
      <c r="B223" s="47" t="s">
        <v>12</v>
      </c>
      <c r="C223" s="47">
        <v>47.0</v>
      </c>
      <c r="D223" s="46" t="s">
        <v>87</v>
      </c>
      <c r="E223" s="107">
        <v>196038.38</v>
      </c>
      <c r="F223" s="72" t="s">
        <v>86</v>
      </c>
      <c r="G223" s="46" t="s">
        <v>16</v>
      </c>
    </row>
    <row r="224">
      <c r="A224" s="47" t="s">
        <v>198</v>
      </c>
      <c r="B224" s="47" t="s">
        <v>12</v>
      </c>
      <c r="C224" s="47">
        <v>48.0</v>
      </c>
      <c r="D224" s="46" t="s">
        <v>8</v>
      </c>
      <c r="E224" s="107">
        <v>181962.23</v>
      </c>
      <c r="F224" s="72" t="s">
        <v>8</v>
      </c>
      <c r="G224" s="46" t="s">
        <v>16</v>
      </c>
    </row>
    <row r="225">
      <c r="A225" s="47" t="s">
        <v>198</v>
      </c>
      <c r="B225" s="47" t="s">
        <v>12</v>
      </c>
      <c r="C225" s="47">
        <v>49.0</v>
      </c>
      <c r="D225" s="46" t="s">
        <v>688</v>
      </c>
      <c r="E225" s="107">
        <v>171325.44</v>
      </c>
      <c r="F225" s="72" t="s">
        <v>42</v>
      </c>
      <c r="G225" s="46" t="s">
        <v>10</v>
      </c>
      <c r="H225" s="46" t="s">
        <v>1997</v>
      </c>
    </row>
    <row r="226">
      <c r="A226" s="47" t="s">
        <v>198</v>
      </c>
      <c r="B226" s="47" t="s">
        <v>12</v>
      </c>
      <c r="C226" s="47">
        <v>50.0</v>
      </c>
      <c r="D226" s="46" t="s">
        <v>627</v>
      </c>
      <c r="E226" s="107">
        <v>197160.89</v>
      </c>
      <c r="F226" s="72" t="s">
        <v>48</v>
      </c>
      <c r="G226" s="46" t="s">
        <v>16</v>
      </c>
    </row>
    <row r="227">
      <c r="A227" s="47" t="s">
        <v>198</v>
      </c>
      <c r="B227" s="47" t="s">
        <v>12</v>
      </c>
      <c r="C227" s="47">
        <v>51.0</v>
      </c>
      <c r="D227" s="46" t="s">
        <v>96</v>
      </c>
      <c r="E227" s="107">
        <v>197409.17</v>
      </c>
      <c r="F227" s="72" t="s">
        <v>95</v>
      </c>
      <c r="G227" s="46" t="s">
        <v>16</v>
      </c>
    </row>
    <row r="228">
      <c r="A228" s="96" t="s">
        <v>198</v>
      </c>
      <c r="B228" s="96" t="s">
        <v>12</v>
      </c>
      <c r="C228" s="96">
        <v>52.0</v>
      </c>
      <c r="D228" s="60" t="s">
        <v>96</v>
      </c>
      <c r="E228" s="108">
        <v>195627.45</v>
      </c>
      <c r="F228" s="98" t="s">
        <v>95</v>
      </c>
      <c r="G228" s="46" t="s">
        <v>16</v>
      </c>
    </row>
    <row r="229">
      <c r="A229" s="47" t="s">
        <v>184</v>
      </c>
      <c r="B229" s="47" t="s">
        <v>7</v>
      </c>
      <c r="C229" s="47">
        <v>1.0</v>
      </c>
      <c r="D229" s="99" t="s">
        <v>37</v>
      </c>
      <c r="E229" s="107">
        <v>199180.82</v>
      </c>
      <c r="F229" s="72" t="s">
        <v>36</v>
      </c>
      <c r="G229" s="46" t="s">
        <v>16</v>
      </c>
    </row>
    <row r="230">
      <c r="A230" s="47" t="s">
        <v>184</v>
      </c>
      <c r="B230" s="47" t="s">
        <v>7</v>
      </c>
      <c r="C230" s="47">
        <v>2.0</v>
      </c>
      <c r="D230" s="46" t="s">
        <v>43</v>
      </c>
      <c r="E230" s="107">
        <v>199440.19</v>
      </c>
      <c r="F230" s="72" t="s">
        <v>42</v>
      </c>
      <c r="G230" s="46" t="s">
        <v>16</v>
      </c>
    </row>
    <row r="231">
      <c r="A231" s="47" t="s">
        <v>195</v>
      </c>
      <c r="B231" s="47" t="s">
        <v>7</v>
      </c>
      <c r="C231" s="47">
        <v>3.0</v>
      </c>
      <c r="D231" s="46" t="s">
        <v>46</v>
      </c>
      <c r="E231" s="107">
        <v>199738.81</v>
      </c>
      <c r="F231" s="72" t="s">
        <v>45</v>
      </c>
      <c r="G231" s="46" t="s">
        <v>16</v>
      </c>
    </row>
    <row r="232">
      <c r="A232" s="47" t="s">
        <v>196</v>
      </c>
      <c r="B232" s="47" t="s">
        <v>7</v>
      </c>
      <c r="C232" s="47">
        <v>4.0</v>
      </c>
      <c r="D232" s="46" t="s">
        <v>46</v>
      </c>
      <c r="E232" s="107">
        <v>198447.85</v>
      </c>
      <c r="F232" s="72" t="s">
        <v>45</v>
      </c>
      <c r="G232" s="46" t="s">
        <v>16</v>
      </c>
    </row>
    <row r="233">
      <c r="A233" s="47" t="s">
        <v>198</v>
      </c>
      <c r="B233" s="47" t="s">
        <v>7</v>
      </c>
      <c r="C233" s="47">
        <v>5.0</v>
      </c>
      <c r="D233" s="46" t="s">
        <v>46</v>
      </c>
      <c r="E233" s="107">
        <v>113592.71</v>
      </c>
      <c r="F233" s="72" t="s">
        <v>45</v>
      </c>
      <c r="G233" s="46" t="s">
        <v>16</v>
      </c>
    </row>
    <row r="234">
      <c r="A234" s="47" t="s">
        <v>179</v>
      </c>
      <c r="B234" s="47" t="s">
        <v>7</v>
      </c>
      <c r="C234" s="47">
        <v>6.0</v>
      </c>
      <c r="D234" s="46" t="s">
        <v>61</v>
      </c>
      <c r="E234" s="107">
        <v>65039.49</v>
      </c>
      <c r="F234" s="72" t="s">
        <v>60</v>
      </c>
      <c r="G234" s="46" t="s">
        <v>16</v>
      </c>
    </row>
    <row r="235">
      <c r="A235" s="47" t="s">
        <v>179</v>
      </c>
      <c r="B235" s="47" t="s">
        <v>7</v>
      </c>
      <c r="C235" s="47">
        <v>7.0</v>
      </c>
      <c r="D235" s="46" t="s">
        <v>61</v>
      </c>
      <c r="E235" s="107">
        <v>137020.73</v>
      </c>
      <c r="F235" s="72" t="s">
        <v>60</v>
      </c>
      <c r="G235" s="46" t="s">
        <v>16</v>
      </c>
    </row>
    <row r="236">
      <c r="A236" s="47" t="s">
        <v>179</v>
      </c>
      <c r="B236" s="47" t="s">
        <v>7</v>
      </c>
      <c r="C236" s="47">
        <v>8.0</v>
      </c>
      <c r="D236" s="46" t="s">
        <v>87</v>
      </c>
      <c r="E236" s="107">
        <v>70446.8</v>
      </c>
      <c r="F236" s="72" t="s">
        <v>86</v>
      </c>
      <c r="G236" s="46" t="s">
        <v>16</v>
      </c>
    </row>
    <row r="237">
      <c r="A237" s="47" t="s">
        <v>180</v>
      </c>
      <c r="B237" s="47" t="s">
        <v>7</v>
      </c>
      <c r="C237" s="47">
        <v>9.0</v>
      </c>
      <c r="D237" s="46" t="s">
        <v>87</v>
      </c>
      <c r="E237" s="107">
        <v>142672.39</v>
      </c>
      <c r="F237" s="72" t="s">
        <v>86</v>
      </c>
      <c r="G237" s="46" t="s">
        <v>16</v>
      </c>
    </row>
    <row r="238">
      <c r="A238" s="47" t="s">
        <v>179</v>
      </c>
      <c r="B238" s="47" t="s">
        <v>7</v>
      </c>
      <c r="C238" s="47">
        <v>10.0</v>
      </c>
      <c r="D238" s="46" t="s">
        <v>96</v>
      </c>
      <c r="E238" s="107">
        <v>130999.16</v>
      </c>
      <c r="F238" s="72" t="s">
        <v>95</v>
      </c>
      <c r="G238" s="46" t="s">
        <v>16</v>
      </c>
    </row>
    <row r="239">
      <c r="A239" s="47" t="s">
        <v>179</v>
      </c>
      <c r="B239" s="47" t="s">
        <v>7</v>
      </c>
      <c r="C239" s="47">
        <v>11.0</v>
      </c>
      <c r="D239" s="99" t="s">
        <v>605</v>
      </c>
      <c r="E239" s="107">
        <v>126652.35</v>
      </c>
      <c r="F239" s="72" t="s">
        <v>45</v>
      </c>
      <c r="G239" s="46" t="s">
        <v>16</v>
      </c>
    </row>
    <row r="240">
      <c r="A240" s="47" t="s">
        <v>182</v>
      </c>
      <c r="B240" s="47" t="s">
        <v>7</v>
      </c>
      <c r="C240" s="47">
        <v>12.0</v>
      </c>
      <c r="D240" s="46" t="s">
        <v>96</v>
      </c>
      <c r="E240" s="107">
        <v>154990.76</v>
      </c>
      <c r="F240" s="72" t="s">
        <v>95</v>
      </c>
      <c r="G240" s="46" t="s">
        <v>16</v>
      </c>
    </row>
    <row r="241">
      <c r="A241" s="47" t="s">
        <v>195</v>
      </c>
      <c r="B241" s="47" t="s">
        <v>7</v>
      </c>
      <c r="C241" s="47">
        <v>13.0</v>
      </c>
      <c r="D241" s="46" t="s">
        <v>8</v>
      </c>
      <c r="E241" s="107">
        <v>147601.67</v>
      </c>
      <c r="F241" s="72" t="s">
        <v>8</v>
      </c>
      <c r="G241" s="46" t="s">
        <v>16</v>
      </c>
    </row>
    <row r="242">
      <c r="A242" s="47" t="s">
        <v>195</v>
      </c>
      <c r="B242" s="47" t="s">
        <v>7</v>
      </c>
      <c r="C242" s="47">
        <v>14.0</v>
      </c>
      <c r="D242" s="46" t="s">
        <v>8</v>
      </c>
      <c r="E242" s="107">
        <v>143383.34</v>
      </c>
      <c r="F242" s="72" t="s">
        <v>8</v>
      </c>
      <c r="G242" s="46" t="s">
        <v>16</v>
      </c>
    </row>
    <row r="243">
      <c r="A243" s="47" t="s">
        <v>196</v>
      </c>
      <c r="B243" s="47" t="s">
        <v>7</v>
      </c>
      <c r="C243" s="47">
        <v>15.0</v>
      </c>
      <c r="D243" s="46" t="s">
        <v>90</v>
      </c>
      <c r="E243" s="107">
        <v>68415.11</v>
      </c>
      <c r="F243" s="72" t="s">
        <v>89</v>
      </c>
      <c r="G243" s="46" t="s">
        <v>16</v>
      </c>
    </row>
    <row r="244">
      <c r="A244" s="47" t="s">
        <v>196</v>
      </c>
      <c r="B244" s="47" t="s">
        <v>7</v>
      </c>
      <c r="C244" s="47">
        <v>16.0</v>
      </c>
      <c r="D244" s="46" t="s">
        <v>90</v>
      </c>
      <c r="E244" s="107">
        <v>127530.77</v>
      </c>
      <c r="F244" s="72" t="s">
        <v>89</v>
      </c>
      <c r="G244" s="46" t="s">
        <v>16</v>
      </c>
    </row>
    <row r="245">
      <c r="A245" s="47" t="s">
        <v>197</v>
      </c>
      <c r="B245" s="47" t="s">
        <v>7</v>
      </c>
      <c r="C245" s="47">
        <v>17.0</v>
      </c>
      <c r="D245" s="46" t="s">
        <v>87</v>
      </c>
      <c r="E245" s="107">
        <v>133224.65</v>
      </c>
      <c r="F245" s="72" t="s">
        <v>86</v>
      </c>
      <c r="G245" s="46" t="s">
        <v>16</v>
      </c>
    </row>
    <row r="246">
      <c r="A246" s="47" t="s">
        <v>197</v>
      </c>
      <c r="B246" s="47" t="s">
        <v>7</v>
      </c>
      <c r="C246" s="47">
        <v>18.0</v>
      </c>
      <c r="D246" s="46" t="s">
        <v>87</v>
      </c>
      <c r="E246" s="107">
        <v>133211.32</v>
      </c>
      <c r="F246" s="72" t="s">
        <v>86</v>
      </c>
      <c r="G246" s="46" t="s">
        <v>16</v>
      </c>
    </row>
    <row r="247">
      <c r="A247" s="47" t="s">
        <v>197</v>
      </c>
      <c r="B247" s="47" t="s">
        <v>7</v>
      </c>
      <c r="C247" s="47">
        <v>19.0</v>
      </c>
      <c r="D247" s="46" t="s">
        <v>87</v>
      </c>
      <c r="E247" s="107">
        <v>135889.18</v>
      </c>
      <c r="F247" s="72" t="s">
        <v>86</v>
      </c>
      <c r="G247" s="46" t="s">
        <v>16</v>
      </c>
    </row>
    <row r="248">
      <c r="A248" s="47" t="s">
        <v>198</v>
      </c>
      <c r="B248" s="47" t="s">
        <v>7</v>
      </c>
      <c r="C248" s="47">
        <v>20.0</v>
      </c>
      <c r="D248" s="46" t="s">
        <v>87</v>
      </c>
      <c r="E248" s="107">
        <v>143021.92</v>
      </c>
      <c r="F248" s="72" t="s">
        <v>86</v>
      </c>
      <c r="G248" s="46" t="s">
        <v>16</v>
      </c>
    </row>
    <row r="249">
      <c r="A249" s="47" t="s">
        <v>198</v>
      </c>
      <c r="B249" s="47" t="s">
        <v>7</v>
      </c>
      <c r="C249" s="47">
        <v>21.0</v>
      </c>
      <c r="D249" s="46" t="s">
        <v>8</v>
      </c>
      <c r="E249" s="107">
        <v>143303.34</v>
      </c>
      <c r="F249" s="72" t="s">
        <v>8</v>
      </c>
      <c r="G249" s="46" t="s">
        <v>16</v>
      </c>
    </row>
    <row r="250">
      <c r="A250" s="47" t="s">
        <v>198</v>
      </c>
      <c r="B250" s="47" t="s">
        <v>7</v>
      </c>
      <c r="C250" s="47">
        <v>22.0</v>
      </c>
      <c r="D250" s="46" t="s">
        <v>8</v>
      </c>
      <c r="E250" s="107">
        <v>172658.68</v>
      </c>
      <c r="F250" s="72" t="s">
        <v>8</v>
      </c>
      <c r="G250" s="46" t="s">
        <v>16</v>
      </c>
    </row>
    <row r="251">
      <c r="A251" s="47" t="s">
        <v>186</v>
      </c>
      <c r="B251" s="47" t="s">
        <v>7</v>
      </c>
      <c r="C251" s="47">
        <v>23.0</v>
      </c>
      <c r="D251" s="46" t="s">
        <v>8</v>
      </c>
      <c r="E251" s="107">
        <v>147641.659</v>
      </c>
      <c r="F251" s="72" t="s">
        <v>8</v>
      </c>
      <c r="G251" s="46" t="s">
        <v>16</v>
      </c>
    </row>
    <row r="252">
      <c r="A252" s="47" t="s">
        <v>184</v>
      </c>
      <c r="B252" s="47" t="s">
        <v>7</v>
      </c>
      <c r="C252" s="47">
        <v>24.0</v>
      </c>
      <c r="D252" s="46" t="s">
        <v>87</v>
      </c>
      <c r="E252" s="107">
        <v>149877.75</v>
      </c>
      <c r="F252" s="72" t="s">
        <v>86</v>
      </c>
      <c r="G252" s="46" t="s">
        <v>16</v>
      </c>
    </row>
    <row r="253">
      <c r="A253" s="47" t="s">
        <v>185</v>
      </c>
      <c r="B253" s="47" t="s">
        <v>7</v>
      </c>
      <c r="C253" s="47">
        <v>25.0</v>
      </c>
      <c r="D253" s="46" t="s">
        <v>87</v>
      </c>
      <c r="E253" s="107">
        <v>157871.23</v>
      </c>
      <c r="F253" s="72" t="s">
        <v>86</v>
      </c>
      <c r="G253" s="46" t="s">
        <v>16</v>
      </c>
    </row>
    <row r="254">
      <c r="A254" s="47" t="s">
        <v>185</v>
      </c>
      <c r="B254" s="47" t="s">
        <v>7</v>
      </c>
      <c r="C254" s="47">
        <v>26.0</v>
      </c>
      <c r="D254" s="46" t="s">
        <v>90</v>
      </c>
      <c r="E254" s="107">
        <v>125626.27</v>
      </c>
      <c r="F254" s="72" t="s">
        <v>89</v>
      </c>
      <c r="G254" s="46" t="s">
        <v>16</v>
      </c>
    </row>
    <row r="255">
      <c r="A255" s="47" t="s">
        <v>185</v>
      </c>
      <c r="B255" s="47" t="s">
        <v>7</v>
      </c>
      <c r="C255" s="47">
        <v>27.0</v>
      </c>
      <c r="D255" s="46" t="s">
        <v>101</v>
      </c>
      <c r="E255" s="107">
        <v>125561.28</v>
      </c>
      <c r="F255" s="72" t="s">
        <v>101</v>
      </c>
      <c r="G255" s="46" t="s">
        <v>16</v>
      </c>
    </row>
    <row r="256">
      <c r="A256" s="47" t="s">
        <v>185</v>
      </c>
      <c r="B256" s="47" t="s">
        <v>7</v>
      </c>
      <c r="C256" s="47">
        <v>28.0</v>
      </c>
      <c r="D256" s="46" t="s">
        <v>101</v>
      </c>
      <c r="E256" s="107">
        <v>125523.03</v>
      </c>
      <c r="F256" s="72" t="s">
        <v>101</v>
      </c>
      <c r="G256" s="46" t="s">
        <v>16</v>
      </c>
    </row>
    <row r="257">
      <c r="A257" s="47" t="s">
        <v>185</v>
      </c>
      <c r="B257" s="47" t="s">
        <v>7</v>
      </c>
      <c r="C257" s="47">
        <v>29.0</v>
      </c>
      <c r="D257" s="46" t="s">
        <v>46</v>
      </c>
      <c r="E257" s="107">
        <v>142567.88</v>
      </c>
      <c r="F257" s="72" t="s">
        <v>45</v>
      </c>
      <c r="G257" s="46" t="s">
        <v>16</v>
      </c>
    </row>
    <row r="258">
      <c r="A258" s="47" t="s">
        <v>196</v>
      </c>
      <c r="B258" s="47" t="s">
        <v>7</v>
      </c>
      <c r="C258" s="47">
        <v>30.0</v>
      </c>
      <c r="D258" s="46" t="s">
        <v>52</v>
      </c>
      <c r="E258" s="107">
        <v>71679.49</v>
      </c>
      <c r="F258" s="72" t="s">
        <v>51</v>
      </c>
      <c r="G258" s="46" t="s">
        <v>16</v>
      </c>
    </row>
    <row r="259">
      <c r="A259" s="47" t="s">
        <v>196</v>
      </c>
      <c r="B259" s="47" t="s">
        <v>7</v>
      </c>
      <c r="C259" s="47">
        <v>31.0</v>
      </c>
      <c r="D259" s="46" t="s">
        <v>52</v>
      </c>
      <c r="E259" s="107">
        <v>135033.74</v>
      </c>
      <c r="F259" s="72" t="s">
        <v>51</v>
      </c>
      <c r="G259" s="46" t="s">
        <v>16</v>
      </c>
    </row>
    <row r="260">
      <c r="A260" s="47" t="s">
        <v>186</v>
      </c>
      <c r="B260" s="47" t="s">
        <v>7</v>
      </c>
      <c r="C260" s="47">
        <v>32.0</v>
      </c>
      <c r="D260" s="46" t="s">
        <v>87</v>
      </c>
      <c r="E260" s="107">
        <v>126837.33</v>
      </c>
      <c r="F260" s="72" t="s">
        <v>86</v>
      </c>
      <c r="G260" s="46" t="s">
        <v>16</v>
      </c>
    </row>
    <row r="261">
      <c r="A261" s="47" t="s">
        <v>186</v>
      </c>
      <c r="B261" s="47" t="s">
        <v>7</v>
      </c>
      <c r="C261" s="47">
        <v>33.0</v>
      </c>
      <c r="D261" s="46" t="s">
        <v>8</v>
      </c>
      <c r="E261" s="107">
        <v>107707.3</v>
      </c>
      <c r="F261" s="72" t="s">
        <v>8</v>
      </c>
      <c r="G261" s="46" t="s">
        <v>16</v>
      </c>
    </row>
    <row r="262">
      <c r="A262" s="47" t="s">
        <v>183</v>
      </c>
      <c r="B262" s="47" t="s">
        <v>7</v>
      </c>
      <c r="C262" s="47">
        <v>34.0</v>
      </c>
      <c r="D262" s="46" t="s">
        <v>2002</v>
      </c>
      <c r="E262" s="107">
        <v>92787.76</v>
      </c>
      <c r="F262" s="72" t="s">
        <v>95</v>
      </c>
      <c r="G262" s="46" t="s">
        <v>16</v>
      </c>
    </row>
    <row r="263">
      <c r="A263" s="47" t="s">
        <v>182</v>
      </c>
      <c r="B263" s="47" t="s">
        <v>7</v>
      </c>
      <c r="C263" s="47">
        <v>35.0</v>
      </c>
      <c r="D263" s="46" t="s">
        <v>8</v>
      </c>
      <c r="E263" s="107">
        <v>158616.93</v>
      </c>
      <c r="F263" s="72" t="s">
        <v>8</v>
      </c>
      <c r="G263" s="46" t="s">
        <v>16</v>
      </c>
    </row>
    <row r="264">
      <c r="A264" s="47" t="s">
        <v>182</v>
      </c>
      <c r="B264" s="47" t="s">
        <v>7</v>
      </c>
      <c r="C264" s="47">
        <v>36.0</v>
      </c>
      <c r="D264" s="46" t="s">
        <v>8</v>
      </c>
      <c r="E264" s="107">
        <v>158616.93</v>
      </c>
      <c r="F264" s="72" t="s">
        <v>8</v>
      </c>
      <c r="G264" s="46" t="s">
        <v>16</v>
      </c>
    </row>
    <row r="265">
      <c r="A265" s="47" t="s">
        <v>182</v>
      </c>
      <c r="B265" s="47" t="s">
        <v>7</v>
      </c>
      <c r="C265" s="47">
        <v>37.0</v>
      </c>
      <c r="D265" s="46" t="s">
        <v>8</v>
      </c>
      <c r="E265" s="107">
        <v>161477.4</v>
      </c>
      <c r="F265" s="72" t="s">
        <v>8</v>
      </c>
      <c r="G265" s="46" t="s">
        <v>16</v>
      </c>
    </row>
    <row r="266">
      <c r="A266" s="47" t="s">
        <v>182</v>
      </c>
      <c r="B266" s="47" t="s">
        <v>7</v>
      </c>
      <c r="C266" s="47">
        <v>38.0</v>
      </c>
      <c r="D266" s="46" t="s">
        <v>8</v>
      </c>
      <c r="E266" s="107">
        <v>124520.9</v>
      </c>
      <c r="F266" s="72" t="s">
        <v>8</v>
      </c>
      <c r="G266" s="46" t="s">
        <v>16</v>
      </c>
    </row>
    <row r="267">
      <c r="A267" s="47" t="s">
        <v>182</v>
      </c>
      <c r="B267" s="47" t="s">
        <v>7</v>
      </c>
      <c r="C267" s="47">
        <v>39.0</v>
      </c>
      <c r="D267" s="46" t="s">
        <v>8</v>
      </c>
      <c r="E267" s="107">
        <v>124520.9</v>
      </c>
      <c r="F267" s="72" t="s">
        <v>8</v>
      </c>
      <c r="G267" s="46" t="s">
        <v>16</v>
      </c>
    </row>
    <row r="268">
      <c r="A268" s="47" t="s">
        <v>182</v>
      </c>
      <c r="B268" s="47" t="s">
        <v>7</v>
      </c>
      <c r="C268" s="47">
        <v>40.0</v>
      </c>
      <c r="D268" s="46" t="s">
        <v>8</v>
      </c>
      <c r="E268" s="107">
        <v>146697.95</v>
      </c>
      <c r="F268" s="72" t="s">
        <v>8</v>
      </c>
      <c r="G268" s="46" t="s">
        <v>16</v>
      </c>
    </row>
    <row r="269">
      <c r="A269" s="47" t="s">
        <v>182</v>
      </c>
      <c r="B269" s="47" t="s">
        <v>7</v>
      </c>
      <c r="C269" s="47">
        <v>41.0</v>
      </c>
      <c r="D269" s="46" t="s">
        <v>8</v>
      </c>
      <c r="E269" s="107">
        <v>160848.32</v>
      </c>
      <c r="F269" s="72" t="s">
        <v>8</v>
      </c>
      <c r="G269" s="46" t="s">
        <v>16</v>
      </c>
    </row>
    <row r="270">
      <c r="A270" s="47" t="s">
        <v>181</v>
      </c>
      <c r="B270" s="47" t="s">
        <v>7</v>
      </c>
      <c r="C270" s="47">
        <v>42.0</v>
      </c>
      <c r="D270" s="46" t="s">
        <v>8</v>
      </c>
      <c r="E270" s="107">
        <v>142989.99</v>
      </c>
      <c r="F270" s="72" t="s">
        <v>8</v>
      </c>
      <c r="G270" s="46" t="s">
        <v>16</v>
      </c>
    </row>
    <row r="271">
      <c r="A271" s="47" t="s">
        <v>181</v>
      </c>
      <c r="B271" s="47" t="s">
        <v>7</v>
      </c>
      <c r="C271" s="47">
        <v>43.0</v>
      </c>
      <c r="D271" s="46" t="s">
        <v>8</v>
      </c>
      <c r="E271" s="107">
        <v>142989.99</v>
      </c>
      <c r="F271" s="72" t="s">
        <v>8</v>
      </c>
      <c r="G271" s="46" t="s">
        <v>16</v>
      </c>
    </row>
    <row r="272">
      <c r="A272" s="47" t="s">
        <v>181</v>
      </c>
      <c r="B272" s="47" t="s">
        <v>7</v>
      </c>
      <c r="C272" s="47">
        <v>44.0</v>
      </c>
      <c r="D272" s="46" t="s">
        <v>8</v>
      </c>
      <c r="E272" s="107">
        <v>142989.99</v>
      </c>
      <c r="F272" s="72" t="s">
        <v>8</v>
      </c>
      <c r="G272" s="46" t="s">
        <v>16</v>
      </c>
    </row>
    <row r="273">
      <c r="A273" s="47" t="s">
        <v>184</v>
      </c>
      <c r="B273" s="47" t="s">
        <v>7</v>
      </c>
      <c r="C273" s="47">
        <v>45.0</v>
      </c>
      <c r="D273" s="101" t="s">
        <v>602</v>
      </c>
      <c r="E273" s="107">
        <v>198800.0</v>
      </c>
      <c r="F273" s="72" t="s">
        <v>92</v>
      </c>
      <c r="G273" s="46" t="s">
        <v>16</v>
      </c>
    </row>
    <row r="274">
      <c r="A274" s="47" t="s">
        <v>185</v>
      </c>
      <c r="B274" s="47" t="s">
        <v>7</v>
      </c>
      <c r="C274" s="47">
        <v>46.0</v>
      </c>
      <c r="D274" s="46" t="s">
        <v>8</v>
      </c>
      <c r="E274" s="107">
        <v>142879.91</v>
      </c>
      <c r="F274" s="72" t="s">
        <v>8</v>
      </c>
      <c r="G274" s="46" t="s">
        <v>16</v>
      </c>
    </row>
    <row r="275">
      <c r="A275" s="47" t="s">
        <v>185</v>
      </c>
      <c r="B275" s="47" t="s">
        <v>7</v>
      </c>
      <c r="C275" s="47">
        <v>47.0</v>
      </c>
      <c r="D275" s="46" t="s">
        <v>8</v>
      </c>
      <c r="E275" s="107">
        <v>140426.14</v>
      </c>
      <c r="F275" s="72" t="s">
        <v>8</v>
      </c>
      <c r="G275" s="46" t="s">
        <v>16</v>
      </c>
    </row>
    <row r="276">
      <c r="A276" s="47" t="s">
        <v>197</v>
      </c>
      <c r="B276" s="47" t="s">
        <v>7</v>
      </c>
      <c r="C276" s="47">
        <v>48.0</v>
      </c>
      <c r="D276" s="46" t="s">
        <v>8</v>
      </c>
      <c r="E276" s="107">
        <v>142989.99</v>
      </c>
      <c r="F276" s="72" t="s">
        <v>8</v>
      </c>
      <c r="G276" s="46" t="s">
        <v>16</v>
      </c>
    </row>
    <row r="277">
      <c r="A277" s="47" t="s">
        <v>197</v>
      </c>
      <c r="B277" s="47" t="s">
        <v>7</v>
      </c>
      <c r="C277" s="47">
        <v>49.0</v>
      </c>
      <c r="D277" s="46" t="s">
        <v>8</v>
      </c>
      <c r="E277" s="107">
        <v>142989.99</v>
      </c>
      <c r="F277" s="72" t="s">
        <v>8</v>
      </c>
      <c r="G277" s="46" t="s">
        <v>16</v>
      </c>
    </row>
    <row r="278">
      <c r="A278" s="47" t="s">
        <v>180</v>
      </c>
      <c r="B278" s="47" t="s">
        <v>7</v>
      </c>
      <c r="C278" s="47">
        <v>50.0</v>
      </c>
      <c r="D278" s="46" t="s">
        <v>87</v>
      </c>
      <c r="E278" s="107">
        <v>140906.04</v>
      </c>
      <c r="F278" s="72" t="s">
        <v>86</v>
      </c>
      <c r="G278" s="46" t="s">
        <v>16</v>
      </c>
    </row>
    <row r="279">
      <c r="A279" s="47" t="s">
        <v>182</v>
      </c>
      <c r="B279" s="47" t="s">
        <v>7</v>
      </c>
      <c r="C279" s="47">
        <v>51.0</v>
      </c>
      <c r="D279" s="46" t="s">
        <v>67</v>
      </c>
      <c r="E279" s="107">
        <v>146751.42</v>
      </c>
      <c r="F279" s="72" t="s">
        <v>66</v>
      </c>
      <c r="G279" s="46" t="s">
        <v>16</v>
      </c>
    </row>
    <row r="280">
      <c r="A280" s="47" t="s">
        <v>181</v>
      </c>
      <c r="B280" s="47" t="s">
        <v>7</v>
      </c>
      <c r="C280" s="47">
        <v>52.0</v>
      </c>
      <c r="D280" s="46" t="s">
        <v>46</v>
      </c>
      <c r="E280" s="107">
        <v>189867.0</v>
      </c>
      <c r="F280" s="72" t="s">
        <v>45</v>
      </c>
      <c r="G280" s="46" t="s">
        <v>16</v>
      </c>
    </row>
    <row r="281">
      <c r="A281" s="47" t="s">
        <v>181</v>
      </c>
      <c r="B281" s="47" t="s">
        <v>7</v>
      </c>
      <c r="C281" s="47">
        <v>53.0</v>
      </c>
      <c r="D281" s="46" t="s">
        <v>46</v>
      </c>
      <c r="E281" s="107">
        <v>187868.4</v>
      </c>
      <c r="F281" s="72" t="s">
        <v>45</v>
      </c>
      <c r="G281" s="46" t="s">
        <v>16</v>
      </c>
    </row>
    <row r="282">
      <c r="A282" s="47" t="s">
        <v>196</v>
      </c>
      <c r="B282" s="47" t="s">
        <v>7</v>
      </c>
      <c r="C282" s="47">
        <v>54.0</v>
      </c>
      <c r="D282" s="46" t="s">
        <v>52</v>
      </c>
      <c r="E282" s="107">
        <v>187373.12</v>
      </c>
      <c r="F282" s="72" t="s">
        <v>51</v>
      </c>
      <c r="G282" s="46" t="s">
        <v>16</v>
      </c>
    </row>
    <row r="283">
      <c r="A283" s="47" t="s">
        <v>196</v>
      </c>
      <c r="B283" s="47" t="s">
        <v>7</v>
      </c>
      <c r="C283" s="47">
        <v>55.0</v>
      </c>
      <c r="D283" s="46" t="s">
        <v>52</v>
      </c>
      <c r="E283" s="107">
        <v>187709.15</v>
      </c>
      <c r="F283" s="72" t="s">
        <v>51</v>
      </c>
      <c r="G283" s="46" t="s">
        <v>16</v>
      </c>
    </row>
    <row r="284">
      <c r="A284" s="47" t="s">
        <v>184</v>
      </c>
      <c r="B284" s="47" t="s">
        <v>7</v>
      </c>
      <c r="C284" s="47">
        <v>56.0</v>
      </c>
      <c r="D284" s="46" t="s">
        <v>52</v>
      </c>
      <c r="E284" s="107">
        <v>200000.0</v>
      </c>
      <c r="F284" s="72" t="s">
        <v>51</v>
      </c>
      <c r="G284" s="46" t="s">
        <v>16</v>
      </c>
    </row>
    <row r="285">
      <c r="A285" s="47" t="s">
        <v>196</v>
      </c>
      <c r="B285" s="47" t="s">
        <v>7</v>
      </c>
      <c r="C285" s="47">
        <v>57.0</v>
      </c>
      <c r="D285" s="46" t="s">
        <v>52</v>
      </c>
      <c r="E285" s="107">
        <v>134887.9</v>
      </c>
      <c r="F285" s="72" t="s">
        <v>51</v>
      </c>
      <c r="G285" s="46" t="s">
        <v>16</v>
      </c>
    </row>
    <row r="286">
      <c r="A286" s="47" t="s">
        <v>183</v>
      </c>
      <c r="B286" s="47" t="s">
        <v>7</v>
      </c>
      <c r="C286" s="47">
        <v>58.0</v>
      </c>
      <c r="D286" s="46" t="s">
        <v>61</v>
      </c>
      <c r="E286" s="107">
        <v>83861.66</v>
      </c>
      <c r="F286" s="72" t="s">
        <v>60</v>
      </c>
      <c r="G286" s="46" t="s">
        <v>16</v>
      </c>
    </row>
    <row r="287">
      <c r="A287" s="47" t="s">
        <v>183</v>
      </c>
      <c r="B287" s="47" t="s">
        <v>7</v>
      </c>
      <c r="C287" s="47">
        <v>59.0</v>
      </c>
      <c r="D287" s="46" t="s">
        <v>61</v>
      </c>
      <c r="E287" s="107">
        <v>90243.09</v>
      </c>
      <c r="F287" s="72" t="s">
        <v>60</v>
      </c>
      <c r="G287" s="46" t="s">
        <v>16</v>
      </c>
    </row>
    <row r="288">
      <c r="A288" s="47" t="s">
        <v>183</v>
      </c>
      <c r="B288" s="47" t="s">
        <v>7</v>
      </c>
      <c r="C288" s="47">
        <v>60.0</v>
      </c>
      <c r="D288" s="46" t="s">
        <v>90</v>
      </c>
      <c r="E288" s="107">
        <v>151811.67</v>
      </c>
      <c r="F288" s="72" t="s">
        <v>89</v>
      </c>
      <c r="G288" s="46" t="s">
        <v>16</v>
      </c>
    </row>
    <row r="289">
      <c r="A289" s="47" t="s">
        <v>196</v>
      </c>
      <c r="B289" s="47" t="s">
        <v>7</v>
      </c>
      <c r="C289" s="47">
        <v>61.0</v>
      </c>
      <c r="D289" s="46" t="s">
        <v>87</v>
      </c>
      <c r="E289" s="107">
        <v>114626.82</v>
      </c>
      <c r="F289" s="72" t="s">
        <v>86</v>
      </c>
      <c r="G289" s="46" t="s">
        <v>16</v>
      </c>
    </row>
    <row r="290">
      <c r="A290" s="47" t="s">
        <v>181</v>
      </c>
      <c r="B290" s="47" t="s">
        <v>7</v>
      </c>
      <c r="C290" s="47">
        <v>62.0</v>
      </c>
      <c r="D290" s="46" t="s">
        <v>46</v>
      </c>
      <c r="E290" s="107">
        <v>125978.78</v>
      </c>
      <c r="F290" s="72" t="s">
        <v>45</v>
      </c>
      <c r="G290" s="46" t="s">
        <v>16</v>
      </c>
    </row>
    <row r="291">
      <c r="A291" s="47" t="s">
        <v>186</v>
      </c>
      <c r="B291" s="47" t="s">
        <v>7</v>
      </c>
      <c r="C291" s="47">
        <v>63.0</v>
      </c>
      <c r="D291" s="46" t="s">
        <v>90</v>
      </c>
      <c r="E291" s="107">
        <v>135754.73</v>
      </c>
      <c r="F291" s="72" t="s">
        <v>89</v>
      </c>
      <c r="G291" s="46" t="s">
        <v>16</v>
      </c>
    </row>
    <row r="292">
      <c r="A292" s="47" t="s">
        <v>186</v>
      </c>
      <c r="B292" s="47" t="s">
        <v>7</v>
      </c>
      <c r="C292" s="47">
        <v>64.0</v>
      </c>
      <c r="D292" s="46" t="s">
        <v>81</v>
      </c>
      <c r="E292" s="107">
        <v>71630.19</v>
      </c>
      <c r="F292" s="72" t="s">
        <v>27</v>
      </c>
      <c r="G292" s="46" t="s">
        <v>16</v>
      </c>
    </row>
    <row r="293">
      <c r="A293" s="47" t="s">
        <v>179</v>
      </c>
      <c r="B293" s="47" t="s">
        <v>7</v>
      </c>
      <c r="C293" s="47">
        <v>65.0</v>
      </c>
      <c r="D293" s="46" t="s">
        <v>8</v>
      </c>
      <c r="E293" s="107">
        <v>130053.52</v>
      </c>
      <c r="F293" s="72" t="s">
        <v>8</v>
      </c>
      <c r="G293" s="46" t="s">
        <v>16</v>
      </c>
    </row>
    <row r="294">
      <c r="A294" s="47" t="s">
        <v>179</v>
      </c>
      <c r="B294" s="47" t="s">
        <v>7</v>
      </c>
      <c r="C294" s="47">
        <v>66.0</v>
      </c>
      <c r="D294" s="46" t="s">
        <v>8</v>
      </c>
      <c r="E294" s="107">
        <v>130053.52</v>
      </c>
      <c r="F294" s="72" t="s">
        <v>8</v>
      </c>
      <c r="G294" s="46" t="s">
        <v>16</v>
      </c>
    </row>
    <row r="295">
      <c r="A295" s="47" t="s">
        <v>180</v>
      </c>
      <c r="B295" s="47" t="s">
        <v>7</v>
      </c>
      <c r="C295" s="47">
        <v>67.0</v>
      </c>
      <c r="D295" s="46" t="s">
        <v>2001</v>
      </c>
      <c r="E295" s="107">
        <v>150546.0</v>
      </c>
      <c r="F295" s="72" t="s">
        <v>116</v>
      </c>
      <c r="G295" s="46" t="s">
        <v>16</v>
      </c>
    </row>
    <row r="296">
      <c r="A296" s="47" t="s">
        <v>184</v>
      </c>
      <c r="B296" s="47" t="s">
        <v>7</v>
      </c>
      <c r="C296" s="47">
        <v>68.0</v>
      </c>
      <c r="D296" s="46" t="s">
        <v>46</v>
      </c>
      <c r="E296" s="107">
        <v>146362.1</v>
      </c>
      <c r="F296" s="72" t="s">
        <v>45</v>
      </c>
      <c r="G296" s="46" t="s">
        <v>16</v>
      </c>
    </row>
    <row r="297">
      <c r="A297" s="47" t="s">
        <v>184</v>
      </c>
      <c r="B297" s="47" t="s">
        <v>7</v>
      </c>
      <c r="C297" s="47">
        <v>69.0</v>
      </c>
      <c r="D297" s="46" t="s">
        <v>46</v>
      </c>
      <c r="E297" s="107">
        <v>138272.68</v>
      </c>
      <c r="F297" s="72" t="s">
        <v>45</v>
      </c>
      <c r="G297" s="46" t="s">
        <v>16</v>
      </c>
    </row>
    <row r="298">
      <c r="A298" s="47" t="s">
        <v>195</v>
      </c>
      <c r="B298" s="47" t="s">
        <v>7</v>
      </c>
      <c r="C298" s="47">
        <v>70.0</v>
      </c>
      <c r="D298" s="46" t="s">
        <v>108</v>
      </c>
      <c r="E298" s="107">
        <v>63500.95</v>
      </c>
      <c r="F298" s="72" t="s">
        <v>107</v>
      </c>
      <c r="G298" s="46" t="s">
        <v>16</v>
      </c>
    </row>
    <row r="299">
      <c r="A299" s="47" t="s">
        <v>184</v>
      </c>
      <c r="B299" s="47" t="s">
        <v>7</v>
      </c>
      <c r="C299" s="47">
        <v>71.0</v>
      </c>
      <c r="D299" s="46" t="s">
        <v>8</v>
      </c>
      <c r="E299" s="107">
        <v>197130.07</v>
      </c>
      <c r="F299" s="72" t="s">
        <v>8</v>
      </c>
      <c r="G299" s="46" t="s">
        <v>16</v>
      </c>
    </row>
    <row r="300">
      <c r="A300" s="47" t="s">
        <v>196</v>
      </c>
      <c r="B300" s="47" t="s">
        <v>7</v>
      </c>
      <c r="C300" s="47">
        <v>72.0</v>
      </c>
      <c r="D300" s="46" t="s">
        <v>96</v>
      </c>
      <c r="E300" s="107">
        <v>151096.84</v>
      </c>
      <c r="F300" s="72" t="s">
        <v>95</v>
      </c>
      <c r="G300" s="46" t="s">
        <v>16</v>
      </c>
    </row>
    <row r="301">
      <c r="A301" s="47" t="s">
        <v>195</v>
      </c>
      <c r="B301" s="47" t="s">
        <v>7</v>
      </c>
      <c r="C301" s="47">
        <v>73.0</v>
      </c>
      <c r="D301" s="46" t="s">
        <v>96</v>
      </c>
      <c r="E301" s="107">
        <v>150242.72</v>
      </c>
      <c r="F301" s="72" t="s">
        <v>95</v>
      </c>
      <c r="G301" s="46" t="s">
        <v>16</v>
      </c>
    </row>
    <row r="302">
      <c r="A302" s="47" t="s">
        <v>195</v>
      </c>
      <c r="B302" s="47" t="s">
        <v>7</v>
      </c>
      <c r="C302" s="47">
        <v>74.0</v>
      </c>
      <c r="D302" s="99" t="s">
        <v>607</v>
      </c>
      <c r="E302" s="107">
        <v>200000.0</v>
      </c>
      <c r="F302" s="72" t="s">
        <v>30</v>
      </c>
      <c r="G302" s="46" t="s">
        <v>16</v>
      </c>
    </row>
    <row r="303">
      <c r="A303" s="47" t="s">
        <v>195</v>
      </c>
      <c r="B303" s="47" t="s">
        <v>7</v>
      </c>
      <c r="C303" s="47">
        <v>75.0</v>
      </c>
      <c r="D303" s="99" t="s">
        <v>607</v>
      </c>
      <c r="E303" s="107">
        <v>200000.0</v>
      </c>
      <c r="F303" s="72" t="s">
        <v>30</v>
      </c>
      <c r="G303" s="46" t="s">
        <v>16</v>
      </c>
    </row>
    <row r="304">
      <c r="A304" s="47" t="s">
        <v>197</v>
      </c>
      <c r="B304" s="47" t="s">
        <v>7</v>
      </c>
      <c r="C304" s="47">
        <v>76.0</v>
      </c>
      <c r="D304" s="99" t="s">
        <v>607</v>
      </c>
      <c r="E304" s="107">
        <v>200000.0</v>
      </c>
      <c r="F304" s="72" t="s">
        <v>30</v>
      </c>
      <c r="G304" s="46" t="s">
        <v>16</v>
      </c>
    </row>
    <row r="305">
      <c r="A305" s="47" t="s">
        <v>197</v>
      </c>
      <c r="B305" s="47" t="s">
        <v>7</v>
      </c>
      <c r="C305" s="47">
        <v>77.0</v>
      </c>
      <c r="D305" s="99" t="s">
        <v>607</v>
      </c>
      <c r="E305" s="107">
        <v>200000.0</v>
      </c>
      <c r="F305" s="72" t="s">
        <v>30</v>
      </c>
      <c r="G305" s="46" t="s">
        <v>16</v>
      </c>
    </row>
    <row r="306">
      <c r="A306" s="47" t="s">
        <v>197</v>
      </c>
      <c r="B306" s="47" t="s">
        <v>7</v>
      </c>
      <c r="C306" s="47">
        <v>78.0</v>
      </c>
      <c r="D306" s="99" t="s">
        <v>607</v>
      </c>
      <c r="E306" s="107">
        <v>100000.0</v>
      </c>
      <c r="F306" s="72" t="s">
        <v>30</v>
      </c>
      <c r="G306" s="46" t="s">
        <v>16</v>
      </c>
    </row>
    <row r="307">
      <c r="A307" s="96" t="s">
        <v>186</v>
      </c>
      <c r="B307" s="96" t="s">
        <v>7</v>
      </c>
      <c r="C307" s="96">
        <v>79.0</v>
      </c>
      <c r="D307" s="145" t="s">
        <v>607</v>
      </c>
      <c r="E307" s="108">
        <v>100000.0</v>
      </c>
      <c r="F307" s="98" t="s">
        <v>30</v>
      </c>
      <c r="G307" s="46" t="s">
        <v>16</v>
      </c>
    </row>
    <row r="308">
      <c r="A308" s="31"/>
      <c r="B308" s="47"/>
      <c r="C308" s="47"/>
      <c r="E308" s="109"/>
      <c r="F308" s="33"/>
      <c r="G308" s="52"/>
    </row>
    <row r="309">
      <c r="A309" s="31"/>
      <c r="B309" s="47"/>
      <c r="C309" s="47"/>
      <c r="E309" s="109"/>
      <c r="F309" s="33"/>
      <c r="G309" s="52"/>
    </row>
    <row r="310">
      <c r="A310" s="31"/>
      <c r="B310" s="47"/>
      <c r="C310" s="47"/>
      <c r="E310" s="109"/>
      <c r="F310" s="33"/>
      <c r="G310" s="52"/>
    </row>
    <row r="311">
      <c r="A311" s="31"/>
      <c r="B311" s="47"/>
      <c r="C311" s="47"/>
      <c r="E311" s="109"/>
      <c r="F311" s="33"/>
      <c r="G311" s="52"/>
    </row>
    <row r="312">
      <c r="A312" s="31"/>
      <c r="B312" s="47"/>
      <c r="C312" s="47"/>
      <c r="E312" s="109"/>
      <c r="F312" s="33"/>
      <c r="G312" s="52"/>
    </row>
    <row r="313">
      <c r="A313" s="31"/>
      <c r="B313" s="47"/>
      <c r="C313" s="47"/>
      <c r="E313" s="109"/>
      <c r="F313" s="33"/>
      <c r="G313" s="52"/>
    </row>
    <row r="314">
      <c r="A314" s="31"/>
      <c r="B314" s="31"/>
      <c r="C314" s="47"/>
      <c r="E314" s="109"/>
      <c r="F314" s="33"/>
      <c r="G314" s="52"/>
    </row>
    <row r="315">
      <c r="A315" s="31"/>
      <c r="B315" s="31"/>
      <c r="C315" s="47"/>
      <c r="E315" s="109"/>
      <c r="F315" s="33"/>
      <c r="G315" s="52"/>
    </row>
    <row r="316">
      <c r="A316" s="31"/>
      <c r="B316" s="31"/>
      <c r="C316" s="47"/>
      <c r="E316" s="109"/>
      <c r="F316" s="33"/>
      <c r="G316" s="52"/>
    </row>
    <row r="317">
      <c r="A317" s="31"/>
      <c r="B317" s="31"/>
      <c r="C317" s="47"/>
      <c r="E317" s="109"/>
      <c r="F317" s="33"/>
      <c r="G317" s="52"/>
    </row>
    <row r="318">
      <c r="A318" s="31"/>
      <c r="B318" s="31"/>
      <c r="C318" s="47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2003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countif(G4:G1998,"Open")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255</v>
      </c>
      <c r="B4" s="47" t="s">
        <v>7</v>
      </c>
      <c r="C4" s="47">
        <v>1.0</v>
      </c>
      <c r="D4" s="46" t="s">
        <v>775</v>
      </c>
      <c r="E4" s="107">
        <v>179734.05</v>
      </c>
      <c r="F4" s="72" t="s">
        <v>45</v>
      </c>
      <c r="G4" s="46" t="s">
        <v>16</v>
      </c>
    </row>
    <row r="5">
      <c r="A5" s="47" t="s">
        <v>256</v>
      </c>
      <c r="B5" s="47" t="s">
        <v>7</v>
      </c>
      <c r="C5" s="47">
        <v>2.0</v>
      </c>
      <c r="D5" s="46" t="s">
        <v>775</v>
      </c>
      <c r="E5" s="107">
        <v>179846.19</v>
      </c>
      <c r="F5" s="72" t="s">
        <v>45</v>
      </c>
      <c r="G5" s="46" t="s">
        <v>16</v>
      </c>
    </row>
    <row r="6">
      <c r="A6" s="47" t="s">
        <v>245</v>
      </c>
      <c r="B6" s="47" t="s">
        <v>7</v>
      </c>
      <c r="C6" s="47">
        <v>3.0</v>
      </c>
      <c r="D6" s="46" t="s">
        <v>752</v>
      </c>
      <c r="E6" s="107">
        <v>140396.98</v>
      </c>
      <c r="F6" s="72" t="s">
        <v>8</v>
      </c>
      <c r="G6" s="46" t="s">
        <v>16</v>
      </c>
    </row>
    <row r="7">
      <c r="A7" s="47" t="s">
        <v>256</v>
      </c>
      <c r="B7" s="47" t="s">
        <v>7</v>
      </c>
      <c r="C7" s="47">
        <v>4.0</v>
      </c>
      <c r="D7" s="46" t="s">
        <v>2004</v>
      </c>
      <c r="E7" s="107">
        <v>138400.0</v>
      </c>
      <c r="F7" s="72" t="s">
        <v>8</v>
      </c>
      <c r="G7" s="46" t="s">
        <v>16</v>
      </c>
    </row>
    <row r="8">
      <c r="A8" s="47" t="s">
        <v>245</v>
      </c>
      <c r="B8" s="47" t="s">
        <v>7</v>
      </c>
      <c r="C8" s="47">
        <v>5.0</v>
      </c>
      <c r="D8" s="46" t="s">
        <v>857</v>
      </c>
      <c r="E8" s="107">
        <v>164057.76</v>
      </c>
      <c r="F8" s="72" t="s">
        <v>45</v>
      </c>
      <c r="G8" s="46" t="s">
        <v>16</v>
      </c>
    </row>
    <row r="9">
      <c r="A9" s="47" t="s">
        <v>256</v>
      </c>
      <c r="B9" s="47" t="s">
        <v>7</v>
      </c>
      <c r="C9" s="47">
        <v>6.0</v>
      </c>
      <c r="D9" s="46" t="s">
        <v>1336</v>
      </c>
      <c r="E9" s="107">
        <v>139454.72</v>
      </c>
      <c r="F9" s="72" t="s">
        <v>8</v>
      </c>
      <c r="G9" s="46" t="s">
        <v>16</v>
      </c>
    </row>
    <row r="10">
      <c r="A10" s="47" t="s">
        <v>256</v>
      </c>
      <c r="B10" s="47" t="s">
        <v>7</v>
      </c>
      <c r="C10" s="47">
        <v>7.0</v>
      </c>
      <c r="D10" s="46" t="s">
        <v>606</v>
      </c>
      <c r="E10" s="107">
        <v>132305.81</v>
      </c>
      <c r="F10" s="72" t="s">
        <v>86</v>
      </c>
      <c r="G10" s="46" t="s">
        <v>16</v>
      </c>
    </row>
    <row r="11">
      <c r="A11" s="47" t="s">
        <v>255</v>
      </c>
      <c r="B11" s="47" t="s">
        <v>7</v>
      </c>
      <c r="C11" s="47">
        <v>8.0</v>
      </c>
      <c r="D11" s="46" t="s">
        <v>606</v>
      </c>
      <c r="E11" s="107">
        <v>137049.72</v>
      </c>
      <c r="F11" s="72" t="s">
        <v>86</v>
      </c>
      <c r="G11" s="46" t="s">
        <v>16</v>
      </c>
    </row>
    <row r="12">
      <c r="A12" s="47" t="s">
        <v>255</v>
      </c>
      <c r="B12" s="47" t="s">
        <v>7</v>
      </c>
      <c r="C12" s="47">
        <v>9.0</v>
      </c>
      <c r="D12" s="46" t="s">
        <v>1336</v>
      </c>
      <c r="E12" s="107">
        <v>140013.72</v>
      </c>
      <c r="F12" s="72" t="s">
        <v>8</v>
      </c>
      <c r="G12" s="46" t="s">
        <v>16</v>
      </c>
    </row>
    <row r="13">
      <c r="A13" s="47" t="s">
        <v>258</v>
      </c>
      <c r="B13" s="47" t="s">
        <v>7</v>
      </c>
      <c r="C13" s="47">
        <v>10.0</v>
      </c>
      <c r="D13" s="46" t="s">
        <v>1336</v>
      </c>
      <c r="E13" s="107">
        <v>139275.77</v>
      </c>
      <c r="F13" s="72" t="s">
        <v>8</v>
      </c>
      <c r="G13" s="46" t="s">
        <v>16</v>
      </c>
    </row>
    <row r="14">
      <c r="A14" s="47" t="s">
        <v>255</v>
      </c>
      <c r="B14" s="47" t="s">
        <v>7</v>
      </c>
      <c r="C14" s="47">
        <v>11.0</v>
      </c>
      <c r="D14" s="46" t="s">
        <v>1336</v>
      </c>
      <c r="E14" s="107">
        <v>140411.08</v>
      </c>
      <c r="F14" s="72" t="s">
        <v>8</v>
      </c>
      <c r="G14" s="46" t="s">
        <v>16</v>
      </c>
    </row>
    <row r="15">
      <c r="A15" s="47" t="s">
        <v>258</v>
      </c>
      <c r="B15" s="47" t="s">
        <v>7</v>
      </c>
      <c r="C15" s="47">
        <v>12.0</v>
      </c>
      <c r="D15" s="46" t="s">
        <v>1336</v>
      </c>
      <c r="E15" s="107">
        <v>140865.2</v>
      </c>
      <c r="F15" s="72" t="s">
        <v>8</v>
      </c>
      <c r="G15" s="46" t="s">
        <v>16</v>
      </c>
    </row>
    <row r="16">
      <c r="A16" s="47" t="s">
        <v>258</v>
      </c>
      <c r="B16" s="47" t="s">
        <v>7</v>
      </c>
      <c r="C16" s="47">
        <v>13.0</v>
      </c>
      <c r="D16" s="46" t="s">
        <v>606</v>
      </c>
      <c r="E16" s="107">
        <v>138005.67</v>
      </c>
      <c r="F16" s="72" t="s">
        <v>86</v>
      </c>
      <c r="G16" s="46" t="s">
        <v>16</v>
      </c>
    </row>
    <row r="17">
      <c r="A17" s="47" t="s">
        <v>258</v>
      </c>
      <c r="B17" s="47" t="s">
        <v>7</v>
      </c>
      <c r="C17" s="47">
        <v>14.0</v>
      </c>
      <c r="D17" s="46" t="s">
        <v>606</v>
      </c>
      <c r="E17" s="107">
        <v>138084.35</v>
      </c>
      <c r="F17" s="72" t="s">
        <v>86</v>
      </c>
      <c r="G17" s="46" t="s">
        <v>16</v>
      </c>
    </row>
    <row r="18">
      <c r="A18" s="47" t="s">
        <v>258</v>
      </c>
      <c r="B18" s="47" t="s">
        <v>7</v>
      </c>
      <c r="C18" s="47">
        <v>15.0</v>
      </c>
      <c r="D18" s="46" t="s">
        <v>1336</v>
      </c>
      <c r="E18" s="107">
        <v>140297.55</v>
      </c>
      <c r="F18" s="72" t="s">
        <v>8</v>
      </c>
      <c r="G18" s="46" t="s">
        <v>16</v>
      </c>
    </row>
    <row r="19">
      <c r="A19" s="47" t="s">
        <v>257</v>
      </c>
      <c r="B19" s="47" t="s">
        <v>7</v>
      </c>
      <c r="C19" s="47">
        <v>16.0</v>
      </c>
      <c r="D19" s="46" t="s">
        <v>1336</v>
      </c>
      <c r="E19" s="107">
        <v>138026.84</v>
      </c>
      <c r="F19" s="72" t="s">
        <v>8</v>
      </c>
      <c r="G19" s="46" t="s">
        <v>16</v>
      </c>
    </row>
    <row r="20">
      <c r="A20" s="47" t="s">
        <v>243</v>
      </c>
      <c r="B20" s="47" t="s">
        <v>7</v>
      </c>
      <c r="C20" s="47">
        <v>17.0</v>
      </c>
      <c r="D20" s="46" t="s">
        <v>1336</v>
      </c>
      <c r="E20" s="107">
        <v>134831.47</v>
      </c>
      <c r="F20" s="72" t="s">
        <v>8</v>
      </c>
      <c r="G20" s="46" t="s">
        <v>16</v>
      </c>
    </row>
    <row r="21">
      <c r="A21" s="47" t="s">
        <v>244</v>
      </c>
      <c r="B21" s="47" t="s">
        <v>7</v>
      </c>
      <c r="C21" s="47">
        <v>19.0</v>
      </c>
      <c r="D21" s="46" t="s">
        <v>75</v>
      </c>
      <c r="E21" s="107">
        <v>175007.53</v>
      </c>
      <c r="F21" s="72" t="s">
        <v>75</v>
      </c>
      <c r="G21" s="46" t="s">
        <v>16</v>
      </c>
    </row>
    <row r="22">
      <c r="A22" s="47" t="s">
        <v>257</v>
      </c>
      <c r="B22" s="47" t="s">
        <v>7</v>
      </c>
      <c r="C22" s="47">
        <v>20.0</v>
      </c>
      <c r="D22" s="46" t="s">
        <v>606</v>
      </c>
      <c r="E22" s="107">
        <v>137455.83</v>
      </c>
      <c r="F22" s="72" t="s">
        <v>86</v>
      </c>
      <c r="G22" s="46" t="s">
        <v>16</v>
      </c>
    </row>
    <row r="23">
      <c r="A23" s="47" t="s">
        <v>256</v>
      </c>
      <c r="B23" s="47" t="s">
        <v>7</v>
      </c>
      <c r="C23" s="47">
        <v>21.0</v>
      </c>
      <c r="D23" s="46" t="s">
        <v>2005</v>
      </c>
      <c r="E23" s="107">
        <v>124993.96</v>
      </c>
      <c r="F23" s="72" t="s">
        <v>104</v>
      </c>
      <c r="G23" s="46" t="s">
        <v>16</v>
      </c>
    </row>
    <row r="24">
      <c r="A24" s="47" t="s">
        <v>255</v>
      </c>
      <c r="B24" s="47" t="s">
        <v>7</v>
      </c>
      <c r="C24" s="47">
        <v>22.0</v>
      </c>
      <c r="D24" s="46" t="s">
        <v>759</v>
      </c>
      <c r="E24" s="107">
        <v>173653.59</v>
      </c>
      <c r="F24" s="72" t="s">
        <v>51</v>
      </c>
      <c r="G24" s="46" t="s">
        <v>16</v>
      </c>
      <c r="H24" s="123"/>
    </row>
    <row r="25">
      <c r="A25" s="47" t="s">
        <v>258</v>
      </c>
      <c r="B25" s="47" t="s">
        <v>7</v>
      </c>
      <c r="C25" s="47">
        <v>23.0</v>
      </c>
      <c r="D25" s="46" t="s">
        <v>759</v>
      </c>
      <c r="E25" s="107">
        <v>173653.59</v>
      </c>
      <c r="F25" s="72" t="s">
        <v>51</v>
      </c>
      <c r="G25" s="46" t="s">
        <v>16</v>
      </c>
      <c r="H25" s="123"/>
    </row>
    <row r="26">
      <c r="A26" s="47" t="s">
        <v>258</v>
      </c>
      <c r="B26" s="47" t="s">
        <v>7</v>
      </c>
      <c r="C26" s="47">
        <v>24.0</v>
      </c>
      <c r="D26" s="46" t="s">
        <v>759</v>
      </c>
      <c r="E26" s="107">
        <v>174913.73</v>
      </c>
      <c r="F26" s="72" t="s">
        <v>51</v>
      </c>
      <c r="G26" s="46" t="s">
        <v>16</v>
      </c>
      <c r="H26" s="123"/>
    </row>
    <row r="27">
      <c r="A27" s="47" t="s">
        <v>258</v>
      </c>
      <c r="B27" s="47" t="s">
        <v>7</v>
      </c>
      <c r="C27" s="47">
        <v>25.0</v>
      </c>
      <c r="D27" s="46" t="s">
        <v>759</v>
      </c>
      <c r="E27" s="107">
        <v>175293.14</v>
      </c>
      <c r="F27" s="72" t="s">
        <v>51</v>
      </c>
      <c r="G27" s="46" t="s">
        <v>16</v>
      </c>
      <c r="H27" s="123"/>
    </row>
    <row r="28">
      <c r="A28" s="47" t="s">
        <v>257</v>
      </c>
      <c r="B28" s="47" t="s">
        <v>7</v>
      </c>
      <c r="C28" s="47">
        <v>26.0</v>
      </c>
      <c r="D28" s="46" t="s">
        <v>759</v>
      </c>
      <c r="E28" s="107">
        <v>173940.12</v>
      </c>
      <c r="F28" s="72" t="s">
        <v>51</v>
      </c>
      <c r="G28" s="46" t="s">
        <v>16</v>
      </c>
    </row>
    <row r="29">
      <c r="A29" s="47" t="s">
        <v>246</v>
      </c>
      <c r="B29" s="47" t="s">
        <v>7</v>
      </c>
      <c r="C29" s="47">
        <v>27.0</v>
      </c>
      <c r="D29" s="51" t="s">
        <v>101</v>
      </c>
      <c r="E29" s="107">
        <v>169621.19</v>
      </c>
      <c r="F29" s="72" t="s">
        <v>101</v>
      </c>
      <c r="G29" s="46" t="s">
        <v>16</v>
      </c>
    </row>
    <row r="30">
      <c r="A30" s="47" t="s">
        <v>257</v>
      </c>
      <c r="B30" s="47" t="s">
        <v>7</v>
      </c>
      <c r="C30" s="47">
        <v>28.0</v>
      </c>
      <c r="D30" s="46" t="s">
        <v>2006</v>
      </c>
      <c r="E30" s="107">
        <v>133908.27</v>
      </c>
      <c r="F30" s="72" t="s">
        <v>45</v>
      </c>
      <c r="G30" s="46" t="s">
        <v>16</v>
      </c>
    </row>
    <row r="31">
      <c r="A31" s="47" t="s">
        <v>257</v>
      </c>
      <c r="B31" s="47" t="s">
        <v>7</v>
      </c>
      <c r="C31" s="47">
        <v>29.0</v>
      </c>
      <c r="D31" s="51" t="s">
        <v>2007</v>
      </c>
      <c r="E31" s="107">
        <v>140595.99</v>
      </c>
      <c r="F31" s="72" t="s">
        <v>45</v>
      </c>
      <c r="G31" s="46" t="s">
        <v>16</v>
      </c>
    </row>
    <row r="32">
      <c r="A32" s="47" t="s">
        <v>255</v>
      </c>
      <c r="B32" s="47" t="s">
        <v>7</v>
      </c>
      <c r="C32" s="47">
        <v>30.0</v>
      </c>
      <c r="D32" s="46" t="s">
        <v>658</v>
      </c>
      <c r="E32" s="107">
        <v>127915.67</v>
      </c>
      <c r="F32" s="72" t="s">
        <v>45</v>
      </c>
      <c r="G32" s="46" t="s">
        <v>16</v>
      </c>
    </row>
    <row r="33">
      <c r="A33" s="47" t="s">
        <v>244</v>
      </c>
      <c r="B33" s="47" t="s">
        <v>7</v>
      </c>
      <c r="C33" s="47">
        <v>31.0</v>
      </c>
      <c r="D33" s="46" t="s">
        <v>2008</v>
      </c>
      <c r="E33" s="107">
        <v>200000.0</v>
      </c>
      <c r="F33" s="72" t="s">
        <v>30</v>
      </c>
      <c r="G33" s="46" t="s">
        <v>16</v>
      </c>
    </row>
    <row r="34">
      <c r="A34" s="47" t="s">
        <v>244</v>
      </c>
      <c r="B34" s="47" t="s">
        <v>7</v>
      </c>
      <c r="C34" s="47">
        <v>32.0</v>
      </c>
      <c r="D34" s="46" t="s">
        <v>2009</v>
      </c>
      <c r="E34" s="107">
        <v>200000.0</v>
      </c>
      <c r="F34" s="72" t="s">
        <v>30</v>
      </c>
      <c r="G34" s="46" t="s">
        <v>16</v>
      </c>
    </row>
    <row r="35">
      <c r="A35" s="47" t="s">
        <v>245</v>
      </c>
      <c r="B35" s="47" t="s">
        <v>7</v>
      </c>
      <c r="C35" s="47">
        <v>33.0</v>
      </c>
      <c r="D35" s="46" t="s">
        <v>606</v>
      </c>
      <c r="E35" s="107">
        <v>142621.78</v>
      </c>
      <c r="F35" s="72" t="s">
        <v>86</v>
      </c>
      <c r="G35" s="46" t="s">
        <v>16</v>
      </c>
    </row>
    <row r="36">
      <c r="A36" s="47" t="s">
        <v>257</v>
      </c>
      <c r="B36" s="47" t="s">
        <v>7</v>
      </c>
      <c r="C36" s="47">
        <v>34.0</v>
      </c>
      <c r="D36" s="46" t="s">
        <v>2010</v>
      </c>
      <c r="E36" s="107">
        <v>134035.79</v>
      </c>
      <c r="F36" s="72" t="s">
        <v>101</v>
      </c>
      <c r="G36" s="46" t="s">
        <v>16</v>
      </c>
    </row>
    <row r="37">
      <c r="A37" s="47" t="s">
        <v>256</v>
      </c>
      <c r="B37" s="47" t="s">
        <v>7</v>
      </c>
      <c r="C37" s="47">
        <v>35.0</v>
      </c>
      <c r="D37" s="46" t="s">
        <v>2011</v>
      </c>
      <c r="E37" s="107">
        <v>200000.0</v>
      </c>
      <c r="F37" s="72" t="s">
        <v>30</v>
      </c>
      <c r="G37" s="46" t="s">
        <v>16</v>
      </c>
    </row>
    <row r="38">
      <c r="A38" s="47" t="s">
        <v>256</v>
      </c>
      <c r="B38" s="47" t="s">
        <v>7</v>
      </c>
      <c r="C38" s="47">
        <v>36.0</v>
      </c>
      <c r="D38" s="46" t="s">
        <v>2011</v>
      </c>
      <c r="E38" s="107">
        <v>200000.0</v>
      </c>
      <c r="F38" s="72" t="s">
        <v>30</v>
      </c>
      <c r="G38" s="46" t="s">
        <v>16</v>
      </c>
    </row>
    <row r="39">
      <c r="A39" s="47" t="s">
        <v>256</v>
      </c>
      <c r="B39" s="47" t="s">
        <v>7</v>
      </c>
      <c r="C39" s="47">
        <v>37.0</v>
      </c>
      <c r="D39" s="46" t="s">
        <v>2011</v>
      </c>
      <c r="E39" s="107">
        <v>200000.0</v>
      </c>
      <c r="F39" s="72" t="s">
        <v>30</v>
      </c>
      <c r="G39" s="46" t="s">
        <v>16</v>
      </c>
    </row>
    <row r="40">
      <c r="A40" s="47" t="s">
        <v>257</v>
      </c>
      <c r="B40" s="47" t="s">
        <v>7</v>
      </c>
      <c r="C40" s="47">
        <v>38.0</v>
      </c>
      <c r="D40" s="46" t="s">
        <v>606</v>
      </c>
      <c r="E40" s="107">
        <v>200000.0</v>
      </c>
      <c r="F40" s="72" t="s">
        <v>86</v>
      </c>
      <c r="G40" s="46" t="s">
        <v>16</v>
      </c>
    </row>
    <row r="41">
      <c r="A41" s="47" t="s">
        <v>255</v>
      </c>
      <c r="B41" s="47" t="s">
        <v>7</v>
      </c>
      <c r="C41" s="47">
        <v>39.0</v>
      </c>
      <c r="D41" s="46" t="s">
        <v>606</v>
      </c>
      <c r="E41" s="107">
        <v>200000.0</v>
      </c>
      <c r="F41" s="72" t="s">
        <v>86</v>
      </c>
      <c r="G41" s="46" t="s">
        <v>16</v>
      </c>
    </row>
    <row r="42">
      <c r="A42" s="96" t="s">
        <v>258</v>
      </c>
      <c r="B42" s="96" t="s">
        <v>7</v>
      </c>
      <c r="C42" s="96">
        <v>41.0</v>
      </c>
      <c r="D42" s="60" t="s">
        <v>725</v>
      </c>
      <c r="E42" s="108">
        <v>116539.02</v>
      </c>
      <c r="F42" s="98" t="s">
        <v>27</v>
      </c>
      <c r="G42" s="46" t="s">
        <v>16</v>
      </c>
    </row>
    <row r="43">
      <c r="A43" s="47" t="s">
        <v>246</v>
      </c>
      <c r="B43" s="47" t="s">
        <v>12</v>
      </c>
      <c r="C43" s="47">
        <v>1.0</v>
      </c>
      <c r="D43" s="46" t="s">
        <v>2011</v>
      </c>
      <c r="E43" s="107">
        <v>200000.0</v>
      </c>
      <c r="F43" s="72" t="s">
        <v>30</v>
      </c>
      <c r="G43" s="46" t="s">
        <v>16</v>
      </c>
    </row>
    <row r="44">
      <c r="A44" s="47" t="s">
        <v>246</v>
      </c>
      <c r="B44" s="47" t="s">
        <v>12</v>
      </c>
      <c r="C44" s="47">
        <v>2.0</v>
      </c>
      <c r="D44" s="46" t="s">
        <v>2011</v>
      </c>
      <c r="E44" s="107">
        <v>200000.0</v>
      </c>
      <c r="F44" s="72" t="s">
        <v>30</v>
      </c>
      <c r="G44" s="46" t="s">
        <v>16</v>
      </c>
    </row>
    <row r="45">
      <c r="A45" s="47" t="s">
        <v>246</v>
      </c>
      <c r="B45" s="47" t="s">
        <v>12</v>
      </c>
      <c r="C45" s="47">
        <v>3.0</v>
      </c>
      <c r="D45" s="46" t="s">
        <v>857</v>
      </c>
      <c r="E45" s="107">
        <v>198499.69</v>
      </c>
      <c r="F45" s="72" t="s">
        <v>45</v>
      </c>
      <c r="G45" s="46" t="s">
        <v>16</v>
      </c>
    </row>
    <row r="46">
      <c r="A46" s="47" t="s">
        <v>256</v>
      </c>
      <c r="B46" s="47" t="s">
        <v>12</v>
      </c>
      <c r="C46" s="47">
        <v>4.0</v>
      </c>
      <c r="D46" s="46" t="s">
        <v>2012</v>
      </c>
      <c r="E46" s="107">
        <v>156580.68</v>
      </c>
      <c r="F46" s="72" t="s">
        <v>86</v>
      </c>
      <c r="G46" s="46" t="s">
        <v>16</v>
      </c>
    </row>
    <row r="47">
      <c r="A47" s="47" t="s">
        <v>256</v>
      </c>
      <c r="B47" s="47" t="s">
        <v>12</v>
      </c>
      <c r="C47" s="47">
        <v>5.0</v>
      </c>
      <c r="D47" s="46" t="s">
        <v>2012</v>
      </c>
      <c r="E47" s="107">
        <v>154976.66</v>
      </c>
      <c r="F47" s="72" t="s">
        <v>86</v>
      </c>
      <c r="G47" s="46" t="s">
        <v>16</v>
      </c>
    </row>
    <row r="48">
      <c r="A48" s="47" t="s">
        <v>244</v>
      </c>
      <c r="B48" s="47" t="s">
        <v>12</v>
      </c>
      <c r="C48" s="47">
        <v>6.0</v>
      </c>
      <c r="D48" s="46" t="s">
        <v>2013</v>
      </c>
      <c r="E48" s="107">
        <v>158381.97</v>
      </c>
      <c r="F48" s="72" t="s">
        <v>86</v>
      </c>
      <c r="G48" s="46" t="s">
        <v>16</v>
      </c>
    </row>
    <row r="49">
      <c r="A49" s="47" t="s">
        <v>244</v>
      </c>
      <c r="B49" s="47" t="s">
        <v>12</v>
      </c>
      <c r="C49" s="47">
        <v>7.0</v>
      </c>
      <c r="D49" s="46" t="s">
        <v>2014</v>
      </c>
      <c r="E49" s="107">
        <v>158500.68</v>
      </c>
      <c r="F49" s="72" t="s">
        <v>86</v>
      </c>
      <c r="G49" s="46" t="s">
        <v>16</v>
      </c>
    </row>
    <row r="50">
      <c r="A50" s="47" t="s">
        <v>258</v>
      </c>
      <c r="B50" s="47" t="s">
        <v>12</v>
      </c>
      <c r="C50" s="47">
        <v>9.0</v>
      </c>
      <c r="D50" s="46" t="s">
        <v>744</v>
      </c>
      <c r="E50" s="107">
        <v>199920.0</v>
      </c>
      <c r="F50" s="72" t="s">
        <v>30</v>
      </c>
      <c r="G50" s="46" t="s">
        <v>16</v>
      </c>
    </row>
    <row r="51">
      <c r="A51" s="47" t="s">
        <v>257</v>
      </c>
      <c r="B51" s="47" t="s">
        <v>12</v>
      </c>
      <c r="C51" s="47">
        <v>10.0</v>
      </c>
      <c r="D51" s="46" t="s">
        <v>744</v>
      </c>
      <c r="E51" s="107">
        <v>199920.0</v>
      </c>
      <c r="F51" s="72" t="s">
        <v>30</v>
      </c>
      <c r="G51" s="46" t="s">
        <v>16</v>
      </c>
    </row>
    <row r="52">
      <c r="A52" s="47" t="s">
        <v>255</v>
      </c>
      <c r="B52" s="47" t="s">
        <v>12</v>
      </c>
      <c r="C52" s="47">
        <v>11.0</v>
      </c>
      <c r="D52" s="46" t="s">
        <v>744</v>
      </c>
      <c r="E52" s="107">
        <v>199920.0</v>
      </c>
      <c r="F52" s="72" t="s">
        <v>30</v>
      </c>
      <c r="G52" s="46" t="s">
        <v>16</v>
      </c>
    </row>
    <row r="53">
      <c r="A53" s="47" t="s">
        <v>255</v>
      </c>
      <c r="B53" s="47" t="s">
        <v>12</v>
      </c>
      <c r="C53" s="47">
        <v>12.0</v>
      </c>
      <c r="D53" s="46" t="s">
        <v>744</v>
      </c>
      <c r="E53" s="107">
        <v>199920.0</v>
      </c>
      <c r="F53" s="72" t="s">
        <v>30</v>
      </c>
      <c r="G53" s="46" t="s">
        <v>16</v>
      </c>
    </row>
    <row r="54">
      <c r="A54" s="47" t="s">
        <v>255</v>
      </c>
      <c r="B54" s="47" t="s">
        <v>12</v>
      </c>
      <c r="C54" s="47">
        <v>13.0</v>
      </c>
      <c r="D54" s="46" t="s">
        <v>744</v>
      </c>
      <c r="E54" s="107">
        <v>199920.0</v>
      </c>
      <c r="F54" s="72" t="s">
        <v>30</v>
      </c>
      <c r="G54" s="46" t="s">
        <v>16</v>
      </c>
    </row>
    <row r="55">
      <c r="A55" s="47" t="s">
        <v>255</v>
      </c>
      <c r="B55" s="47" t="s">
        <v>12</v>
      </c>
      <c r="C55" s="47">
        <v>14.0</v>
      </c>
      <c r="D55" s="46" t="s">
        <v>744</v>
      </c>
      <c r="E55" s="107">
        <v>199920.0</v>
      </c>
      <c r="F55" s="72" t="s">
        <v>30</v>
      </c>
      <c r="G55" s="46" t="s">
        <v>16</v>
      </c>
    </row>
    <row r="56">
      <c r="A56" s="47" t="s">
        <v>245</v>
      </c>
      <c r="B56" s="47" t="s">
        <v>12</v>
      </c>
      <c r="C56" s="47">
        <v>15.0</v>
      </c>
      <c r="D56" s="46" t="s">
        <v>2014</v>
      </c>
      <c r="E56" s="107">
        <v>152296.81</v>
      </c>
      <c r="F56" s="72" t="s">
        <v>86</v>
      </c>
      <c r="G56" s="46" t="s">
        <v>16</v>
      </c>
    </row>
    <row r="57">
      <c r="A57" s="47" t="s">
        <v>255</v>
      </c>
      <c r="B57" s="47" t="s">
        <v>12</v>
      </c>
      <c r="C57" s="47">
        <v>16.0</v>
      </c>
      <c r="D57" s="46" t="s">
        <v>2014</v>
      </c>
      <c r="E57" s="107">
        <v>151617.52</v>
      </c>
      <c r="F57" s="72" t="s">
        <v>86</v>
      </c>
      <c r="G57" s="46" t="s">
        <v>16</v>
      </c>
    </row>
    <row r="58">
      <c r="A58" s="47" t="s">
        <v>255</v>
      </c>
      <c r="B58" s="47" t="s">
        <v>12</v>
      </c>
      <c r="C58" s="47">
        <v>17.0</v>
      </c>
      <c r="D58" s="46" t="s">
        <v>2014</v>
      </c>
      <c r="E58" s="107">
        <v>133247.48</v>
      </c>
      <c r="F58" s="72" t="s">
        <v>86</v>
      </c>
      <c r="G58" s="46" t="s">
        <v>16</v>
      </c>
    </row>
    <row r="59">
      <c r="A59" s="47" t="s">
        <v>255</v>
      </c>
      <c r="B59" s="47" t="s">
        <v>12</v>
      </c>
      <c r="C59" s="47">
        <v>18.0</v>
      </c>
      <c r="D59" s="46" t="s">
        <v>2014</v>
      </c>
      <c r="E59" s="107">
        <v>133241.12</v>
      </c>
      <c r="F59" s="72" t="s">
        <v>86</v>
      </c>
      <c r="G59" s="46" t="s">
        <v>16</v>
      </c>
    </row>
    <row r="60">
      <c r="A60" s="47" t="s">
        <v>255</v>
      </c>
      <c r="B60" s="47" t="s">
        <v>12</v>
      </c>
      <c r="C60" s="47">
        <v>19.0</v>
      </c>
      <c r="D60" s="46" t="s">
        <v>2014</v>
      </c>
      <c r="E60" s="107">
        <v>145221.12</v>
      </c>
      <c r="F60" s="72" t="s">
        <v>86</v>
      </c>
      <c r="G60" s="46" t="s">
        <v>16</v>
      </c>
    </row>
    <row r="61">
      <c r="A61" s="47" t="s">
        <v>244</v>
      </c>
      <c r="B61" s="47" t="s">
        <v>12</v>
      </c>
      <c r="C61" s="47">
        <v>21.0</v>
      </c>
      <c r="D61" s="46" t="s">
        <v>2015</v>
      </c>
      <c r="E61" s="107">
        <v>197601.81</v>
      </c>
      <c r="F61" s="72" t="s">
        <v>86</v>
      </c>
      <c r="G61" s="46" t="s">
        <v>16</v>
      </c>
    </row>
    <row r="62">
      <c r="A62" s="47" t="s">
        <v>243</v>
      </c>
      <c r="B62" s="47" t="s">
        <v>12</v>
      </c>
      <c r="C62" s="47">
        <v>22.0</v>
      </c>
      <c r="D62" s="46" t="s">
        <v>2014</v>
      </c>
      <c r="E62" s="107">
        <v>184744.09</v>
      </c>
      <c r="F62" s="72" t="s">
        <v>86</v>
      </c>
      <c r="G62" s="46" t="s">
        <v>16</v>
      </c>
    </row>
    <row r="63">
      <c r="A63" s="47" t="s">
        <v>243</v>
      </c>
      <c r="B63" s="47" t="s">
        <v>12</v>
      </c>
      <c r="C63" s="47">
        <v>23.0</v>
      </c>
      <c r="D63" s="46" t="s">
        <v>2016</v>
      </c>
      <c r="E63" s="107">
        <v>97356.83</v>
      </c>
      <c r="F63" s="72" t="s">
        <v>51</v>
      </c>
      <c r="G63" s="46" t="s">
        <v>16</v>
      </c>
    </row>
    <row r="64">
      <c r="A64" s="47" t="s">
        <v>243</v>
      </c>
      <c r="B64" s="47" t="s">
        <v>12</v>
      </c>
      <c r="C64" s="47">
        <v>24.0</v>
      </c>
      <c r="D64" s="46" t="s">
        <v>2017</v>
      </c>
      <c r="E64" s="107">
        <v>158714.91</v>
      </c>
      <c r="F64" s="72" t="s">
        <v>92</v>
      </c>
      <c r="G64" s="46" t="s">
        <v>16</v>
      </c>
    </row>
    <row r="65">
      <c r="A65" s="47" t="s">
        <v>243</v>
      </c>
      <c r="B65" s="47" t="s">
        <v>12</v>
      </c>
      <c r="C65" s="47">
        <v>25.0</v>
      </c>
      <c r="D65" s="46" t="s">
        <v>2017</v>
      </c>
      <c r="E65" s="107">
        <v>166633.82</v>
      </c>
      <c r="F65" s="72" t="s">
        <v>92</v>
      </c>
      <c r="G65" s="46" t="s">
        <v>16</v>
      </c>
    </row>
    <row r="66">
      <c r="A66" s="47" t="s">
        <v>245</v>
      </c>
      <c r="B66" s="47" t="s">
        <v>12</v>
      </c>
      <c r="C66" s="47">
        <v>26.0</v>
      </c>
      <c r="D66" s="46" t="s">
        <v>606</v>
      </c>
      <c r="E66" s="107">
        <v>200000.0</v>
      </c>
      <c r="F66" s="72" t="s">
        <v>86</v>
      </c>
      <c r="G66" s="46" t="s">
        <v>10</v>
      </c>
      <c r="H66" s="46" t="s">
        <v>2018</v>
      </c>
      <c r="I66" s="46" t="s">
        <v>2019</v>
      </c>
    </row>
    <row r="67">
      <c r="A67" s="47" t="s">
        <v>245</v>
      </c>
      <c r="B67" s="47" t="s">
        <v>12</v>
      </c>
      <c r="C67" s="47">
        <v>27.0</v>
      </c>
      <c r="D67" s="46" t="s">
        <v>2020</v>
      </c>
      <c r="E67" s="107">
        <v>200000.0</v>
      </c>
      <c r="F67" s="72" t="s">
        <v>119</v>
      </c>
      <c r="G67" s="46" t="s">
        <v>10</v>
      </c>
      <c r="H67" s="46" t="s">
        <v>2021</v>
      </c>
      <c r="I67" s="46" t="s">
        <v>2022</v>
      </c>
    </row>
    <row r="68">
      <c r="A68" s="47" t="s">
        <v>243</v>
      </c>
      <c r="B68" s="47" t="s">
        <v>12</v>
      </c>
      <c r="C68" s="47">
        <v>28.0</v>
      </c>
      <c r="D68" s="46" t="s">
        <v>606</v>
      </c>
      <c r="E68" s="107">
        <v>178521.4</v>
      </c>
      <c r="F68" s="72" t="s">
        <v>86</v>
      </c>
      <c r="G68" s="46" t="s">
        <v>16</v>
      </c>
    </row>
    <row r="69">
      <c r="A69" s="47" t="s">
        <v>246</v>
      </c>
      <c r="B69" s="47" t="s">
        <v>12</v>
      </c>
      <c r="C69" s="47">
        <v>29.0</v>
      </c>
      <c r="D69" s="46" t="s">
        <v>2023</v>
      </c>
      <c r="E69" s="107">
        <v>194244.3</v>
      </c>
      <c r="F69" s="72" t="s">
        <v>54</v>
      </c>
      <c r="G69" s="46" t="s">
        <v>16</v>
      </c>
    </row>
    <row r="70">
      <c r="A70" s="47" t="s">
        <v>258</v>
      </c>
      <c r="B70" s="47" t="s">
        <v>12</v>
      </c>
      <c r="C70" s="47">
        <v>30.0</v>
      </c>
      <c r="D70" s="46" t="s">
        <v>606</v>
      </c>
      <c r="E70" s="107">
        <v>158072.04</v>
      </c>
      <c r="F70" s="72" t="s">
        <v>86</v>
      </c>
      <c r="G70" s="46" t="s">
        <v>16</v>
      </c>
    </row>
    <row r="71">
      <c r="A71" s="47" t="s">
        <v>258</v>
      </c>
      <c r="B71" s="47" t="s">
        <v>12</v>
      </c>
      <c r="C71" s="47">
        <v>31.0</v>
      </c>
      <c r="D71" s="46" t="s">
        <v>606</v>
      </c>
      <c r="E71" s="107">
        <v>153437.09</v>
      </c>
      <c r="F71" s="72" t="s">
        <v>86</v>
      </c>
      <c r="G71" s="46" t="s">
        <v>16</v>
      </c>
    </row>
    <row r="72">
      <c r="A72" s="47" t="s">
        <v>258</v>
      </c>
      <c r="B72" s="47" t="s">
        <v>12</v>
      </c>
      <c r="C72" s="47">
        <v>32.0</v>
      </c>
      <c r="D72" s="46" t="s">
        <v>606</v>
      </c>
      <c r="E72" s="107">
        <v>155216.88</v>
      </c>
      <c r="F72" s="72" t="s">
        <v>86</v>
      </c>
      <c r="G72" s="46" t="s">
        <v>16</v>
      </c>
    </row>
    <row r="73">
      <c r="A73" s="47" t="s">
        <v>258</v>
      </c>
      <c r="B73" s="47" t="s">
        <v>12</v>
      </c>
      <c r="C73" s="47">
        <v>33.0</v>
      </c>
      <c r="D73" s="46" t="s">
        <v>606</v>
      </c>
      <c r="E73" s="107">
        <v>136892.9</v>
      </c>
      <c r="F73" s="72" t="s">
        <v>86</v>
      </c>
      <c r="G73" s="46" t="s">
        <v>16</v>
      </c>
    </row>
    <row r="74">
      <c r="A74" s="47" t="s">
        <v>258</v>
      </c>
      <c r="B74" s="47" t="s">
        <v>12</v>
      </c>
      <c r="C74" s="47">
        <v>34.0</v>
      </c>
      <c r="D74" s="46" t="s">
        <v>606</v>
      </c>
      <c r="E74" s="107">
        <v>147763.95</v>
      </c>
      <c r="F74" s="72" t="s">
        <v>86</v>
      </c>
      <c r="G74" s="46" t="s">
        <v>16</v>
      </c>
    </row>
    <row r="75">
      <c r="A75" s="47" t="s">
        <v>243</v>
      </c>
      <c r="B75" s="47" t="s">
        <v>12</v>
      </c>
      <c r="C75" s="47">
        <v>35.0</v>
      </c>
      <c r="D75" s="46" t="s">
        <v>2024</v>
      </c>
      <c r="E75" s="107">
        <v>200000.0</v>
      </c>
      <c r="F75" s="72" t="s">
        <v>60</v>
      </c>
      <c r="G75" s="46" t="s">
        <v>10</v>
      </c>
      <c r="H75" s="46" t="s">
        <v>2018</v>
      </c>
      <c r="I75" s="46" t="s">
        <v>2019</v>
      </c>
    </row>
    <row r="76">
      <c r="A76" s="47" t="s">
        <v>243</v>
      </c>
      <c r="B76" s="47" t="s">
        <v>12</v>
      </c>
      <c r="C76" s="47">
        <v>36.0</v>
      </c>
      <c r="D76" s="46" t="s">
        <v>2011</v>
      </c>
      <c r="E76" s="107">
        <v>199920.0</v>
      </c>
      <c r="F76" s="72" t="s">
        <v>30</v>
      </c>
      <c r="G76" s="46" t="s">
        <v>16</v>
      </c>
    </row>
    <row r="77">
      <c r="A77" s="47" t="s">
        <v>243</v>
      </c>
      <c r="B77" s="47" t="s">
        <v>12</v>
      </c>
      <c r="C77" s="47">
        <v>37.0</v>
      </c>
      <c r="D77" s="46" t="s">
        <v>2011</v>
      </c>
      <c r="E77" s="107">
        <v>199920.0</v>
      </c>
      <c r="F77" s="72" t="s">
        <v>30</v>
      </c>
      <c r="G77" s="46" t="s">
        <v>16</v>
      </c>
    </row>
    <row r="78">
      <c r="A78" s="96" t="s">
        <v>246</v>
      </c>
      <c r="B78" s="96" t="s">
        <v>12</v>
      </c>
      <c r="C78" s="96">
        <v>38.0</v>
      </c>
      <c r="D78" s="60" t="s">
        <v>101</v>
      </c>
      <c r="E78" s="108">
        <v>198315.26</v>
      </c>
      <c r="F78" s="98" t="s">
        <v>101</v>
      </c>
      <c r="G78" s="46" t="s">
        <v>16</v>
      </c>
    </row>
    <row r="79">
      <c r="A79" s="47" t="s">
        <v>243</v>
      </c>
      <c r="B79" s="47" t="s">
        <v>18</v>
      </c>
      <c r="C79" s="47">
        <v>1.0</v>
      </c>
      <c r="D79" s="46" t="s">
        <v>857</v>
      </c>
      <c r="E79" s="107">
        <v>197514.77</v>
      </c>
      <c r="F79" s="72" t="s">
        <v>45</v>
      </c>
      <c r="G79" s="46" t="s">
        <v>16</v>
      </c>
    </row>
    <row r="80">
      <c r="A80" s="47" t="s">
        <v>245</v>
      </c>
      <c r="B80" s="47" t="s">
        <v>18</v>
      </c>
      <c r="C80" s="47">
        <v>2.0</v>
      </c>
      <c r="D80" s="46" t="s">
        <v>606</v>
      </c>
      <c r="E80" s="107">
        <v>160503.69</v>
      </c>
      <c r="F80" s="72" t="s">
        <v>86</v>
      </c>
      <c r="G80" s="46" t="s">
        <v>16</v>
      </c>
    </row>
    <row r="81">
      <c r="A81" s="47" t="s">
        <v>255</v>
      </c>
      <c r="B81" s="47" t="s">
        <v>18</v>
      </c>
      <c r="C81" s="47">
        <v>4.0</v>
      </c>
      <c r="D81" s="46" t="s">
        <v>2025</v>
      </c>
      <c r="E81" s="107">
        <v>198968.0</v>
      </c>
      <c r="F81" s="72" t="s">
        <v>80</v>
      </c>
      <c r="G81" s="46" t="s">
        <v>16</v>
      </c>
    </row>
    <row r="82">
      <c r="A82" s="47" t="s">
        <v>258</v>
      </c>
      <c r="B82" s="47" t="s">
        <v>18</v>
      </c>
      <c r="C82" s="47">
        <v>5.0</v>
      </c>
      <c r="D82" s="46" t="s">
        <v>2025</v>
      </c>
      <c r="E82" s="107">
        <v>198968.0</v>
      </c>
      <c r="F82" s="72" t="s">
        <v>80</v>
      </c>
      <c r="G82" s="46" t="s">
        <v>16</v>
      </c>
    </row>
    <row r="83">
      <c r="A83" s="47" t="s">
        <v>257</v>
      </c>
      <c r="B83" s="47" t="s">
        <v>18</v>
      </c>
      <c r="C83" s="47">
        <v>6.0</v>
      </c>
      <c r="D83" s="46" t="s">
        <v>2025</v>
      </c>
      <c r="E83" s="107">
        <v>198968.0</v>
      </c>
      <c r="F83" s="72" t="s">
        <v>80</v>
      </c>
      <c r="G83" s="46" t="s">
        <v>16</v>
      </c>
    </row>
    <row r="84">
      <c r="A84" s="47" t="s">
        <v>257</v>
      </c>
      <c r="B84" s="47" t="s">
        <v>18</v>
      </c>
      <c r="C84" s="47">
        <v>7.0</v>
      </c>
      <c r="D84" s="46" t="s">
        <v>2026</v>
      </c>
      <c r="E84" s="107">
        <v>135231.22</v>
      </c>
      <c r="F84" s="72" t="s">
        <v>27</v>
      </c>
      <c r="G84" s="46" t="s">
        <v>16</v>
      </c>
    </row>
    <row r="85">
      <c r="A85" s="47" t="s">
        <v>245</v>
      </c>
      <c r="B85" s="47" t="s">
        <v>18</v>
      </c>
      <c r="C85" s="47">
        <v>8.0</v>
      </c>
      <c r="D85" s="46" t="s">
        <v>606</v>
      </c>
      <c r="E85" s="107">
        <v>197414.15</v>
      </c>
      <c r="F85" s="72" t="s">
        <v>86</v>
      </c>
      <c r="G85" s="46" t="s">
        <v>16</v>
      </c>
    </row>
    <row r="86">
      <c r="A86" s="47" t="s">
        <v>246</v>
      </c>
      <c r="B86" s="47" t="s">
        <v>18</v>
      </c>
      <c r="C86" s="47">
        <v>9.0</v>
      </c>
      <c r="D86" s="46" t="s">
        <v>882</v>
      </c>
      <c r="E86" s="107">
        <v>197178.93</v>
      </c>
      <c r="F86" s="72" t="s">
        <v>86</v>
      </c>
      <c r="G86" s="46" t="s">
        <v>16</v>
      </c>
    </row>
    <row r="87">
      <c r="A87" s="47" t="s">
        <v>245</v>
      </c>
      <c r="B87" s="47" t="s">
        <v>18</v>
      </c>
      <c r="C87" s="47">
        <v>10.0</v>
      </c>
      <c r="D87" s="46" t="s">
        <v>658</v>
      </c>
      <c r="E87" s="107">
        <v>197330.48</v>
      </c>
      <c r="F87" s="72" t="s">
        <v>45</v>
      </c>
      <c r="G87" s="46" t="s">
        <v>16</v>
      </c>
    </row>
    <row r="88">
      <c r="A88" s="47" t="s">
        <v>257</v>
      </c>
      <c r="B88" s="47" t="s">
        <v>18</v>
      </c>
      <c r="C88" s="47">
        <v>11.0</v>
      </c>
      <c r="D88" s="46" t="s">
        <v>606</v>
      </c>
      <c r="E88" s="107">
        <v>159746.67</v>
      </c>
      <c r="F88" s="72" t="s">
        <v>86</v>
      </c>
      <c r="G88" s="46" t="s">
        <v>16</v>
      </c>
    </row>
    <row r="89">
      <c r="A89" s="47" t="s">
        <v>255</v>
      </c>
      <c r="B89" s="47" t="s">
        <v>18</v>
      </c>
      <c r="C89" s="47">
        <v>12.0</v>
      </c>
      <c r="D89" s="46" t="s">
        <v>606</v>
      </c>
      <c r="E89" s="107">
        <v>159746.67</v>
      </c>
      <c r="F89" s="72" t="s">
        <v>86</v>
      </c>
      <c r="G89" s="46" t="s">
        <v>16</v>
      </c>
    </row>
    <row r="90">
      <c r="A90" s="47" t="s">
        <v>244</v>
      </c>
      <c r="B90" s="47" t="s">
        <v>18</v>
      </c>
      <c r="C90" s="47">
        <v>13.0</v>
      </c>
      <c r="D90" s="46" t="s">
        <v>2027</v>
      </c>
      <c r="E90" s="107">
        <v>197929.96</v>
      </c>
      <c r="F90" s="72" t="s">
        <v>89</v>
      </c>
      <c r="G90" s="46" t="s">
        <v>16</v>
      </c>
    </row>
    <row r="91">
      <c r="A91" s="47" t="s">
        <v>244</v>
      </c>
      <c r="B91" s="47" t="s">
        <v>18</v>
      </c>
      <c r="C91" s="47">
        <v>14.0</v>
      </c>
      <c r="D91" s="46" t="s">
        <v>101</v>
      </c>
      <c r="E91" s="107">
        <v>197920.65</v>
      </c>
      <c r="F91" s="72" t="s">
        <v>101</v>
      </c>
      <c r="G91" s="46" t="s">
        <v>16</v>
      </c>
    </row>
    <row r="92">
      <c r="A92" s="47" t="s">
        <v>246</v>
      </c>
      <c r="B92" s="47" t="s">
        <v>18</v>
      </c>
      <c r="C92" s="47">
        <v>15.0</v>
      </c>
      <c r="D92" s="46" t="s">
        <v>101</v>
      </c>
      <c r="E92" s="107">
        <v>195649.78</v>
      </c>
      <c r="F92" s="72" t="s">
        <v>101</v>
      </c>
      <c r="G92" s="46" t="s">
        <v>16</v>
      </c>
    </row>
    <row r="93">
      <c r="A93" s="47" t="s">
        <v>244</v>
      </c>
      <c r="B93" s="47" t="s">
        <v>18</v>
      </c>
      <c r="C93" s="47">
        <v>16.0</v>
      </c>
      <c r="D93" s="46" t="s">
        <v>857</v>
      </c>
      <c r="E93" s="107">
        <v>197474.82</v>
      </c>
      <c r="F93" s="72" t="s">
        <v>45</v>
      </c>
      <c r="G93" s="46" t="s">
        <v>16</v>
      </c>
    </row>
    <row r="94">
      <c r="A94" s="47" t="s">
        <v>258</v>
      </c>
      <c r="B94" s="47" t="s">
        <v>18</v>
      </c>
      <c r="C94" s="47">
        <v>17.0</v>
      </c>
      <c r="D94" s="46" t="s">
        <v>606</v>
      </c>
      <c r="E94" s="107">
        <v>159746.67</v>
      </c>
      <c r="F94" s="72" t="s">
        <v>86</v>
      </c>
      <c r="G94" s="46" t="s">
        <v>16</v>
      </c>
    </row>
    <row r="95">
      <c r="A95" s="47" t="s">
        <v>258</v>
      </c>
      <c r="B95" s="47" t="s">
        <v>18</v>
      </c>
      <c r="C95" s="47">
        <v>18.0</v>
      </c>
      <c r="D95" s="46" t="s">
        <v>606</v>
      </c>
      <c r="E95" s="107">
        <v>159728.49</v>
      </c>
      <c r="F95" s="72" t="s">
        <v>86</v>
      </c>
      <c r="G95" s="46" t="s">
        <v>16</v>
      </c>
    </row>
    <row r="96">
      <c r="A96" s="47" t="s">
        <v>257</v>
      </c>
      <c r="B96" s="47" t="s">
        <v>18</v>
      </c>
      <c r="C96" s="47">
        <v>19.0</v>
      </c>
      <c r="D96" s="46" t="s">
        <v>606</v>
      </c>
      <c r="E96" s="107">
        <v>159746.67</v>
      </c>
      <c r="F96" s="72" t="s">
        <v>86</v>
      </c>
      <c r="G96" s="46" t="s">
        <v>16</v>
      </c>
    </row>
    <row r="97">
      <c r="A97" s="47" t="s">
        <v>255</v>
      </c>
      <c r="B97" s="47" t="s">
        <v>18</v>
      </c>
      <c r="C97" s="47">
        <v>20.0</v>
      </c>
      <c r="D97" s="46" t="s">
        <v>606</v>
      </c>
      <c r="E97" s="107">
        <v>159695.47</v>
      </c>
      <c r="F97" s="72" t="s">
        <v>86</v>
      </c>
      <c r="G97" s="46" t="s">
        <v>16</v>
      </c>
    </row>
    <row r="98">
      <c r="A98" s="47" t="s">
        <v>243</v>
      </c>
      <c r="B98" s="47" t="s">
        <v>18</v>
      </c>
      <c r="C98" s="47">
        <v>21.0</v>
      </c>
      <c r="D98" s="46" t="s">
        <v>759</v>
      </c>
      <c r="E98" s="107">
        <v>179510.47</v>
      </c>
      <c r="F98" s="72" t="s">
        <v>51</v>
      </c>
      <c r="G98" s="46" t="s">
        <v>16</v>
      </c>
    </row>
    <row r="99">
      <c r="A99" s="47" t="s">
        <v>243</v>
      </c>
      <c r="B99" s="47" t="s">
        <v>18</v>
      </c>
      <c r="C99" s="47">
        <v>22.0</v>
      </c>
      <c r="D99" s="46" t="s">
        <v>759</v>
      </c>
      <c r="E99" s="107">
        <v>176932.73</v>
      </c>
      <c r="F99" s="72" t="s">
        <v>51</v>
      </c>
      <c r="G99" s="46" t="s">
        <v>16</v>
      </c>
    </row>
    <row r="100">
      <c r="A100" s="47" t="s">
        <v>244</v>
      </c>
      <c r="B100" s="47" t="s">
        <v>18</v>
      </c>
      <c r="C100" s="47">
        <v>23.0</v>
      </c>
      <c r="D100" s="46" t="s">
        <v>2028</v>
      </c>
      <c r="E100" s="107">
        <v>197676.19</v>
      </c>
      <c r="F100" s="72" t="s">
        <v>75</v>
      </c>
      <c r="G100" s="46" t="s">
        <v>16</v>
      </c>
    </row>
    <row r="101">
      <c r="A101" s="47" t="s">
        <v>243</v>
      </c>
      <c r="B101" s="47" t="s">
        <v>18</v>
      </c>
      <c r="C101" s="47">
        <v>24.0</v>
      </c>
      <c r="D101" s="46" t="s">
        <v>2029</v>
      </c>
      <c r="E101" s="107">
        <v>170479.5</v>
      </c>
      <c r="F101" s="72" t="s">
        <v>92</v>
      </c>
      <c r="G101" s="46" t="s">
        <v>16</v>
      </c>
    </row>
    <row r="102">
      <c r="A102" s="47" t="s">
        <v>243</v>
      </c>
      <c r="B102" s="47" t="s">
        <v>18</v>
      </c>
      <c r="C102" s="47">
        <v>25.0</v>
      </c>
      <c r="D102" s="46" t="s">
        <v>606</v>
      </c>
      <c r="E102" s="107">
        <v>175252.52</v>
      </c>
      <c r="F102" s="72" t="s">
        <v>86</v>
      </c>
      <c r="G102" s="46" t="s">
        <v>16</v>
      </c>
    </row>
    <row r="103">
      <c r="A103" s="47" t="s">
        <v>244</v>
      </c>
      <c r="B103" s="47" t="s">
        <v>18</v>
      </c>
      <c r="C103" s="47">
        <v>26.0</v>
      </c>
      <c r="D103" s="46" t="s">
        <v>2030</v>
      </c>
      <c r="E103" s="107">
        <v>164675.48</v>
      </c>
      <c r="F103" s="72" t="s">
        <v>45</v>
      </c>
      <c r="G103" s="46" t="s">
        <v>16</v>
      </c>
    </row>
    <row r="104">
      <c r="A104" s="47" t="s">
        <v>244</v>
      </c>
      <c r="B104" s="47" t="s">
        <v>18</v>
      </c>
      <c r="C104" s="47">
        <v>27.0</v>
      </c>
      <c r="D104" s="46" t="s">
        <v>882</v>
      </c>
      <c r="E104" s="107">
        <v>197792.8</v>
      </c>
      <c r="F104" s="72" t="s">
        <v>86</v>
      </c>
      <c r="G104" s="46" t="s">
        <v>16</v>
      </c>
    </row>
    <row r="105">
      <c r="A105" s="47" t="s">
        <v>244</v>
      </c>
      <c r="B105" s="47" t="s">
        <v>18</v>
      </c>
      <c r="C105" s="47">
        <v>28.0</v>
      </c>
      <c r="D105" s="46" t="s">
        <v>2031</v>
      </c>
      <c r="E105" s="107">
        <v>196662.46</v>
      </c>
      <c r="F105" s="72" t="s">
        <v>54</v>
      </c>
      <c r="G105" s="46" t="s">
        <v>16</v>
      </c>
    </row>
    <row r="106">
      <c r="A106" s="47" t="s">
        <v>258</v>
      </c>
      <c r="B106" s="47" t="s">
        <v>18</v>
      </c>
      <c r="C106" s="47">
        <v>29.0</v>
      </c>
      <c r="D106" s="46" t="s">
        <v>775</v>
      </c>
      <c r="E106" s="107">
        <v>197583.84</v>
      </c>
      <c r="F106" s="72" t="s">
        <v>45</v>
      </c>
      <c r="G106" s="46" t="s">
        <v>16</v>
      </c>
    </row>
    <row r="107">
      <c r="A107" s="47" t="s">
        <v>255</v>
      </c>
      <c r="B107" s="47" t="s">
        <v>18</v>
      </c>
      <c r="C107" s="47">
        <v>30.0</v>
      </c>
      <c r="D107" s="46" t="s">
        <v>857</v>
      </c>
      <c r="E107" s="107">
        <v>197336.3</v>
      </c>
      <c r="F107" s="72" t="s">
        <v>45</v>
      </c>
      <c r="G107" s="46" t="s">
        <v>16</v>
      </c>
    </row>
    <row r="108">
      <c r="A108" s="47" t="s">
        <v>255</v>
      </c>
      <c r="B108" s="47" t="s">
        <v>18</v>
      </c>
      <c r="C108" s="47">
        <v>31.0</v>
      </c>
      <c r="D108" s="46" t="s">
        <v>857</v>
      </c>
      <c r="E108" s="107">
        <v>197658.11</v>
      </c>
      <c r="F108" s="72" t="s">
        <v>45</v>
      </c>
      <c r="G108" s="46" t="s">
        <v>16</v>
      </c>
    </row>
    <row r="109">
      <c r="A109" s="47" t="s">
        <v>257</v>
      </c>
      <c r="B109" s="47" t="s">
        <v>18</v>
      </c>
      <c r="C109" s="47">
        <v>32.0</v>
      </c>
      <c r="D109" s="46" t="s">
        <v>857</v>
      </c>
      <c r="E109" s="107">
        <v>197658.11</v>
      </c>
      <c r="F109" s="72" t="s">
        <v>45</v>
      </c>
      <c r="G109" s="46" t="s">
        <v>16</v>
      </c>
    </row>
    <row r="110">
      <c r="A110" s="47" t="s">
        <v>257</v>
      </c>
      <c r="B110" s="47" t="s">
        <v>18</v>
      </c>
      <c r="C110" s="47">
        <v>33.0</v>
      </c>
      <c r="D110" s="46" t="s">
        <v>2032</v>
      </c>
      <c r="E110" s="107">
        <v>197658.11</v>
      </c>
      <c r="F110" s="72" t="s">
        <v>45</v>
      </c>
      <c r="G110" s="46" t="s">
        <v>16</v>
      </c>
    </row>
    <row r="111">
      <c r="A111" s="47" t="s">
        <v>255</v>
      </c>
      <c r="B111" s="47" t="s">
        <v>18</v>
      </c>
      <c r="C111" s="47">
        <v>34.0</v>
      </c>
      <c r="D111" s="46" t="s">
        <v>857</v>
      </c>
      <c r="E111" s="107">
        <v>197583.84</v>
      </c>
      <c r="F111" s="72" t="s">
        <v>45</v>
      </c>
      <c r="G111" s="46" t="s">
        <v>16</v>
      </c>
    </row>
    <row r="112">
      <c r="A112" s="47" t="s">
        <v>257</v>
      </c>
      <c r="B112" s="47" t="s">
        <v>18</v>
      </c>
      <c r="C112" s="47">
        <v>35.0</v>
      </c>
      <c r="D112" s="46" t="s">
        <v>2031</v>
      </c>
      <c r="E112" s="107">
        <v>199055.26</v>
      </c>
      <c r="F112" s="72" t="s">
        <v>54</v>
      </c>
      <c r="G112" s="46" t="s">
        <v>16</v>
      </c>
    </row>
    <row r="113">
      <c r="A113" s="47" t="s">
        <v>257</v>
      </c>
      <c r="B113" s="47" t="s">
        <v>18</v>
      </c>
      <c r="C113" s="47">
        <v>36.0</v>
      </c>
      <c r="D113" s="46" t="s">
        <v>2032</v>
      </c>
      <c r="E113" s="107">
        <v>197658.11</v>
      </c>
      <c r="F113" s="72" t="s">
        <v>45</v>
      </c>
      <c r="G113" s="46" t="s">
        <v>16</v>
      </c>
    </row>
    <row r="114">
      <c r="A114" s="96" t="s">
        <v>255</v>
      </c>
      <c r="B114" s="96" t="s">
        <v>18</v>
      </c>
      <c r="C114" s="96">
        <v>37.0</v>
      </c>
      <c r="D114" s="60" t="s">
        <v>2033</v>
      </c>
      <c r="E114" s="108">
        <v>198217.86</v>
      </c>
      <c r="F114" s="98" t="s">
        <v>89</v>
      </c>
      <c r="G114" s="46" t="s">
        <v>16</v>
      </c>
    </row>
    <row r="115">
      <c r="A115" s="47" t="s">
        <v>243</v>
      </c>
      <c r="B115" s="47" t="s">
        <v>23</v>
      </c>
      <c r="C115" s="47">
        <v>1.0</v>
      </c>
      <c r="D115" s="46" t="s">
        <v>2034</v>
      </c>
      <c r="E115" s="107">
        <v>199920.0</v>
      </c>
      <c r="F115" s="72" t="s">
        <v>122</v>
      </c>
      <c r="G115" s="46" t="s">
        <v>16</v>
      </c>
    </row>
    <row r="116">
      <c r="A116" s="47" t="s">
        <v>243</v>
      </c>
      <c r="B116" s="47" t="s">
        <v>23</v>
      </c>
      <c r="C116" s="47">
        <v>2.0</v>
      </c>
      <c r="D116" s="46" t="s">
        <v>2035</v>
      </c>
      <c r="E116" s="107">
        <v>199824.0</v>
      </c>
      <c r="F116" s="72" t="s">
        <v>122</v>
      </c>
      <c r="G116" s="46" t="s">
        <v>16</v>
      </c>
    </row>
    <row r="117">
      <c r="A117" s="47" t="s">
        <v>243</v>
      </c>
      <c r="B117" s="47" t="s">
        <v>23</v>
      </c>
      <c r="C117" s="47">
        <v>3.0</v>
      </c>
      <c r="D117" s="46" t="s">
        <v>2036</v>
      </c>
      <c r="E117" s="107">
        <v>199945.0</v>
      </c>
      <c r="F117" s="72" t="s">
        <v>122</v>
      </c>
      <c r="G117" s="46" t="s">
        <v>16</v>
      </c>
    </row>
    <row r="118">
      <c r="A118" s="47" t="s">
        <v>244</v>
      </c>
      <c r="B118" s="47" t="s">
        <v>23</v>
      </c>
      <c r="C118" s="47">
        <v>1.0</v>
      </c>
      <c r="D118" s="46" t="s">
        <v>2037</v>
      </c>
      <c r="E118" s="107">
        <v>199920.0</v>
      </c>
      <c r="F118" s="72" t="s">
        <v>122</v>
      </c>
      <c r="G118" s="46" t="s">
        <v>16</v>
      </c>
    </row>
    <row r="119">
      <c r="A119" s="47" t="s">
        <v>244</v>
      </c>
      <c r="B119" s="47" t="s">
        <v>23</v>
      </c>
      <c r="C119" s="47">
        <v>2.0</v>
      </c>
      <c r="D119" s="46" t="s">
        <v>2038</v>
      </c>
      <c r="E119" s="107">
        <v>192745.54</v>
      </c>
      <c r="F119" s="72" t="s">
        <v>122</v>
      </c>
      <c r="G119" s="46" t="s">
        <v>16</v>
      </c>
    </row>
    <row r="120">
      <c r="A120" s="47" t="s">
        <v>244</v>
      </c>
      <c r="B120" s="47" t="s">
        <v>23</v>
      </c>
      <c r="C120" s="47">
        <v>3.0</v>
      </c>
      <c r="D120" s="46" t="s">
        <v>2035</v>
      </c>
      <c r="E120" s="107">
        <v>199930.19</v>
      </c>
      <c r="F120" s="72" t="s">
        <v>122</v>
      </c>
      <c r="G120" s="46" t="s">
        <v>16</v>
      </c>
    </row>
    <row r="121">
      <c r="A121" s="47" t="s">
        <v>245</v>
      </c>
      <c r="B121" s="47" t="s">
        <v>23</v>
      </c>
      <c r="C121" s="47">
        <v>1.0</v>
      </c>
      <c r="D121" s="46" t="s">
        <v>2034</v>
      </c>
      <c r="E121" s="107">
        <v>99814.0</v>
      </c>
      <c r="F121" s="72" t="s">
        <v>122</v>
      </c>
      <c r="G121" s="46" t="s">
        <v>16</v>
      </c>
    </row>
    <row r="122">
      <c r="A122" s="47" t="s">
        <v>245</v>
      </c>
      <c r="B122" s="47" t="s">
        <v>23</v>
      </c>
      <c r="C122" s="47">
        <v>2.0</v>
      </c>
      <c r="D122" s="46" t="s">
        <v>2034</v>
      </c>
      <c r="E122" s="107">
        <v>199920.0</v>
      </c>
      <c r="F122" s="72" t="s">
        <v>122</v>
      </c>
      <c r="G122" s="46" t="s">
        <v>16</v>
      </c>
    </row>
    <row r="123">
      <c r="A123" s="47" t="s">
        <v>245</v>
      </c>
      <c r="B123" s="47" t="s">
        <v>23</v>
      </c>
      <c r="C123" s="47">
        <v>3.0</v>
      </c>
      <c r="D123" s="46" t="s">
        <v>2034</v>
      </c>
      <c r="E123" s="107">
        <v>199920.0</v>
      </c>
      <c r="F123" s="72" t="s">
        <v>122</v>
      </c>
      <c r="G123" s="46" t="s">
        <v>16</v>
      </c>
    </row>
    <row r="124">
      <c r="A124" s="47" t="s">
        <v>245</v>
      </c>
      <c r="B124" s="47" t="s">
        <v>23</v>
      </c>
      <c r="C124" s="47">
        <v>4.0</v>
      </c>
      <c r="D124" s="46" t="s">
        <v>2034</v>
      </c>
      <c r="E124" s="107">
        <v>198515.8</v>
      </c>
      <c r="F124" s="72" t="s">
        <v>122</v>
      </c>
      <c r="G124" s="46" t="s">
        <v>16</v>
      </c>
    </row>
    <row r="125">
      <c r="A125" s="47" t="s">
        <v>246</v>
      </c>
      <c r="B125" s="47" t="s">
        <v>23</v>
      </c>
      <c r="C125" s="47">
        <v>1.0</v>
      </c>
      <c r="D125" s="46" t="s">
        <v>2039</v>
      </c>
      <c r="E125" s="107">
        <v>99792.0</v>
      </c>
      <c r="F125" s="72" t="s">
        <v>122</v>
      </c>
      <c r="G125" s="46" t="s">
        <v>16</v>
      </c>
    </row>
    <row r="126">
      <c r="A126" s="47" t="s">
        <v>246</v>
      </c>
      <c r="B126" s="47" t="s">
        <v>23</v>
      </c>
      <c r="C126" s="47">
        <v>2.0</v>
      </c>
      <c r="D126" s="46" t="s">
        <v>2035</v>
      </c>
      <c r="E126" s="107">
        <v>198520.0</v>
      </c>
      <c r="F126" s="72" t="s">
        <v>122</v>
      </c>
      <c r="G126" s="46" t="s">
        <v>16</v>
      </c>
    </row>
    <row r="127">
      <c r="A127" s="47" t="s">
        <v>246</v>
      </c>
      <c r="B127" s="47" t="s">
        <v>23</v>
      </c>
      <c r="C127" s="47">
        <v>3.0</v>
      </c>
      <c r="D127" s="46" t="s">
        <v>2040</v>
      </c>
      <c r="E127" s="107">
        <v>198708.92</v>
      </c>
      <c r="F127" s="72" t="s">
        <v>122</v>
      </c>
      <c r="G127" s="46" t="s">
        <v>16</v>
      </c>
    </row>
    <row r="128">
      <c r="A128" s="47" t="s">
        <v>246</v>
      </c>
      <c r="B128" s="47" t="s">
        <v>23</v>
      </c>
      <c r="C128" s="47">
        <v>4.0</v>
      </c>
      <c r="D128" s="46" t="s">
        <v>646</v>
      </c>
      <c r="E128" s="107">
        <v>149968.0</v>
      </c>
      <c r="F128" s="72" t="s">
        <v>122</v>
      </c>
      <c r="G128" s="46" t="s">
        <v>16</v>
      </c>
    </row>
    <row r="129">
      <c r="A129" s="47" t="s">
        <v>246</v>
      </c>
      <c r="B129" s="47" t="s">
        <v>23</v>
      </c>
      <c r="C129" s="47">
        <v>5.0</v>
      </c>
      <c r="D129" s="46" t="s">
        <v>2035</v>
      </c>
      <c r="E129" s="107">
        <v>199265.4</v>
      </c>
      <c r="F129" s="72" t="s">
        <v>122</v>
      </c>
      <c r="G129" s="46" t="s">
        <v>16</v>
      </c>
    </row>
    <row r="130">
      <c r="A130" s="47" t="s">
        <v>246</v>
      </c>
      <c r="B130" s="47" t="s">
        <v>23</v>
      </c>
      <c r="C130" s="47">
        <v>6.0</v>
      </c>
      <c r="D130" s="46" t="s">
        <v>2035</v>
      </c>
      <c r="E130" s="107">
        <v>99792.0</v>
      </c>
      <c r="F130" s="72" t="s">
        <v>122</v>
      </c>
      <c r="G130" s="46" t="s">
        <v>16</v>
      </c>
    </row>
    <row r="131">
      <c r="A131" s="47" t="s">
        <v>246</v>
      </c>
      <c r="B131" s="47" t="s">
        <v>23</v>
      </c>
      <c r="C131" s="47">
        <v>7.0</v>
      </c>
      <c r="D131" s="46" t="s">
        <v>2038</v>
      </c>
      <c r="E131" s="107">
        <v>197755.51</v>
      </c>
      <c r="F131" s="72" t="s">
        <v>122</v>
      </c>
      <c r="G131" s="46" t="s">
        <v>16</v>
      </c>
    </row>
    <row r="132">
      <c r="A132" s="47" t="s">
        <v>255</v>
      </c>
      <c r="B132" s="47" t="s">
        <v>23</v>
      </c>
      <c r="C132" s="47">
        <v>1.0</v>
      </c>
      <c r="D132" s="46" t="s">
        <v>2040</v>
      </c>
      <c r="E132" s="107">
        <v>199332.6</v>
      </c>
      <c r="F132" s="72" t="s">
        <v>122</v>
      </c>
      <c r="G132" s="46" t="s">
        <v>16</v>
      </c>
    </row>
    <row r="133">
      <c r="A133" s="47" t="s">
        <v>255</v>
      </c>
      <c r="B133" s="47" t="s">
        <v>23</v>
      </c>
      <c r="C133" s="47">
        <v>2.0</v>
      </c>
      <c r="D133" s="46" t="s">
        <v>2040</v>
      </c>
      <c r="E133" s="107">
        <v>199332.0</v>
      </c>
      <c r="F133" s="72" t="s">
        <v>122</v>
      </c>
      <c r="G133" s="46" t="s">
        <v>16</v>
      </c>
    </row>
    <row r="134">
      <c r="A134" s="47" t="s">
        <v>255</v>
      </c>
      <c r="B134" s="47" t="s">
        <v>23</v>
      </c>
      <c r="C134" s="47">
        <v>3.0</v>
      </c>
      <c r="D134" s="46" t="s">
        <v>2041</v>
      </c>
      <c r="E134" s="107">
        <v>199337.0</v>
      </c>
      <c r="F134" s="72" t="s">
        <v>122</v>
      </c>
      <c r="G134" s="46" t="s">
        <v>16</v>
      </c>
    </row>
    <row r="135">
      <c r="A135" s="47" t="s">
        <v>255</v>
      </c>
      <c r="B135" s="47" t="s">
        <v>23</v>
      </c>
      <c r="C135" s="47">
        <v>4.0</v>
      </c>
      <c r="D135" s="46" t="s">
        <v>2035</v>
      </c>
      <c r="E135" s="107">
        <v>199920.0</v>
      </c>
      <c r="F135" s="72" t="s">
        <v>122</v>
      </c>
      <c r="G135" s="46" t="s">
        <v>16</v>
      </c>
    </row>
    <row r="136">
      <c r="A136" s="47" t="s">
        <v>255</v>
      </c>
      <c r="B136" s="47" t="s">
        <v>23</v>
      </c>
      <c r="C136" s="47">
        <v>5.0</v>
      </c>
      <c r="D136" s="46" t="s">
        <v>646</v>
      </c>
      <c r="E136" s="107">
        <v>199920.0</v>
      </c>
      <c r="F136" s="72" t="s">
        <v>122</v>
      </c>
      <c r="G136" s="46" t="s">
        <v>16</v>
      </c>
    </row>
    <row r="137">
      <c r="A137" s="47" t="s">
        <v>255</v>
      </c>
      <c r="B137" s="47" t="s">
        <v>23</v>
      </c>
      <c r="C137" s="47">
        <v>6.0</v>
      </c>
      <c r="D137" s="46" t="s">
        <v>2042</v>
      </c>
      <c r="E137" s="107">
        <v>198226.0</v>
      </c>
      <c r="F137" s="72" t="s">
        <v>122</v>
      </c>
      <c r="G137" s="46" t="s">
        <v>16</v>
      </c>
    </row>
    <row r="138">
      <c r="A138" s="47" t="s">
        <v>255</v>
      </c>
      <c r="B138" s="47" t="s">
        <v>23</v>
      </c>
      <c r="C138" s="47">
        <v>7.0</v>
      </c>
      <c r="D138" s="46" t="s">
        <v>646</v>
      </c>
      <c r="E138" s="107">
        <v>199034.0</v>
      </c>
      <c r="F138" s="72" t="s">
        <v>122</v>
      </c>
      <c r="G138" s="46" t="s">
        <v>16</v>
      </c>
    </row>
    <row r="139">
      <c r="A139" s="47" t="s">
        <v>256</v>
      </c>
      <c r="B139" s="47" t="s">
        <v>23</v>
      </c>
      <c r="C139" s="47">
        <v>1.0</v>
      </c>
      <c r="D139" s="46" t="s">
        <v>2039</v>
      </c>
      <c r="E139" s="107">
        <v>199920.0</v>
      </c>
      <c r="F139" s="72" t="s">
        <v>122</v>
      </c>
      <c r="G139" s="46" t="s">
        <v>16</v>
      </c>
    </row>
    <row r="140">
      <c r="A140" s="47" t="s">
        <v>256</v>
      </c>
      <c r="B140" s="47" t="s">
        <v>23</v>
      </c>
      <c r="C140" s="47">
        <v>2.0</v>
      </c>
      <c r="D140" s="46" t="s">
        <v>646</v>
      </c>
      <c r="E140" s="107">
        <v>190969.0</v>
      </c>
      <c r="F140" s="72" t="s">
        <v>122</v>
      </c>
      <c r="G140" s="46" t="s">
        <v>16</v>
      </c>
    </row>
    <row r="141">
      <c r="A141" s="47" t="s">
        <v>256</v>
      </c>
      <c r="B141" s="47" t="s">
        <v>23</v>
      </c>
      <c r="C141" s="47">
        <v>3.0</v>
      </c>
      <c r="D141" s="46" t="s">
        <v>952</v>
      </c>
      <c r="E141" s="107">
        <v>198240.0</v>
      </c>
      <c r="F141" s="72" t="s">
        <v>122</v>
      </c>
      <c r="G141" s="46" t="s">
        <v>16</v>
      </c>
    </row>
    <row r="142">
      <c r="A142" s="47" t="s">
        <v>257</v>
      </c>
      <c r="B142" s="47" t="s">
        <v>23</v>
      </c>
      <c r="C142" s="47">
        <v>1.0</v>
      </c>
      <c r="D142" s="46" t="s">
        <v>646</v>
      </c>
      <c r="E142" s="107">
        <v>199332.6</v>
      </c>
      <c r="F142" s="72" t="s">
        <v>122</v>
      </c>
      <c r="G142" s="46" t="s">
        <v>16</v>
      </c>
    </row>
    <row r="143">
      <c r="A143" s="47" t="s">
        <v>257</v>
      </c>
      <c r="B143" s="47" t="s">
        <v>23</v>
      </c>
      <c r="C143" s="47">
        <v>2.0</v>
      </c>
      <c r="D143" s="46" t="s">
        <v>2040</v>
      </c>
      <c r="E143" s="107">
        <v>199337.38</v>
      </c>
      <c r="F143" s="72" t="s">
        <v>122</v>
      </c>
      <c r="G143" s="46" t="s">
        <v>16</v>
      </c>
    </row>
    <row r="144">
      <c r="A144" s="47" t="s">
        <v>257</v>
      </c>
      <c r="B144" s="47" t="s">
        <v>23</v>
      </c>
      <c r="C144" s="47">
        <v>3.0</v>
      </c>
      <c r="D144" s="46" t="s">
        <v>2035</v>
      </c>
      <c r="E144" s="107">
        <v>199920.0</v>
      </c>
      <c r="F144" s="72" t="s">
        <v>122</v>
      </c>
      <c r="G144" s="46" t="s">
        <v>16</v>
      </c>
    </row>
    <row r="145">
      <c r="A145" s="47" t="s">
        <v>257</v>
      </c>
      <c r="B145" s="47" t="s">
        <v>23</v>
      </c>
      <c r="C145" s="47">
        <v>4.0</v>
      </c>
      <c r="D145" s="46" t="s">
        <v>2043</v>
      </c>
      <c r="E145" s="107">
        <v>199920.0</v>
      </c>
      <c r="F145" s="72" t="s">
        <v>122</v>
      </c>
      <c r="G145" s="46" t="s">
        <v>16</v>
      </c>
    </row>
    <row r="146">
      <c r="A146" s="47" t="s">
        <v>258</v>
      </c>
      <c r="B146" s="47" t="s">
        <v>23</v>
      </c>
      <c r="C146" s="47">
        <v>1.0</v>
      </c>
      <c r="D146" s="46" t="s">
        <v>646</v>
      </c>
      <c r="E146" s="107">
        <v>199337.0</v>
      </c>
      <c r="F146" s="72" t="s">
        <v>122</v>
      </c>
      <c r="G146" s="46" t="s">
        <v>16</v>
      </c>
    </row>
    <row r="147">
      <c r="A147" s="47" t="s">
        <v>258</v>
      </c>
      <c r="B147" s="47" t="s">
        <v>23</v>
      </c>
      <c r="C147" s="47">
        <v>2.0</v>
      </c>
      <c r="D147" s="46" t="s">
        <v>2044</v>
      </c>
      <c r="E147" s="107">
        <v>199920.0</v>
      </c>
      <c r="F147" s="72" t="s">
        <v>122</v>
      </c>
      <c r="G147" s="46" t="s">
        <v>16</v>
      </c>
    </row>
    <row r="148">
      <c r="A148" s="96" t="s">
        <v>258</v>
      </c>
      <c r="B148" s="96" t="s">
        <v>23</v>
      </c>
      <c r="C148" s="96">
        <v>3.0</v>
      </c>
      <c r="D148" s="60" t="s">
        <v>2043</v>
      </c>
      <c r="E148" s="108">
        <v>199808.0</v>
      </c>
      <c r="F148" s="98" t="s">
        <v>122</v>
      </c>
      <c r="G148" s="46" t="s">
        <v>16</v>
      </c>
    </row>
    <row r="149">
      <c r="A149" s="31"/>
      <c r="B149" s="31"/>
      <c r="C149" s="31"/>
      <c r="E149" s="109"/>
      <c r="F149" s="33"/>
      <c r="G149" s="52"/>
    </row>
    <row r="150">
      <c r="A150" s="31"/>
      <c r="B150" s="31"/>
      <c r="C150" s="31"/>
      <c r="E150" s="109"/>
      <c r="F150" s="33"/>
      <c r="G150" s="52"/>
    </row>
    <row r="151">
      <c r="A151" s="31"/>
      <c r="B151" s="31"/>
      <c r="C151" s="31"/>
      <c r="E151" s="109"/>
      <c r="F151" s="33"/>
      <c r="G151" s="52"/>
    </row>
    <row r="152">
      <c r="A152" s="31"/>
      <c r="B152" s="31"/>
      <c r="C152" s="31"/>
      <c r="E152" s="109"/>
      <c r="F152" s="33"/>
      <c r="G152" s="52"/>
    </row>
    <row r="153">
      <c r="A153" s="31"/>
      <c r="B153" s="31"/>
      <c r="C153" s="31"/>
      <c r="E153" s="109"/>
      <c r="F153" s="33"/>
      <c r="G153" s="52"/>
    </row>
    <row r="154">
      <c r="A154" s="31"/>
      <c r="B154" s="31"/>
      <c r="C154" s="31"/>
      <c r="E154" s="109"/>
      <c r="F154" s="33"/>
      <c r="G154" s="52"/>
    </row>
    <row r="155">
      <c r="A155" s="31"/>
      <c r="B155" s="31"/>
      <c r="C155" s="31"/>
      <c r="E155" s="109"/>
      <c r="F155" s="33"/>
      <c r="G155" s="52"/>
    </row>
    <row r="156">
      <c r="A156" s="31"/>
      <c r="B156" s="31"/>
      <c r="C156" s="31"/>
      <c r="E156" s="109"/>
      <c r="F156" s="33"/>
      <c r="G156" s="52"/>
    </row>
    <row r="157">
      <c r="A157" s="31"/>
      <c r="B157" s="31"/>
      <c r="C157" s="31"/>
      <c r="E157" s="109"/>
      <c r="F157" s="33"/>
      <c r="G157" s="52"/>
    </row>
    <row r="158">
      <c r="A158" s="31"/>
      <c r="B158" s="31"/>
      <c r="C158" s="31"/>
      <c r="E158" s="109"/>
      <c r="F158" s="33"/>
      <c r="G158" s="52"/>
    </row>
    <row r="159">
      <c r="A159" s="31"/>
      <c r="B159" s="31"/>
      <c r="C159" s="31"/>
      <c r="E159" s="109"/>
      <c r="F159" s="33"/>
      <c r="G159" s="52"/>
    </row>
    <row r="160">
      <c r="A160" s="31"/>
      <c r="B160" s="31"/>
      <c r="C160" s="31"/>
      <c r="E160" s="109"/>
      <c r="F160" s="33"/>
      <c r="G160" s="52"/>
    </row>
    <row r="161">
      <c r="A161" s="31"/>
      <c r="B161" s="31"/>
      <c r="C161" s="31"/>
      <c r="E161" s="109"/>
      <c r="F161" s="33"/>
      <c r="G161" s="52"/>
    </row>
    <row r="162">
      <c r="A162" s="31"/>
      <c r="B162" s="31"/>
      <c r="C162" s="31"/>
      <c r="E162" s="109"/>
      <c r="F162" s="33"/>
      <c r="G162" s="52"/>
    </row>
    <row r="163">
      <c r="A163" s="31"/>
      <c r="B163" s="31"/>
      <c r="C163" s="31"/>
      <c r="E163" s="109"/>
      <c r="F163" s="33"/>
      <c r="G163" s="52"/>
    </row>
    <row r="164">
      <c r="A164" s="31"/>
      <c r="B164" s="31"/>
      <c r="C164" s="31"/>
      <c r="E164" s="109"/>
      <c r="F164" s="33"/>
      <c r="G164" s="52"/>
    </row>
    <row r="165">
      <c r="A165" s="31"/>
      <c r="B165" s="31"/>
      <c r="C165" s="31"/>
      <c r="E165" s="109"/>
      <c r="F165" s="33"/>
      <c r="G165" s="52"/>
    </row>
    <row r="166">
      <c r="A166" s="31"/>
      <c r="B166" s="31"/>
      <c r="C166" s="31"/>
      <c r="E166" s="109"/>
      <c r="F166" s="33"/>
      <c r="G166" s="52"/>
    </row>
    <row r="167">
      <c r="A167" s="31"/>
      <c r="B167" s="31"/>
      <c r="C167" s="31"/>
      <c r="E167" s="109"/>
      <c r="F167" s="33"/>
      <c r="G167" s="52"/>
    </row>
    <row r="168">
      <c r="A168" s="31"/>
      <c r="B168" s="31"/>
      <c r="C168" s="31"/>
      <c r="E168" s="109"/>
      <c r="F168" s="33"/>
      <c r="G168" s="52"/>
    </row>
    <row r="169">
      <c r="A169" s="31"/>
      <c r="B169" s="31"/>
      <c r="C169" s="31"/>
      <c r="E169" s="109"/>
      <c r="F169" s="33"/>
      <c r="G169" s="52"/>
    </row>
    <row r="170">
      <c r="A170" s="31"/>
      <c r="B170" s="31"/>
      <c r="C170" s="31"/>
      <c r="E170" s="109"/>
      <c r="F170" s="33"/>
      <c r="G170" s="52"/>
    </row>
    <row r="171">
      <c r="A171" s="31"/>
      <c r="B171" s="31"/>
      <c r="C171" s="31"/>
      <c r="E171" s="109"/>
      <c r="F171" s="33"/>
      <c r="G171" s="52"/>
    </row>
    <row r="172">
      <c r="A172" s="31"/>
      <c r="B172" s="31"/>
      <c r="C172" s="31"/>
      <c r="E172" s="109"/>
      <c r="F172" s="33"/>
      <c r="G172" s="52"/>
    </row>
    <row r="173">
      <c r="A173" s="31"/>
      <c r="B173" s="31"/>
      <c r="C173" s="31"/>
      <c r="E173" s="109"/>
      <c r="F173" s="33"/>
      <c r="G173" s="52"/>
    </row>
    <row r="174">
      <c r="A174" s="31"/>
      <c r="B174" s="31"/>
      <c r="C174" s="31"/>
      <c r="E174" s="109"/>
      <c r="F174" s="33"/>
      <c r="G174" s="52"/>
    </row>
    <row r="175">
      <c r="A175" s="31"/>
      <c r="B175" s="31"/>
      <c r="C175" s="31"/>
      <c r="E175" s="109"/>
      <c r="F175" s="33"/>
      <c r="G175" s="52"/>
    </row>
    <row r="176">
      <c r="A176" s="31"/>
      <c r="B176" s="31"/>
      <c r="C176" s="31"/>
      <c r="E176" s="109"/>
      <c r="F176" s="33"/>
      <c r="G176" s="52"/>
    </row>
    <row r="177">
      <c r="A177" s="31"/>
      <c r="B177" s="31"/>
      <c r="C177" s="31"/>
      <c r="E177" s="109"/>
      <c r="F177" s="33"/>
      <c r="G177" s="52"/>
    </row>
    <row r="178">
      <c r="A178" s="31"/>
      <c r="B178" s="31"/>
      <c r="C178" s="31"/>
      <c r="E178" s="109"/>
      <c r="F178" s="33"/>
      <c r="G178" s="52"/>
    </row>
    <row r="179">
      <c r="A179" s="31"/>
      <c r="B179" s="31"/>
      <c r="C179" s="31"/>
      <c r="E179" s="109"/>
      <c r="F179" s="33"/>
      <c r="G179" s="52"/>
    </row>
    <row r="180">
      <c r="A180" s="31"/>
      <c r="B180" s="31"/>
      <c r="C180" s="31"/>
      <c r="E180" s="109"/>
      <c r="F180" s="33"/>
      <c r="G180" s="52"/>
    </row>
    <row r="181">
      <c r="A181" s="31"/>
      <c r="B181" s="31"/>
      <c r="C181" s="31"/>
      <c r="E181" s="109"/>
      <c r="F181" s="33"/>
      <c r="G181" s="52"/>
    </row>
    <row r="182">
      <c r="A182" s="31"/>
      <c r="B182" s="31"/>
      <c r="C182" s="31"/>
      <c r="E182" s="109"/>
      <c r="F182" s="33"/>
      <c r="G182" s="52"/>
    </row>
    <row r="183">
      <c r="A183" s="31"/>
      <c r="B183" s="31"/>
      <c r="C183" s="31"/>
      <c r="E183" s="109"/>
      <c r="F183" s="33"/>
      <c r="G183" s="52"/>
    </row>
    <row r="184">
      <c r="A184" s="31"/>
      <c r="B184" s="31"/>
      <c r="C184" s="31"/>
      <c r="E184" s="109"/>
      <c r="F184" s="33"/>
      <c r="G184" s="52"/>
    </row>
    <row r="185">
      <c r="A185" s="31"/>
      <c r="B185" s="31"/>
      <c r="C185" s="31"/>
      <c r="E185" s="109"/>
      <c r="F185" s="33"/>
      <c r="G185" s="52"/>
    </row>
    <row r="186">
      <c r="A186" s="31"/>
      <c r="B186" s="31"/>
      <c r="C186" s="31"/>
      <c r="E186" s="109"/>
      <c r="F186" s="33"/>
      <c r="G186" s="52"/>
    </row>
    <row r="187">
      <c r="A187" s="31"/>
      <c r="B187" s="31"/>
      <c r="C187" s="31"/>
      <c r="E187" s="109"/>
      <c r="F187" s="33"/>
      <c r="G187" s="52"/>
    </row>
    <row r="188">
      <c r="A188" s="31"/>
      <c r="B188" s="31"/>
      <c r="C188" s="31"/>
      <c r="E188" s="109"/>
      <c r="F188" s="33"/>
      <c r="G188" s="52"/>
    </row>
    <row r="189">
      <c r="A189" s="31"/>
      <c r="B189" s="31"/>
      <c r="C189" s="31"/>
      <c r="E189" s="109"/>
      <c r="F189" s="33"/>
      <c r="G189" s="52"/>
    </row>
    <row r="190">
      <c r="A190" s="31"/>
      <c r="B190" s="31"/>
      <c r="C190" s="31"/>
      <c r="E190" s="109"/>
      <c r="F190" s="33"/>
      <c r="G190" s="52"/>
    </row>
    <row r="191">
      <c r="A191" s="31"/>
      <c r="B191" s="31"/>
      <c r="C191" s="31"/>
      <c r="E191" s="109"/>
      <c r="F191" s="33"/>
      <c r="G191" s="52"/>
    </row>
    <row r="192">
      <c r="A192" s="31"/>
      <c r="B192" s="31"/>
      <c r="C192" s="31"/>
      <c r="E192" s="109"/>
      <c r="F192" s="33"/>
      <c r="G192" s="52"/>
    </row>
    <row r="193">
      <c r="A193" s="31"/>
      <c r="B193" s="31"/>
      <c r="C193" s="31"/>
      <c r="E193" s="109"/>
      <c r="F193" s="33"/>
      <c r="G193" s="52"/>
    </row>
    <row r="194">
      <c r="A194" s="31"/>
      <c r="B194" s="31"/>
      <c r="C194" s="31"/>
      <c r="E194" s="109"/>
      <c r="F194" s="33"/>
      <c r="G194" s="52"/>
    </row>
    <row r="195">
      <c r="A195" s="31"/>
      <c r="B195" s="31"/>
      <c r="C195" s="31"/>
      <c r="E195" s="109"/>
      <c r="F195" s="33"/>
      <c r="G195" s="52"/>
    </row>
    <row r="196">
      <c r="A196" s="31"/>
      <c r="B196" s="31"/>
      <c r="C196" s="31"/>
      <c r="E196" s="109"/>
      <c r="F196" s="33"/>
      <c r="G196" s="52"/>
    </row>
    <row r="197">
      <c r="A197" s="31"/>
      <c r="B197" s="31"/>
      <c r="C197" s="31"/>
      <c r="E197" s="109"/>
      <c r="F197" s="33"/>
      <c r="G197" s="52"/>
    </row>
    <row r="198">
      <c r="A198" s="31"/>
      <c r="B198" s="31"/>
      <c r="C198" s="31"/>
      <c r="E198" s="109"/>
      <c r="F198" s="33"/>
      <c r="G198" s="52"/>
    </row>
    <row r="199">
      <c r="A199" s="31"/>
      <c r="B199" s="31"/>
      <c r="C199" s="31"/>
      <c r="E199" s="109"/>
      <c r="F199" s="33"/>
      <c r="G199" s="52"/>
    </row>
    <row r="200">
      <c r="A200" s="31"/>
      <c r="B200" s="31"/>
      <c r="C200" s="31"/>
      <c r="E200" s="109"/>
      <c r="F200" s="33"/>
      <c r="G200" s="52"/>
    </row>
    <row r="201">
      <c r="A201" s="31"/>
      <c r="B201" s="31"/>
      <c r="C201" s="31"/>
      <c r="E201" s="109"/>
      <c r="F201" s="33"/>
      <c r="G201" s="52"/>
    </row>
    <row r="202">
      <c r="A202" s="31"/>
      <c r="B202" s="31"/>
      <c r="C202" s="31"/>
      <c r="E202" s="109"/>
      <c r="F202" s="33"/>
      <c r="G202" s="52"/>
    </row>
    <row r="203">
      <c r="A203" s="31"/>
      <c r="B203" s="31"/>
      <c r="C203" s="31"/>
      <c r="E203" s="109"/>
      <c r="F203" s="33"/>
      <c r="G203" s="52"/>
    </row>
    <row r="204">
      <c r="A204" s="31"/>
      <c r="B204" s="31"/>
      <c r="C204" s="31"/>
      <c r="E204" s="109"/>
      <c r="F204" s="33"/>
      <c r="G204" s="52"/>
    </row>
    <row r="205">
      <c r="A205" s="31"/>
      <c r="B205" s="31"/>
      <c r="C205" s="31"/>
      <c r="E205" s="109"/>
      <c r="F205" s="33"/>
      <c r="G205" s="52"/>
    </row>
    <row r="206">
      <c r="A206" s="31"/>
      <c r="B206" s="31"/>
      <c r="C206" s="31"/>
      <c r="E206" s="109"/>
      <c r="F206" s="33"/>
      <c r="G206" s="52"/>
    </row>
    <row r="207">
      <c r="A207" s="31"/>
      <c r="B207" s="31"/>
      <c r="C207" s="31"/>
      <c r="E207" s="109"/>
      <c r="F207" s="33"/>
      <c r="G207" s="52"/>
    </row>
    <row r="208">
      <c r="A208" s="31"/>
      <c r="B208" s="31"/>
      <c r="C208" s="31"/>
      <c r="E208" s="109"/>
      <c r="F208" s="33"/>
      <c r="G208" s="52"/>
    </row>
    <row r="209">
      <c r="A209" s="31"/>
      <c r="B209" s="31"/>
      <c r="C209" s="31"/>
      <c r="E209" s="109"/>
      <c r="F209" s="33"/>
      <c r="G209" s="52"/>
    </row>
    <row r="210">
      <c r="A210" s="31"/>
      <c r="B210" s="31"/>
      <c r="C210" s="31"/>
      <c r="E210" s="109"/>
      <c r="F210" s="33"/>
      <c r="G210" s="52"/>
    </row>
    <row r="211">
      <c r="A211" s="31"/>
      <c r="B211" s="31"/>
      <c r="C211" s="31"/>
      <c r="E211" s="109"/>
      <c r="F211" s="33"/>
      <c r="G211" s="52"/>
    </row>
    <row r="212">
      <c r="A212" s="31"/>
      <c r="B212" s="31"/>
      <c r="C212" s="31"/>
      <c r="E212" s="109"/>
      <c r="F212" s="33"/>
      <c r="G212" s="52"/>
    </row>
    <row r="213">
      <c r="A213" s="31"/>
      <c r="B213" s="31"/>
      <c r="C213" s="31"/>
      <c r="E213" s="109"/>
      <c r="F213" s="33"/>
      <c r="G213" s="52"/>
    </row>
    <row r="214">
      <c r="A214" s="31"/>
      <c r="B214" s="31"/>
      <c r="C214" s="31"/>
      <c r="E214" s="109"/>
      <c r="F214" s="33"/>
      <c r="G214" s="52"/>
    </row>
    <row r="215">
      <c r="A215" s="31"/>
      <c r="B215" s="31"/>
      <c r="C215" s="31"/>
      <c r="E215" s="109"/>
      <c r="F215" s="33"/>
      <c r="G215" s="52"/>
    </row>
    <row r="216">
      <c r="A216" s="31"/>
      <c r="B216" s="31"/>
      <c r="C216" s="31"/>
      <c r="E216" s="109"/>
      <c r="F216" s="33"/>
      <c r="G216" s="52"/>
    </row>
    <row r="217">
      <c r="A217" s="31"/>
      <c r="B217" s="31"/>
      <c r="C217" s="31"/>
      <c r="E217" s="109"/>
      <c r="F217" s="33"/>
      <c r="G217" s="52"/>
    </row>
    <row r="218">
      <c r="A218" s="31"/>
      <c r="B218" s="31"/>
      <c r="C218" s="31"/>
      <c r="E218" s="109"/>
      <c r="F218" s="33"/>
      <c r="G218" s="52"/>
    </row>
    <row r="219">
      <c r="A219" s="31"/>
      <c r="B219" s="31"/>
      <c r="C219" s="31"/>
      <c r="E219" s="109"/>
      <c r="F219" s="33"/>
      <c r="G219" s="52"/>
    </row>
    <row r="220">
      <c r="A220" s="31"/>
      <c r="B220" s="31"/>
      <c r="C220" s="31"/>
      <c r="E220" s="109"/>
      <c r="F220" s="33"/>
      <c r="G220" s="52"/>
    </row>
    <row r="221">
      <c r="A221" s="31"/>
      <c r="B221" s="31"/>
      <c r="C221" s="31"/>
      <c r="E221" s="109"/>
      <c r="F221" s="33"/>
      <c r="G221" s="52"/>
    </row>
    <row r="222">
      <c r="A222" s="31"/>
      <c r="B222" s="31"/>
      <c r="C222" s="31"/>
      <c r="E222" s="109"/>
      <c r="F222" s="33"/>
      <c r="G222" s="52"/>
    </row>
    <row r="223">
      <c r="A223" s="31"/>
      <c r="B223" s="31"/>
      <c r="C223" s="31"/>
      <c r="E223" s="109"/>
      <c r="F223" s="33"/>
      <c r="G223" s="52"/>
    </row>
    <row r="224">
      <c r="A224" s="31"/>
      <c r="B224" s="31"/>
      <c r="C224" s="31"/>
      <c r="E224" s="109"/>
      <c r="F224" s="33"/>
      <c r="G224" s="52"/>
    </row>
    <row r="225">
      <c r="A225" s="31"/>
      <c r="B225" s="31"/>
      <c r="C225" s="31"/>
      <c r="E225" s="109"/>
      <c r="F225" s="33"/>
      <c r="G225" s="52"/>
    </row>
    <row r="226">
      <c r="A226" s="31"/>
      <c r="B226" s="31"/>
      <c r="C226" s="31"/>
      <c r="E226" s="109"/>
      <c r="F226" s="33"/>
      <c r="G226" s="52"/>
    </row>
    <row r="227">
      <c r="A227" s="31"/>
      <c r="B227" s="31"/>
      <c r="C227" s="31"/>
      <c r="E227" s="109"/>
      <c r="F227" s="33"/>
      <c r="G227" s="52"/>
    </row>
    <row r="228">
      <c r="A228" s="31"/>
      <c r="B228" s="31"/>
      <c r="C228" s="31"/>
      <c r="E228" s="109"/>
      <c r="F228" s="33"/>
      <c r="G228" s="52"/>
    </row>
    <row r="229">
      <c r="A229" s="31"/>
      <c r="B229" s="31"/>
      <c r="C229" s="31"/>
      <c r="E229" s="109"/>
      <c r="F229" s="33"/>
      <c r="G229" s="52"/>
    </row>
    <row r="230">
      <c r="A230" s="31"/>
      <c r="B230" s="31"/>
      <c r="C230" s="31"/>
      <c r="E230" s="109"/>
      <c r="F230" s="33"/>
      <c r="G230" s="52"/>
    </row>
    <row r="231">
      <c r="A231" s="31"/>
      <c r="B231" s="31"/>
      <c r="C231" s="31"/>
      <c r="E231" s="109"/>
      <c r="F231" s="33"/>
      <c r="G231" s="52"/>
    </row>
    <row r="232">
      <c r="A232" s="31"/>
      <c r="B232" s="31"/>
      <c r="C232" s="31"/>
      <c r="E232" s="109"/>
      <c r="F232" s="33"/>
      <c r="G232" s="52"/>
    </row>
    <row r="233">
      <c r="A233" s="31"/>
      <c r="B233" s="31"/>
      <c r="C233" s="31"/>
      <c r="E233" s="109"/>
      <c r="F233" s="33"/>
      <c r="G233" s="52"/>
    </row>
    <row r="234">
      <c r="A234" s="31"/>
      <c r="B234" s="31"/>
      <c r="C234" s="31"/>
      <c r="E234" s="109"/>
      <c r="F234" s="33"/>
      <c r="G234" s="52"/>
    </row>
    <row r="235">
      <c r="A235" s="31"/>
      <c r="B235" s="31"/>
      <c r="C235" s="31"/>
      <c r="E235" s="109"/>
      <c r="F235" s="33"/>
      <c r="G235" s="52"/>
    </row>
    <row r="236">
      <c r="A236" s="31"/>
      <c r="B236" s="31"/>
      <c r="C236" s="31"/>
      <c r="E236" s="109"/>
      <c r="F236" s="33"/>
      <c r="G236" s="52"/>
    </row>
    <row r="237">
      <c r="A237" s="31"/>
      <c r="B237" s="31"/>
      <c r="C237" s="31"/>
      <c r="E237" s="109"/>
      <c r="F237" s="33"/>
      <c r="G237" s="52"/>
    </row>
    <row r="238">
      <c r="A238" s="31"/>
      <c r="B238" s="31"/>
      <c r="C238" s="31"/>
      <c r="E238" s="109"/>
      <c r="F238" s="33"/>
      <c r="G238" s="52"/>
    </row>
    <row r="239">
      <c r="A239" s="31"/>
      <c r="B239" s="31"/>
      <c r="C239" s="31"/>
      <c r="E239" s="109"/>
      <c r="F239" s="33"/>
      <c r="G239" s="52"/>
    </row>
    <row r="240">
      <c r="A240" s="31"/>
      <c r="B240" s="31"/>
      <c r="C240" s="31"/>
      <c r="E240" s="109"/>
      <c r="F240" s="33"/>
      <c r="G240" s="52"/>
    </row>
    <row r="241">
      <c r="A241" s="31"/>
      <c r="B241" s="31"/>
      <c r="C241" s="31"/>
      <c r="E241" s="109"/>
      <c r="F241" s="33"/>
      <c r="G241" s="52"/>
    </row>
    <row r="242">
      <c r="A242" s="31"/>
      <c r="B242" s="31"/>
      <c r="C242" s="31"/>
      <c r="E242" s="109"/>
      <c r="F242" s="33"/>
      <c r="G242" s="52"/>
    </row>
    <row r="243">
      <c r="A243" s="31"/>
      <c r="B243" s="31"/>
      <c r="C243" s="31"/>
      <c r="E243" s="109"/>
      <c r="F243" s="33"/>
      <c r="G243" s="52"/>
    </row>
    <row r="244">
      <c r="A244" s="31"/>
      <c r="B244" s="31"/>
      <c r="C244" s="31"/>
      <c r="E244" s="109"/>
      <c r="F244" s="33"/>
      <c r="G244" s="52"/>
    </row>
    <row r="245">
      <c r="A245" s="31"/>
      <c r="B245" s="31"/>
      <c r="C245" s="31"/>
      <c r="E245" s="109"/>
      <c r="F245" s="33"/>
      <c r="G245" s="52"/>
    </row>
    <row r="246">
      <c r="A246" s="31"/>
      <c r="B246" s="31"/>
      <c r="C246" s="31"/>
      <c r="E246" s="109"/>
      <c r="F246" s="33"/>
      <c r="G246" s="52"/>
    </row>
    <row r="247">
      <c r="A247" s="31"/>
      <c r="B247" s="31"/>
      <c r="C247" s="31"/>
      <c r="E247" s="109"/>
      <c r="F247" s="33"/>
      <c r="G247" s="52"/>
    </row>
    <row r="248">
      <c r="A248" s="31"/>
      <c r="B248" s="31"/>
      <c r="C248" s="31"/>
      <c r="E248" s="109"/>
      <c r="F248" s="33"/>
      <c r="G248" s="52"/>
    </row>
    <row r="249">
      <c r="A249" s="31"/>
      <c r="B249" s="31"/>
      <c r="C249" s="31"/>
      <c r="E249" s="109"/>
      <c r="F249" s="33"/>
      <c r="G249" s="52"/>
    </row>
    <row r="250">
      <c r="A250" s="31"/>
      <c r="B250" s="31"/>
      <c r="C250" s="31"/>
      <c r="E250" s="109"/>
      <c r="F250" s="33"/>
      <c r="G250" s="52"/>
    </row>
    <row r="251">
      <c r="A251" s="31"/>
      <c r="B251" s="31"/>
      <c r="C251" s="31"/>
      <c r="E251" s="109"/>
      <c r="F251" s="33"/>
      <c r="G251" s="52"/>
    </row>
    <row r="252">
      <c r="A252" s="31"/>
      <c r="B252" s="31"/>
      <c r="C252" s="31"/>
      <c r="E252" s="109"/>
      <c r="F252" s="33"/>
      <c r="G252" s="52"/>
    </row>
    <row r="253">
      <c r="A253" s="31"/>
      <c r="B253" s="31"/>
      <c r="C253" s="31"/>
      <c r="E253" s="109"/>
      <c r="F253" s="33"/>
      <c r="G253" s="52"/>
    </row>
    <row r="254">
      <c r="A254" s="31"/>
      <c r="B254" s="31"/>
      <c r="C254" s="31"/>
      <c r="E254" s="109"/>
      <c r="F254" s="33"/>
      <c r="G254" s="52"/>
    </row>
    <row r="255">
      <c r="A255" s="31"/>
      <c r="B255" s="31"/>
      <c r="C255" s="31"/>
      <c r="E255" s="109"/>
      <c r="F255" s="33"/>
      <c r="G255" s="52"/>
    </row>
    <row r="256">
      <c r="A256" s="31"/>
      <c r="B256" s="31"/>
      <c r="C256" s="31"/>
      <c r="E256" s="109"/>
      <c r="F256" s="33"/>
      <c r="G256" s="52"/>
    </row>
    <row r="257">
      <c r="A257" s="31"/>
      <c r="B257" s="31"/>
      <c r="C257" s="31"/>
      <c r="E257" s="109"/>
      <c r="F257" s="33"/>
      <c r="G257" s="52"/>
    </row>
    <row r="258">
      <c r="A258" s="31"/>
      <c r="B258" s="31"/>
      <c r="C258" s="31"/>
      <c r="E258" s="109"/>
      <c r="F258" s="33"/>
      <c r="G258" s="52"/>
    </row>
    <row r="259">
      <c r="A259" s="31"/>
      <c r="B259" s="31"/>
      <c r="C259" s="31"/>
      <c r="E259" s="109"/>
      <c r="F259" s="33"/>
      <c r="G259" s="52"/>
    </row>
    <row r="260">
      <c r="A260" s="31"/>
      <c r="B260" s="31"/>
      <c r="C260" s="31"/>
      <c r="E260" s="109"/>
      <c r="F260" s="33"/>
      <c r="G260" s="52"/>
    </row>
    <row r="261">
      <c r="A261" s="31"/>
      <c r="B261" s="31"/>
      <c r="C261" s="31"/>
      <c r="E261" s="109"/>
      <c r="F261" s="33"/>
      <c r="G261" s="52"/>
    </row>
    <row r="262">
      <c r="A262" s="31"/>
      <c r="B262" s="31"/>
      <c r="C262" s="31"/>
      <c r="E262" s="109"/>
      <c r="F262" s="33"/>
      <c r="G262" s="52"/>
    </row>
    <row r="263">
      <c r="A263" s="31"/>
      <c r="B263" s="31"/>
      <c r="C263" s="31"/>
      <c r="E263" s="109"/>
      <c r="F263" s="33"/>
      <c r="G263" s="52"/>
    </row>
    <row r="264">
      <c r="A264" s="31"/>
      <c r="B264" s="31"/>
      <c r="C264" s="31"/>
      <c r="E264" s="109"/>
      <c r="F264" s="33"/>
      <c r="G264" s="52"/>
    </row>
    <row r="265">
      <c r="A265" s="31"/>
      <c r="B265" s="31"/>
      <c r="C265" s="31"/>
      <c r="E265" s="109"/>
      <c r="F265" s="33"/>
      <c r="G265" s="52"/>
    </row>
    <row r="266">
      <c r="A266" s="31"/>
      <c r="B266" s="31"/>
      <c r="C266" s="31"/>
      <c r="E266" s="109"/>
      <c r="F266" s="33"/>
      <c r="G266" s="52"/>
    </row>
    <row r="267">
      <c r="A267" s="31"/>
      <c r="B267" s="31"/>
      <c r="C267" s="31"/>
      <c r="E267" s="109"/>
      <c r="F267" s="33"/>
      <c r="G267" s="52"/>
    </row>
    <row r="268">
      <c r="A268" s="31"/>
      <c r="B268" s="31"/>
      <c r="C268" s="31"/>
      <c r="E268" s="109"/>
      <c r="F268" s="33"/>
      <c r="G268" s="52"/>
    </row>
    <row r="269">
      <c r="A269" s="31"/>
      <c r="B269" s="31"/>
      <c r="C269" s="31"/>
      <c r="E269" s="109"/>
      <c r="F269" s="33"/>
      <c r="G269" s="52"/>
    </row>
    <row r="270">
      <c r="A270" s="31"/>
      <c r="B270" s="31"/>
      <c r="C270" s="31"/>
      <c r="E270" s="109"/>
      <c r="F270" s="33"/>
      <c r="G270" s="52"/>
    </row>
    <row r="271">
      <c r="A271" s="31"/>
      <c r="B271" s="31"/>
      <c r="C271" s="31"/>
      <c r="E271" s="109"/>
      <c r="F271" s="33"/>
      <c r="G271" s="52"/>
    </row>
    <row r="272">
      <c r="A272" s="31"/>
      <c r="B272" s="31"/>
      <c r="C272" s="31"/>
      <c r="E272" s="109"/>
      <c r="F272" s="33"/>
      <c r="G272" s="52"/>
    </row>
    <row r="273">
      <c r="A273" s="31"/>
      <c r="B273" s="31"/>
      <c r="C273" s="31"/>
      <c r="E273" s="109"/>
      <c r="F273" s="33"/>
      <c r="G273" s="52"/>
    </row>
    <row r="274">
      <c r="A274" s="31"/>
      <c r="B274" s="31"/>
      <c r="C274" s="31"/>
      <c r="E274" s="109"/>
      <c r="F274" s="33"/>
      <c r="G274" s="52"/>
    </row>
    <row r="275">
      <c r="A275" s="31"/>
      <c r="B275" s="31"/>
      <c r="C275" s="31"/>
      <c r="E275" s="109"/>
      <c r="F275" s="33"/>
      <c r="G275" s="52"/>
    </row>
    <row r="276">
      <c r="A276" s="31"/>
      <c r="B276" s="31"/>
      <c r="C276" s="31"/>
      <c r="E276" s="109"/>
      <c r="F276" s="33"/>
      <c r="G276" s="52"/>
    </row>
    <row r="277">
      <c r="A277" s="31"/>
      <c r="B277" s="31"/>
      <c r="C277" s="31"/>
      <c r="E277" s="109"/>
      <c r="F277" s="33"/>
      <c r="G277" s="52"/>
    </row>
    <row r="278">
      <c r="A278" s="31"/>
      <c r="B278" s="31"/>
      <c r="C278" s="31"/>
      <c r="E278" s="109"/>
      <c r="F278" s="33"/>
      <c r="G278" s="52"/>
    </row>
    <row r="279">
      <c r="A279" s="31"/>
      <c r="B279" s="31"/>
      <c r="C279" s="31"/>
      <c r="E279" s="109"/>
      <c r="F279" s="33"/>
      <c r="G279" s="52"/>
    </row>
    <row r="280">
      <c r="A280" s="31"/>
      <c r="B280" s="31"/>
      <c r="C280" s="31"/>
      <c r="E280" s="109"/>
      <c r="F280" s="33"/>
      <c r="G280" s="52"/>
    </row>
    <row r="281">
      <c r="A281" s="31"/>
      <c r="B281" s="31"/>
      <c r="C281" s="31"/>
      <c r="E281" s="109"/>
      <c r="F281" s="33"/>
      <c r="G281" s="52"/>
    </row>
    <row r="282">
      <c r="A282" s="31"/>
      <c r="B282" s="31"/>
      <c r="C282" s="31"/>
      <c r="E282" s="109"/>
      <c r="F282" s="33"/>
      <c r="G282" s="52"/>
    </row>
    <row r="283">
      <c r="A283" s="31"/>
      <c r="B283" s="31"/>
      <c r="C283" s="31"/>
      <c r="E283" s="109"/>
      <c r="F283" s="33"/>
      <c r="G283" s="52"/>
    </row>
    <row r="284">
      <c r="A284" s="31"/>
      <c r="B284" s="31"/>
      <c r="C284" s="31"/>
      <c r="E284" s="109"/>
      <c r="F284" s="33"/>
      <c r="G284" s="52"/>
    </row>
    <row r="285">
      <c r="A285" s="31"/>
      <c r="B285" s="31"/>
      <c r="C285" s="31"/>
      <c r="E285" s="109"/>
      <c r="F285" s="33"/>
      <c r="G285" s="52"/>
    </row>
    <row r="286">
      <c r="A286" s="31"/>
      <c r="B286" s="31"/>
      <c r="C286" s="31"/>
      <c r="E286" s="109"/>
      <c r="F286" s="33"/>
      <c r="G286" s="52"/>
    </row>
    <row r="287">
      <c r="A287" s="31"/>
      <c r="B287" s="31"/>
      <c r="C287" s="31"/>
      <c r="E287" s="109"/>
      <c r="F287" s="33"/>
      <c r="G287" s="52"/>
    </row>
    <row r="288">
      <c r="A288" s="31"/>
      <c r="B288" s="31"/>
      <c r="C288" s="31"/>
      <c r="E288" s="109"/>
      <c r="F288" s="33"/>
      <c r="G288" s="52"/>
    </row>
    <row r="289">
      <c r="A289" s="31"/>
      <c r="B289" s="31"/>
      <c r="C289" s="31"/>
      <c r="E289" s="109"/>
      <c r="F289" s="33"/>
      <c r="G289" s="52"/>
    </row>
    <row r="290">
      <c r="A290" s="31"/>
      <c r="B290" s="31"/>
      <c r="C290" s="31"/>
      <c r="E290" s="109"/>
      <c r="F290" s="33"/>
      <c r="G290" s="52"/>
    </row>
    <row r="291">
      <c r="A291" s="31"/>
      <c r="B291" s="31"/>
      <c r="C291" s="31"/>
      <c r="E291" s="109"/>
      <c r="F291" s="33"/>
      <c r="G291" s="52"/>
    </row>
    <row r="292">
      <c r="A292" s="31"/>
      <c r="B292" s="31"/>
      <c r="C292" s="31"/>
      <c r="E292" s="109"/>
      <c r="F292" s="33"/>
      <c r="G292" s="52"/>
    </row>
    <row r="293">
      <c r="A293" s="31"/>
      <c r="B293" s="31"/>
      <c r="C293" s="31"/>
      <c r="E293" s="109"/>
      <c r="F293" s="33"/>
      <c r="G293" s="52"/>
    </row>
    <row r="294">
      <c r="A294" s="31"/>
      <c r="B294" s="31"/>
      <c r="C294" s="31"/>
      <c r="E294" s="109"/>
      <c r="F294" s="33"/>
      <c r="G294" s="52"/>
    </row>
    <row r="295">
      <c r="A295" s="31"/>
      <c r="B295" s="31"/>
      <c r="C295" s="31"/>
      <c r="E295" s="109"/>
      <c r="F295" s="33"/>
      <c r="G295" s="52"/>
    </row>
    <row r="296">
      <c r="A296" s="31"/>
      <c r="B296" s="31"/>
      <c r="C296" s="31"/>
      <c r="E296" s="109"/>
      <c r="F296" s="33"/>
      <c r="G296" s="52"/>
    </row>
    <row r="297">
      <c r="A297" s="31"/>
      <c r="B297" s="31"/>
      <c r="C297" s="31"/>
      <c r="E297" s="109"/>
      <c r="F297" s="33"/>
      <c r="G297" s="52"/>
    </row>
    <row r="298">
      <c r="A298" s="31"/>
      <c r="B298" s="31"/>
      <c r="C298" s="31"/>
      <c r="E298" s="109"/>
      <c r="F298" s="33"/>
      <c r="G298" s="52"/>
    </row>
    <row r="299">
      <c r="A299" s="31"/>
      <c r="B299" s="31"/>
      <c r="C299" s="31"/>
      <c r="E299" s="109"/>
      <c r="F299" s="33"/>
      <c r="G299" s="52"/>
    </row>
    <row r="300">
      <c r="A300" s="31"/>
      <c r="B300" s="31"/>
      <c r="C300" s="31"/>
      <c r="E300" s="109"/>
      <c r="F300" s="33"/>
      <c r="G300" s="52"/>
    </row>
    <row r="301">
      <c r="A301" s="31"/>
      <c r="B301" s="31"/>
      <c r="C301" s="31"/>
      <c r="E301" s="109"/>
      <c r="F301" s="33"/>
      <c r="G301" s="52"/>
    </row>
    <row r="302">
      <c r="A302" s="31"/>
      <c r="B302" s="31"/>
      <c r="C302" s="31"/>
      <c r="E302" s="109"/>
      <c r="F302" s="33"/>
      <c r="G302" s="52"/>
    </row>
    <row r="303">
      <c r="A303" s="31"/>
      <c r="B303" s="31"/>
      <c r="C303" s="31"/>
      <c r="E303" s="109"/>
      <c r="F303" s="33"/>
      <c r="G303" s="52"/>
    </row>
    <row r="304">
      <c r="A304" s="31"/>
      <c r="B304" s="31"/>
      <c r="C304" s="31"/>
      <c r="E304" s="109"/>
      <c r="F304" s="33"/>
      <c r="G304" s="52"/>
    </row>
    <row r="305">
      <c r="A305" s="31"/>
      <c r="B305" s="31"/>
      <c r="C305" s="31"/>
      <c r="E305" s="109"/>
      <c r="F305" s="33"/>
      <c r="G305" s="52"/>
    </row>
    <row r="306">
      <c r="A306" s="31"/>
      <c r="B306" s="31"/>
      <c r="C306" s="31"/>
      <c r="E306" s="109"/>
      <c r="F306" s="33"/>
      <c r="G306" s="52"/>
    </row>
    <row r="307">
      <c r="A307" s="31"/>
      <c r="B307" s="31"/>
      <c r="C307" s="31"/>
      <c r="E307" s="109"/>
      <c r="F307" s="33"/>
      <c r="G307" s="52"/>
    </row>
    <row r="308">
      <c r="A308" s="31"/>
      <c r="B308" s="31"/>
      <c r="C308" s="31"/>
      <c r="E308" s="109"/>
      <c r="F308" s="33"/>
      <c r="G308" s="52"/>
    </row>
    <row r="309">
      <c r="A309" s="31"/>
      <c r="B309" s="31"/>
      <c r="C309" s="31"/>
      <c r="E309" s="109"/>
      <c r="F309" s="33"/>
      <c r="G309" s="52"/>
    </row>
    <row r="310">
      <c r="A310" s="31"/>
      <c r="B310" s="31"/>
      <c r="C310" s="31"/>
      <c r="E310" s="109"/>
      <c r="F310" s="33"/>
      <c r="G310" s="52"/>
    </row>
    <row r="311">
      <c r="A311" s="31"/>
      <c r="B311" s="31"/>
      <c r="C311" s="31"/>
      <c r="E311" s="109"/>
      <c r="F311" s="33"/>
      <c r="G311" s="52"/>
    </row>
    <row r="312">
      <c r="A312" s="31"/>
      <c r="B312" s="31"/>
      <c r="C312" s="31"/>
      <c r="E312" s="109"/>
      <c r="F312" s="33"/>
      <c r="G312" s="52"/>
    </row>
    <row r="313">
      <c r="A313" s="31"/>
      <c r="B313" s="31"/>
      <c r="C313" s="31"/>
      <c r="E313" s="109"/>
      <c r="F313" s="33"/>
      <c r="G313" s="52"/>
    </row>
    <row r="314">
      <c r="A314" s="31"/>
      <c r="B314" s="31"/>
      <c r="C314" s="31"/>
      <c r="E314" s="109"/>
      <c r="F314" s="33"/>
      <c r="G314" s="52"/>
    </row>
    <row r="315">
      <c r="A315" s="31"/>
      <c r="B315" s="31"/>
      <c r="C315" s="31"/>
      <c r="E315" s="109"/>
      <c r="F315" s="33"/>
      <c r="G315" s="52"/>
    </row>
    <row r="316">
      <c r="A316" s="31"/>
      <c r="B316" s="31"/>
      <c r="C316" s="31"/>
      <c r="E316" s="109"/>
      <c r="F316" s="33"/>
      <c r="G316" s="52"/>
    </row>
    <row r="317">
      <c r="A317" s="31"/>
      <c r="B317" s="31"/>
      <c r="C317" s="31"/>
      <c r="E317" s="109"/>
      <c r="F317" s="33"/>
      <c r="G317" s="52"/>
    </row>
    <row r="318">
      <c r="A318" s="31"/>
      <c r="B318" s="31"/>
      <c r="C318" s="31"/>
      <c r="E318" s="109"/>
      <c r="F318" s="33"/>
      <c r="G318" s="52"/>
    </row>
    <row r="319">
      <c r="A319" s="31"/>
      <c r="B319" s="31"/>
      <c r="C319" s="31"/>
      <c r="E319" s="109"/>
      <c r="F319" s="33"/>
      <c r="G319" s="52"/>
    </row>
    <row r="320">
      <c r="A320" s="31"/>
      <c r="B320" s="31"/>
      <c r="C320" s="31"/>
      <c r="E320" s="109"/>
      <c r="F320" s="33"/>
      <c r="G320" s="52"/>
    </row>
    <row r="321">
      <c r="A321" s="31"/>
      <c r="B321" s="31"/>
      <c r="C321" s="31"/>
      <c r="E321" s="109"/>
      <c r="F321" s="33"/>
      <c r="G321" s="52"/>
    </row>
    <row r="322">
      <c r="A322" s="31"/>
      <c r="B322" s="31"/>
      <c r="C322" s="31"/>
      <c r="E322" s="109"/>
      <c r="F322" s="33"/>
      <c r="G322" s="52"/>
    </row>
    <row r="323">
      <c r="A323" s="31"/>
      <c r="B323" s="31"/>
      <c r="C323" s="31"/>
      <c r="E323" s="109"/>
      <c r="F323" s="33"/>
      <c r="G323" s="52"/>
    </row>
    <row r="324">
      <c r="A324" s="31"/>
      <c r="B324" s="31"/>
      <c r="C324" s="31"/>
      <c r="E324" s="109"/>
      <c r="F324" s="33"/>
      <c r="G324" s="52"/>
    </row>
    <row r="325">
      <c r="A325" s="31"/>
      <c r="B325" s="31"/>
      <c r="C325" s="31"/>
      <c r="E325" s="109"/>
      <c r="F325" s="33"/>
      <c r="G325" s="52"/>
    </row>
    <row r="326">
      <c r="A326" s="31"/>
      <c r="B326" s="31"/>
      <c r="C326" s="31"/>
      <c r="E326" s="109"/>
      <c r="F326" s="33"/>
      <c r="G326" s="52"/>
    </row>
    <row r="327">
      <c r="A327" s="31"/>
      <c r="B327" s="31"/>
      <c r="C327" s="31"/>
      <c r="E327" s="109"/>
      <c r="F327" s="33"/>
      <c r="G327" s="52"/>
    </row>
    <row r="328">
      <c r="A328" s="31"/>
      <c r="B328" s="31"/>
      <c r="C328" s="31"/>
      <c r="E328" s="109"/>
      <c r="F328" s="33"/>
      <c r="G328" s="52"/>
    </row>
    <row r="329">
      <c r="A329" s="31"/>
      <c r="B329" s="31"/>
      <c r="C329" s="31"/>
      <c r="E329" s="109"/>
      <c r="F329" s="33"/>
      <c r="G329" s="52"/>
    </row>
    <row r="330">
      <c r="A330" s="31"/>
      <c r="B330" s="31"/>
      <c r="C330" s="31"/>
      <c r="E330" s="109"/>
      <c r="F330" s="33"/>
      <c r="G330" s="52"/>
    </row>
    <row r="331">
      <c r="A331" s="31"/>
      <c r="B331" s="31"/>
      <c r="C331" s="31"/>
      <c r="E331" s="109"/>
      <c r="F331" s="33"/>
      <c r="G331" s="52"/>
    </row>
    <row r="332">
      <c r="A332" s="31"/>
      <c r="B332" s="31"/>
      <c r="C332" s="31"/>
      <c r="E332" s="109"/>
      <c r="F332" s="33"/>
      <c r="G332" s="52"/>
    </row>
    <row r="333">
      <c r="A333" s="31"/>
      <c r="B333" s="31"/>
      <c r="C333" s="31"/>
      <c r="E333" s="109"/>
      <c r="F333" s="33"/>
      <c r="G333" s="52"/>
    </row>
    <row r="334">
      <c r="A334" s="31"/>
      <c r="B334" s="31"/>
      <c r="C334" s="31"/>
      <c r="E334" s="109"/>
      <c r="F334" s="33"/>
      <c r="G334" s="52"/>
    </row>
    <row r="335">
      <c r="A335" s="31"/>
      <c r="B335" s="31"/>
      <c r="C335" s="31"/>
      <c r="E335" s="109"/>
      <c r="F335" s="33"/>
      <c r="G335" s="52"/>
    </row>
    <row r="336">
      <c r="A336" s="31"/>
      <c r="B336" s="31"/>
      <c r="C336" s="31"/>
      <c r="E336" s="109"/>
      <c r="F336" s="33"/>
      <c r="G336" s="52"/>
    </row>
    <row r="337">
      <c r="A337" s="31"/>
      <c r="B337" s="31"/>
      <c r="C337" s="31"/>
      <c r="E337" s="109"/>
      <c r="F337" s="33"/>
      <c r="G337" s="52"/>
    </row>
    <row r="338">
      <c r="A338" s="31"/>
      <c r="B338" s="31"/>
      <c r="C338" s="31"/>
      <c r="E338" s="109"/>
      <c r="F338" s="33"/>
      <c r="G338" s="52"/>
    </row>
    <row r="339">
      <c r="A339" s="31"/>
      <c r="B339" s="31"/>
      <c r="C339" s="31"/>
      <c r="E339" s="109"/>
      <c r="F339" s="33"/>
      <c r="G339" s="52"/>
    </row>
    <row r="340">
      <c r="A340" s="31"/>
      <c r="B340" s="31"/>
      <c r="C340" s="31"/>
      <c r="E340" s="109"/>
      <c r="F340" s="33"/>
      <c r="G340" s="52"/>
    </row>
    <row r="341">
      <c r="A341" s="31"/>
      <c r="B341" s="31"/>
      <c r="C341" s="31"/>
      <c r="E341" s="109"/>
      <c r="F341" s="33"/>
      <c r="G341" s="52"/>
    </row>
    <row r="342">
      <c r="A342" s="31"/>
      <c r="B342" s="31"/>
      <c r="C342" s="31"/>
      <c r="E342" s="109"/>
      <c r="F342" s="33"/>
      <c r="G342" s="52"/>
    </row>
    <row r="343">
      <c r="A343" s="31"/>
      <c r="B343" s="31"/>
      <c r="C343" s="31"/>
      <c r="E343" s="109"/>
      <c r="F343" s="33"/>
      <c r="G343" s="52"/>
    </row>
    <row r="344">
      <c r="A344" s="31"/>
      <c r="B344" s="31"/>
      <c r="C344" s="31"/>
      <c r="E344" s="109"/>
      <c r="F344" s="33"/>
      <c r="G344" s="52"/>
    </row>
    <row r="345">
      <c r="A345" s="31"/>
      <c r="B345" s="31"/>
      <c r="C345" s="31"/>
      <c r="E345" s="109"/>
      <c r="F345" s="33"/>
      <c r="G345" s="52"/>
    </row>
    <row r="346">
      <c r="A346" s="31"/>
      <c r="B346" s="31"/>
      <c r="C346" s="31"/>
      <c r="E346" s="109"/>
      <c r="F346" s="33"/>
      <c r="G346" s="52"/>
    </row>
    <row r="347">
      <c r="A347" s="31"/>
      <c r="B347" s="31"/>
      <c r="C347" s="31"/>
      <c r="E347" s="109"/>
      <c r="F347" s="33"/>
      <c r="G347" s="52"/>
    </row>
    <row r="348">
      <c r="A348" s="31"/>
      <c r="B348" s="31"/>
      <c r="C348" s="31"/>
      <c r="E348" s="109"/>
      <c r="F348" s="33"/>
      <c r="G348" s="52"/>
    </row>
    <row r="349">
      <c r="A349" s="31"/>
      <c r="B349" s="31"/>
      <c r="C349" s="31"/>
      <c r="E349" s="109"/>
      <c r="F349" s="33"/>
      <c r="G349" s="52"/>
    </row>
    <row r="350">
      <c r="A350" s="31"/>
      <c r="B350" s="31"/>
      <c r="C350" s="31"/>
      <c r="E350" s="109"/>
      <c r="F350" s="33"/>
      <c r="G350" s="52"/>
    </row>
    <row r="351">
      <c r="A351" s="31"/>
      <c r="B351" s="31"/>
      <c r="C351" s="31"/>
      <c r="E351" s="109"/>
      <c r="F351" s="33"/>
      <c r="G351" s="52"/>
    </row>
    <row r="352">
      <c r="A352" s="31"/>
      <c r="B352" s="31"/>
      <c r="C352" s="31"/>
      <c r="E352" s="109"/>
      <c r="F352" s="33"/>
      <c r="G352" s="52"/>
    </row>
    <row r="353">
      <c r="A353" s="31"/>
      <c r="B353" s="31"/>
      <c r="C353" s="31"/>
      <c r="E353" s="109"/>
      <c r="F353" s="33"/>
      <c r="G353" s="52"/>
    </row>
    <row r="354">
      <c r="A354" s="31"/>
      <c r="B354" s="31"/>
      <c r="C354" s="31"/>
      <c r="E354" s="109"/>
      <c r="F354" s="33"/>
      <c r="G354" s="52"/>
    </row>
    <row r="355">
      <c r="A355" s="31"/>
      <c r="B355" s="31"/>
      <c r="C355" s="31"/>
      <c r="E355" s="109"/>
      <c r="F355" s="33"/>
      <c r="G355" s="52"/>
    </row>
    <row r="356">
      <c r="A356" s="31"/>
      <c r="B356" s="31"/>
      <c r="C356" s="31"/>
      <c r="E356" s="109"/>
      <c r="F356" s="33"/>
      <c r="G356" s="52"/>
    </row>
    <row r="357">
      <c r="A357" s="31"/>
      <c r="B357" s="31"/>
      <c r="C357" s="31"/>
      <c r="E357" s="109"/>
      <c r="F357" s="33"/>
      <c r="G357" s="52"/>
    </row>
    <row r="358">
      <c r="A358" s="31"/>
      <c r="B358" s="31"/>
      <c r="C358" s="31"/>
      <c r="E358" s="109"/>
      <c r="F358" s="33"/>
      <c r="G358" s="52"/>
    </row>
    <row r="359">
      <c r="A359" s="31"/>
      <c r="B359" s="31"/>
      <c r="C359" s="31"/>
      <c r="E359" s="109"/>
      <c r="F359" s="33"/>
      <c r="G359" s="52"/>
    </row>
    <row r="360">
      <c r="A360" s="31"/>
      <c r="B360" s="31"/>
      <c r="C360" s="31"/>
      <c r="E360" s="109"/>
      <c r="F360" s="33"/>
      <c r="G360" s="52"/>
    </row>
    <row r="361">
      <c r="A361" s="31"/>
      <c r="B361" s="31"/>
      <c r="C361" s="31"/>
      <c r="E361" s="109"/>
      <c r="F361" s="33"/>
      <c r="G361" s="52"/>
    </row>
    <row r="362">
      <c r="A362" s="31"/>
      <c r="B362" s="31"/>
      <c r="C362" s="31"/>
      <c r="E362" s="109"/>
      <c r="F362" s="33"/>
      <c r="G362" s="52"/>
    </row>
    <row r="363">
      <c r="A363" s="31"/>
      <c r="B363" s="31"/>
      <c r="C363" s="31"/>
      <c r="E363" s="109"/>
      <c r="F363" s="33"/>
      <c r="G363" s="52"/>
    </row>
    <row r="364">
      <c r="A364" s="31"/>
      <c r="B364" s="31"/>
      <c r="C364" s="31"/>
      <c r="E364" s="109"/>
      <c r="F364" s="33"/>
      <c r="G364" s="52"/>
    </row>
    <row r="365">
      <c r="A365" s="31"/>
      <c r="B365" s="31"/>
      <c r="C365" s="31"/>
      <c r="E365" s="109"/>
      <c r="F365" s="33"/>
      <c r="G365" s="52"/>
    </row>
    <row r="366">
      <c r="A366" s="31"/>
      <c r="B366" s="31"/>
      <c r="C366" s="31"/>
      <c r="E366" s="109"/>
      <c r="F366" s="33"/>
      <c r="G366" s="52"/>
    </row>
    <row r="367">
      <c r="A367" s="31"/>
      <c r="B367" s="31"/>
      <c r="C367" s="31"/>
      <c r="E367" s="109"/>
      <c r="F367" s="33"/>
      <c r="G367" s="52"/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7">
      <formula1>Codes!$E$2:$E$6</formula1>
    </dataValidation>
    <dataValidation type="list" allowBlank="1" sqref="G4:G997">
      <formula1>Codes!$A$2:$A$6</formula1>
    </dataValidation>
    <dataValidation type="list" allowBlank="1" sqref="F4:F997">
      <formula1>Codes!$G$2:$G$51</formula1>
    </dataValidation>
    <dataValidation type="list" allowBlank="1" sqref="A4:A997">
      <formula1>Codes!$C$2:$C$171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29.29"/>
    <col customWidth="1" min="8" max="8" width="33.0"/>
    <col customWidth="1" min="9" max="9" width="34.86"/>
  </cols>
  <sheetData>
    <row r="1">
      <c r="A1" s="68" t="s">
        <v>2045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countif(G4:G1997,"Open")</f>
        <v>0</v>
      </c>
      <c r="H2" s="46"/>
      <c r="I2" s="46"/>
    </row>
    <row r="3">
      <c r="A3" s="146" t="s">
        <v>597</v>
      </c>
      <c r="B3" s="146" t="s">
        <v>2</v>
      </c>
      <c r="C3" s="146" t="s">
        <v>598</v>
      </c>
      <c r="D3" s="146" t="s">
        <v>599</v>
      </c>
      <c r="E3" s="147" t="s">
        <v>600</v>
      </c>
      <c r="F3" s="148" t="s">
        <v>3</v>
      </c>
      <c r="G3" s="146" t="s">
        <v>0</v>
      </c>
      <c r="H3" s="146" t="s">
        <v>327</v>
      </c>
      <c r="I3" s="146" t="s">
        <v>328</v>
      </c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  <c r="U3" s="149"/>
      <c r="V3" s="149"/>
      <c r="W3" s="149"/>
      <c r="X3" s="149"/>
      <c r="Y3" s="149"/>
    </row>
    <row r="4">
      <c r="A4" s="47" t="s">
        <v>159</v>
      </c>
      <c r="B4" s="47" t="s">
        <v>7</v>
      </c>
      <c r="C4" s="47">
        <v>1.0</v>
      </c>
      <c r="D4" s="46" t="s">
        <v>2046</v>
      </c>
      <c r="E4" s="107">
        <v>179257.26</v>
      </c>
      <c r="F4" s="72" t="s">
        <v>51</v>
      </c>
      <c r="G4" s="46" t="s">
        <v>16</v>
      </c>
    </row>
    <row r="5">
      <c r="A5" s="47" t="s">
        <v>159</v>
      </c>
      <c r="B5" s="47" t="s">
        <v>7</v>
      </c>
      <c r="C5" s="47">
        <v>2.0</v>
      </c>
      <c r="D5" s="46" t="s">
        <v>1687</v>
      </c>
      <c r="E5" s="107">
        <v>193199.91</v>
      </c>
      <c r="F5" s="72" t="s">
        <v>45</v>
      </c>
      <c r="G5" s="46" t="s">
        <v>16</v>
      </c>
    </row>
    <row r="6">
      <c r="A6" s="47" t="s">
        <v>159</v>
      </c>
      <c r="B6" s="47" t="s">
        <v>7</v>
      </c>
      <c r="C6" s="47">
        <v>3.0</v>
      </c>
      <c r="D6" s="46" t="s">
        <v>2047</v>
      </c>
      <c r="E6" s="107">
        <v>191731.21</v>
      </c>
      <c r="F6" s="72" t="s">
        <v>45</v>
      </c>
      <c r="G6" s="46" t="s">
        <v>16</v>
      </c>
    </row>
    <row r="7">
      <c r="A7" s="47" t="s">
        <v>159</v>
      </c>
      <c r="B7" s="47" t="s">
        <v>7</v>
      </c>
      <c r="C7" s="47">
        <v>4.0</v>
      </c>
      <c r="D7" s="46" t="s">
        <v>2048</v>
      </c>
      <c r="E7" s="107">
        <v>192459.0</v>
      </c>
      <c r="F7" s="72" t="s">
        <v>101</v>
      </c>
      <c r="G7" s="46" t="s">
        <v>16</v>
      </c>
    </row>
    <row r="8">
      <c r="A8" s="47" t="s">
        <v>159</v>
      </c>
      <c r="B8" s="47" t="s">
        <v>7</v>
      </c>
      <c r="C8" s="47">
        <v>5.0</v>
      </c>
      <c r="D8" s="46" t="s">
        <v>1687</v>
      </c>
      <c r="E8" s="107">
        <v>193718.14</v>
      </c>
      <c r="F8" s="72" t="s">
        <v>45</v>
      </c>
      <c r="G8" s="46" t="s">
        <v>16</v>
      </c>
    </row>
    <row r="9">
      <c r="A9" s="47" t="s">
        <v>159</v>
      </c>
      <c r="B9" s="47" t="s">
        <v>7</v>
      </c>
      <c r="C9" s="47">
        <v>6.0</v>
      </c>
      <c r="D9" s="46" t="s">
        <v>2049</v>
      </c>
      <c r="E9" s="107">
        <v>193704.52</v>
      </c>
      <c r="F9" s="72" t="s">
        <v>45</v>
      </c>
      <c r="G9" s="46" t="s">
        <v>16</v>
      </c>
    </row>
    <row r="10">
      <c r="A10" s="47" t="s">
        <v>159</v>
      </c>
      <c r="B10" s="47" t="s">
        <v>7</v>
      </c>
      <c r="C10" s="47">
        <v>7.0</v>
      </c>
      <c r="D10" s="46" t="s">
        <v>666</v>
      </c>
      <c r="E10" s="107">
        <v>193574.16</v>
      </c>
      <c r="F10" s="72" t="s">
        <v>107</v>
      </c>
      <c r="G10" s="46" t="s">
        <v>16</v>
      </c>
    </row>
    <row r="11">
      <c r="A11" s="47" t="s">
        <v>159</v>
      </c>
      <c r="B11" s="47" t="s">
        <v>7</v>
      </c>
      <c r="C11" s="47">
        <v>8.0</v>
      </c>
      <c r="D11" s="46" t="s">
        <v>2047</v>
      </c>
      <c r="E11" s="107">
        <v>191977.18</v>
      </c>
      <c r="F11" s="72" t="s">
        <v>45</v>
      </c>
      <c r="G11" s="46" t="s">
        <v>16</v>
      </c>
    </row>
    <row r="12">
      <c r="A12" s="47" t="s">
        <v>159</v>
      </c>
      <c r="B12" s="47" t="s">
        <v>7</v>
      </c>
      <c r="C12" s="47">
        <v>9.0</v>
      </c>
      <c r="D12" s="46" t="s">
        <v>1856</v>
      </c>
      <c r="E12" s="107">
        <v>191319.19</v>
      </c>
      <c r="F12" s="72" t="s">
        <v>45</v>
      </c>
      <c r="G12" s="46" t="s">
        <v>16</v>
      </c>
    </row>
    <row r="13">
      <c r="A13" s="47" t="s">
        <v>159</v>
      </c>
      <c r="B13" s="47" t="s">
        <v>7</v>
      </c>
      <c r="C13" s="47">
        <v>10.0</v>
      </c>
      <c r="D13" s="46" t="s">
        <v>2050</v>
      </c>
      <c r="E13" s="107">
        <v>200000.0</v>
      </c>
      <c r="F13" s="72" t="s">
        <v>30</v>
      </c>
      <c r="G13" s="46" t="s">
        <v>16</v>
      </c>
    </row>
    <row r="14">
      <c r="A14" s="47" t="s">
        <v>160</v>
      </c>
      <c r="B14" s="47" t="s">
        <v>7</v>
      </c>
      <c r="C14" s="47">
        <v>1.0</v>
      </c>
      <c r="D14" s="46" t="s">
        <v>1736</v>
      </c>
      <c r="E14" s="107">
        <v>156363.22</v>
      </c>
      <c r="F14" s="72" t="s">
        <v>27</v>
      </c>
      <c r="G14" s="46" t="s">
        <v>16</v>
      </c>
    </row>
    <row r="15">
      <c r="A15" s="47" t="s">
        <v>160</v>
      </c>
      <c r="B15" s="47" t="s">
        <v>7</v>
      </c>
      <c r="C15" s="47">
        <v>2.0</v>
      </c>
      <c r="D15" s="46" t="s">
        <v>2051</v>
      </c>
      <c r="E15" s="107">
        <v>193499.56</v>
      </c>
      <c r="F15" s="72" t="s">
        <v>75</v>
      </c>
      <c r="G15" s="46" t="s">
        <v>16</v>
      </c>
    </row>
    <row r="16">
      <c r="A16" s="47" t="s">
        <v>160</v>
      </c>
      <c r="B16" s="47" t="s">
        <v>7</v>
      </c>
      <c r="C16" s="47">
        <v>3.0</v>
      </c>
      <c r="D16" s="46" t="s">
        <v>2052</v>
      </c>
      <c r="E16" s="107">
        <v>193445.39</v>
      </c>
      <c r="F16" s="72" t="s">
        <v>92</v>
      </c>
      <c r="G16" s="46" t="s">
        <v>16</v>
      </c>
    </row>
    <row r="17">
      <c r="A17" s="47" t="s">
        <v>160</v>
      </c>
      <c r="B17" s="47" t="s">
        <v>7</v>
      </c>
      <c r="C17" s="47">
        <v>4.0</v>
      </c>
      <c r="D17" s="46" t="s">
        <v>807</v>
      </c>
      <c r="E17" s="107">
        <v>200000.0</v>
      </c>
      <c r="F17" s="72" t="s">
        <v>30</v>
      </c>
      <c r="G17" s="46" t="s">
        <v>16</v>
      </c>
    </row>
    <row r="18">
      <c r="A18" s="47" t="s">
        <v>160</v>
      </c>
      <c r="B18" s="47" t="s">
        <v>7</v>
      </c>
      <c r="C18" s="47">
        <v>5.0</v>
      </c>
      <c r="D18" s="46" t="s">
        <v>807</v>
      </c>
      <c r="E18" s="107">
        <v>200000.0</v>
      </c>
      <c r="F18" s="72" t="s">
        <v>30</v>
      </c>
      <c r="G18" s="46" t="s">
        <v>16</v>
      </c>
    </row>
    <row r="19">
      <c r="A19" s="47" t="s">
        <v>160</v>
      </c>
      <c r="B19" s="47" t="s">
        <v>7</v>
      </c>
      <c r="C19" s="47">
        <v>6.0</v>
      </c>
      <c r="D19" s="46" t="s">
        <v>1657</v>
      </c>
      <c r="E19" s="107">
        <v>176372.39</v>
      </c>
      <c r="F19" s="72" t="s">
        <v>86</v>
      </c>
      <c r="G19" s="46" t="s">
        <v>16</v>
      </c>
    </row>
    <row r="20">
      <c r="A20" s="47" t="s">
        <v>161</v>
      </c>
      <c r="B20" s="47" t="s">
        <v>7</v>
      </c>
      <c r="C20" s="47">
        <v>1.0</v>
      </c>
      <c r="D20" s="46" t="s">
        <v>2053</v>
      </c>
      <c r="E20" s="107">
        <v>148956.98</v>
      </c>
      <c r="F20" s="72" t="s">
        <v>51</v>
      </c>
      <c r="G20" s="46" t="s">
        <v>16</v>
      </c>
    </row>
    <row r="21">
      <c r="A21" s="47" t="s">
        <v>161</v>
      </c>
      <c r="B21" s="47" t="s">
        <v>7</v>
      </c>
      <c r="C21" s="47">
        <v>2.0</v>
      </c>
      <c r="D21" s="46" t="s">
        <v>2048</v>
      </c>
      <c r="E21" s="107">
        <v>193446.4</v>
      </c>
      <c r="F21" s="72" t="s">
        <v>101</v>
      </c>
      <c r="G21" s="46" t="s">
        <v>16</v>
      </c>
    </row>
    <row r="22">
      <c r="A22" s="47" t="s">
        <v>161</v>
      </c>
      <c r="B22" s="47" t="s">
        <v>7</v>
      </c>
      <c r="C22" s="47">
        <v>3.0</v>
      </c>
      <c r="D22" s="46" t="s">
        <v>2049</v>
      </c>
      <c r="E22" s="107">
        <v>192322.46</v>
      </c>
      <c r="F22" s="72" t="s">
        <v>45</v>
      </c>
      <c r="G22" s="46" t="s">
        <v>16</v>
      </c>
    </row>
    <row r="23">
      <c r="A23" s="47" t="s">
        <v>161</v>
      </c>
      <c r="B23" s="47" t="s">
        <v>7</v>
      </c>
      <c r="C23" s="47">
        <v>4.0</v>
      </c>
      <c r="D23" s="46" t="s">
        <v>1687</v>
      </c>
      <c r="E23" s="107">
        <v>193155.96</v>
      </c>
      <c r="F23" s="72" t="s">
        <v>45</v>
      </c>
      <c r="G23" s="46" t="s">
        <v>16</v>
      </c>
    </row>
    <row r="24">
      <c r="A24" s="47" t="s">
        <v>161</v>
      </c>
      <c r="B24" s="47" t="s">
        <v>7</v>
      </c>
      <c r="C24" s="47">
        <v>5.0</v>
      </c>
      <c r="D24" s="46" t="s">
        <v>1687</v>
      </c>
      <c r="E24" s="107">
        <v>192857.14</v>
      </c>
      <c r="F24" s="72" t="s">
        <v>45</v>
      </c>
      <c r="G24" s="46" t="s">
        <v>16</v>
      </c>
    </row>
    <row r="25">
      <c r="A25" s="47" t="s">
        <v>161</v>
      </c>
      <c r="B25" s="47" t="s">
        <v>7</v>
      </c>
      <c r="C25" s="47">
        <v>6.0</v>
      </c>
      <c r="D25" s="46" t="s">
        <v>1856</v>
      </c>
      <c r="E25" s="107">
        <v>190729.98</v>
      </c>
      <c r="F25" s="72" t="s">
        <v>45</v>
      </c>
      <c r="G25" s="46" t="s">
        <v>16</v>
      </c>
    </row>
    <row r="26">
      <c r="A26" s="47" t="s">
        <v>161</v>
      </c>
      <c r="B26" s="47" t="s">
        <v>7</v>
      </c>
      <c r="C26" s="47">
        <v>7.0</v>
      </c>
      <c r="D26" s="46" t="s">
        <v>807</v>
      </c>
      <c r="E26" s="107">
        <v>200000.0</v>
      </c>
      <c r="F26" s="72" t="s">
        <v>30</v>
      </c>
      <c r="G26" s="46" t="s">
        <v>16</v>
      </c>
    </row>
    <row r="27">
      <c r="A27" s="47" t="s">
        <v>162</v>
      </c>
      <c r="B27" s="47" t="s">
        <v>7</v>
      </c>
      <c r="C27" s="47">
        <v>1.0</v>
      </c>
      <c r="D27" s="46" t="s">
        <v>807</v>
      </c>
      <c r="E27" s="107">
        <v>200000.0</v>
      </c>
      <c r="F27" s="72" t="s">
        <v>30</v>
      </c>
      <c r="G27" s="46" t="s">
        <v>16</v>
      </c>
    </row>
    <row r="28">
      <c r="A28" s="47" t="s">
        <v>162</v>
      </c>
      <c r="B28" s="47" t="s">
        <v>7</v>
      </c>
      <c r="C28" s="47">
        <v>2.0</v>
      </c>
      <c r="D28" s="46" t="s">
        <v>1770</v>
      </c>
      <c r="E28" s="107">
        <v>199950.25</v>
      </c>
      <c r="F28" s="72" t="s">
        <v>45</v>
      </c>
      <c r="G28" s="46" t="s">
        <v>16</v>
      </c>
    </row>
    <row r="29">
      <c r="A29" s="47" t="s">
        <v>162</v>
      </c>
      <c r="B29" s="47" t="s">
        <v>7</v>
      </c>
      <c r="C29" s="47">
        <v>3.0</v>
      </c>
      <c r="D29" s="46" t="s">
        <v>2054</v>
      </c>
      <c r="E29" s="107">
        <v>169958.48</v>
      </c>
      <c r="F29" s="72" t="s">
        <v>8</v>
      </c>
      <c r="G29" s="46" t="s">
        <v>16</v>
      </c>
    </row>
    <row r="30">
      <c r="A30" s="47" t="s">
        <v>162</v>
      </c>
      <c r="B30" s="47" t="s">
        <v>7</v>
      </c>
      <c r="C30" s="47">
        <v>4.0</v>
      </c>
      <c r="D30" s="46" t="s">
        <v>2055</v>
      </c>
      <c r="E30" s="107">
        <v>190851.98</v>
      </c>
      <c r="F30" s="72" t="s">
        <v>24</v>
      </c>
      <c r="G30" s="46" t="s">
        <v>16</v>
      </c>
    </row>
    <row r="31">
      <c r="A31" s="47" t="s">
        <v>162</v>
      </c>
      <c r="B31" s="47" t="s">
        <v>7</v>
      </c>
      <c r="C31" s="47">
        <v>5.0</v>
      </c>
      <c r="D31" s="46" t="s">
        <v>1736</v>
      </c>
      <c r="E31" s="107">
        <v>165507.0</v>
      </c>
      <c r="F31" s="72" t="s">
        <v>27</v>
      </c>
      <c r="G31" s="46" t="s">
        <v>16</v>
      </c>
    </row>
    <row r="32">
      <c r="A32" s="47" t="s">
        <v>162</v>
      </c>
      <c r="B32" s="47" t="s">
        <v>7</v>
      </c>
      <c r="C32" s="47">
        <v>6.0</v>
      </c>
      <c r="D32" s="46" t="s">
        <v>2056</v>
      </c>
      <c r="E32" s="107">
        <v>179200.29</v>
      </c>
      <c r="F32" s="72" t="s">
        <v>116</v>
      </c>
      <c r="G32" s="46" t="s">
        <v>16</v>
      </c>
    </row>
    <row r="33">
      <c r="A33" s="47" t="s">
        <v>162</v>
      </c>
      <c r="B33" s="47" t="s">
        <v>7</v>
      </c>
      <c r="C33" s="47">
        <v>7.0</v>
      </c>
      <c r="D33" s="46" t="s">
        <v>2057</v>
      </c>
      <c r="E33" s="107">
        <v>176480.89</v>
      </c>
      <c r="F33" s="72" t="s">
        <v>8</v>
      </c>
      <c r="G33" s="46" t="s">
        <v>16</v>
      </c>
    </row>
    <row r="34">
      <c r="A34" s="47" t="s">
        <v>162</v>
      </c>
      <c r="B34" s="47" t="s">
        <v>7</v>
      </c>
      <c r="C34" s="47">
        <v>8.0</v>
      </c>
      <c r="D34" s="46" t="s">
        <v>2056</v>
      </c>
      <c r="E34" s="107">
        <v>153328.23</v>
      </c>
      <c r="F34" s="72" t="s">
        <v>116</v>
      </c>
      <c r="G34" s="46" t="s">
        <v>16</v>
      </c>
    </row>
    <row r="35">
      <c r="A35" s="47" t="s">
        <v>162</v>
      </c>
      <c r="B35" s="47" t="s">
        <v>7</v>
      </c>
      <c r="C35" s="47">
        <v>9.0</v>
      </c>
      <c r="D35" s="46" t="s">
        <v>672</v>
      </c>
      <c r="E35" s="107">
        <v>190862.21</v>
      </c>
      <c r="F35" s="72" t="s">
        <v>54</v>
      </c>
      <c r="G35" s="46" t="s">
        <v>16</v>
      </c>
    </row>
    <row r="36">
      <c r="A36" s="47" t="s">
        <v>163</v>
      </c>
      <c r="B36" s="47" t="s">
        <v>7</v>
      </c>
      <c r="C36" s="47">
        <v>1.0</v>
      </c>
      <c r="D36" s="46" t="s">
        <v>807</v>
      </c>
      <c r="E36" s="107">
        <v>200000.0</v>
      </c>
      <c r="F36" s="72" t="s">
        <v>30</v>
      </c>
      <c r="G36" s="46" t="s">
        <v>16</v>
      </c>
    </row>
    <row r="37">
      <c r="A37" s="47" t="s">
        <v>163</v>
      </c>
      <c r="B37" s="47" t="s">
        <v>7</v>
      </c>
      <c r="C37" s="47">
        <v>2.0</v>
      </c>
      <c r="D37" s="46" t="s">
        <v>807</v>
      </c>
      <c r="E37" s="107">
        <v>200000.0</v>
      </c>
      <c r="F37" s="72" t="s">
        <v>30</v>
      </c>
      <c r="G37" s="46" t="s">
        <v>16</v>
      </c>
    </row>
    <row r="38">
      <c r="A38" s="47" t="s">
        <v>163</v>
      </c>
      <c r="B38" s="47" t="s">
        <v>7</v>
      </c>
      <c r="C38" s="47">
        <v>3.0</v>
      </c>
      <c r="D38" s="46" t="s">
        <v>807</v>
      </c>
      <c r="E38" s="107">
        <v>200000.0</v>
      </c>
      <c r="F38" s="72" t="s">
        <v>30</v>
      </c>
      <c r="G38" s="46" t="s">
        <v>16</v>
      </c>
    </row>
    <row r="39">
      <c r="A39" s="47" t="s">
        <v>163</v>
      </c>
      <c r="B39" s="47" t="s">
        <v>7</v>
      </c>
      <c r="C39" s="47">
        <v>4.0</v>
      </c>
      <c r="D39" s="46" t="s">
        <v>2057</v>
      </c>
      <c r="E39" s="107">
        <v>178413.99</v>
      </c>
      <c r="F39" s="72" t="s">
        <v>8</v>
      </c>
      <c r="G39" s="46" t="s">
        <v>16</v>
      </c>
    </row>
    <row r="40">
      <c r="A40" s="47" t="s">
        <v>163</v>
      </c>
      <c r="B40" s="47" t="s">
        <v>7</v>
      </c>
      <c r="C40" s="47">
        <v>5.0</v>
      </c>
      <c r="D40" s="46" t="s">
        <v>2057</v>
      </c>
      <c r="E40" s="107">
        <v>178413.99</v>
      </c>
      <c r="F40" s="72" t="s">
        <v>8</v>
      </c>
      <c r="G40" s="46" t="s">
        <v>16</v>
      </c>
    </row>
    <row r="41">
      <c r="A41" s="47" t="s">
        <v>163</v>
      </c>
      <c r="B41" s="47" t="s">
        <v>7</v>
      </c>
      <c r="C41" s="47">
        <v>6.0</v>
      </c>
      <c r="D41" s="46" t="s">
        <v>1736</v>
      </c>
      <c r="E41" s="107">
        <v>158523.75</v>
      </c>
      <c r="F41" s="72" t="s">
        <v>27</v>
      </c>
      <c r="G41" s="46" t="s">
        <v>16</v>
      </c>
    </row>
    <row r="42">
      <c r="A42" s="47" t="s">
        <v>163</v>
      </c>
      <c r="B42" s="47" t="s">
        <v>7</v>
      </c>
      <c r="C42" s="47">
        <v>7.0</v>
      </c>
      <c r="D42" s="46" t="s">
        <v>2058</v>
      </c>
      <c r="E42" s="107">
        <v>182395.8</v>
      </c>
      <c r="F42" s="72" t="s">
        <v>86</v>
      </c>
      <c r="G42" s="46" t="s">
        <v>16</v>
      </c>
    </row>
    <row r="43">
      <c r="A43" s="47" t="s">
        <v>163</v>
      </c>
      <c r="B43" s="47" t="s">
        <v>7</v>
      </c>
      <c r="C43" s="47">
        <v>8.0</v>
      </c>
      <c r="D43" s="46" t="s">
        <v>807</v>
      </c>
      <c r="E43" s="107">
        <v>200000.0</v>
      </c>
      <c r="F43" s="72" t="s">
        <v>30</v>
      </c>
      <c r="G43" s="46" t="s">
        <v>16</v>
      </c>
    </row>
    <row r="44">
      <c r="A44" s="47" t="s">
        <v>163</v>
      </c>
      <c r="B44" s="47" t="s">
        <v>7</v>
      </c>
      <c r="C44" s="47">
        <v>9.0</v>
      </c>
      <c r="D44" s="46" t="s">
        <v>807</v>
      </c>
      <c r="E44" s="107">
        <v>200000.0</v>
      </c>
      <c r="F44" s="72" t="s">
        <v>30</v>
      </c>
      <c r="G44" s="46" t="s">
        <v>16</v>
      </c>
    </row>
    <row r="45">
      <c r="A45" s="47" t="s">
        <v>164</v>
      </c>
      <c r="B45" s="47" t="s">
        <v>7</v>
      </c>
      <c r="C45" s="47">
        <v>1.0</v>
      </c>
      <c r="D45" s="46" t="s">
        <v>1736</v>
      </c>
      <c r="E45" s="107">
        <v>156131.87</v>
      </c>
      <c r="F45" s="72" t="s">
        <v>27</v>
      </c>
      <c r="G45" s="46" t="s">
        <v>16</v>
      </c>
    </row>
    <row r="46">
      <c r="A46" s="47" t="s">
        <v>164</v>
      </c>
      <c r="B46" s="47" t="s">
        <v>7</v>
      </c>
      <c r="C46" s="47">
        <v>2.0</v>
      </c>
      <c r="D46" s="46" t="s">
        <v>2059</v>
      </c>
      <c r="E46" s="107">
        <v>144190.67</v>
      </c>
      <c r="F46" s="72" t="s">
        <v>116</v>
      </c>
      <c r="G46" s="46" t="s">
        <v>16</v>
      </c>
    </row>
    <row r="47">
      <c r="A47" s="47" t="s">
        <v>164</v>
      </c>
      <c r="B47" s="47" t="s">
        <v>7</v>
      </c>
      <c r="C47" s="47">
        <v>3.0</v>
      </c>
      <c r="D47" s="46" t="s">
        <v>2060</v>
      </c>
      <c r="E47" s="107">
        <v>200000.0</v>
      </c>
      <c r="F47" s="72" t="s">
        <v>30</v>
      </c>
      <c r="G47" s="46" t="s">
        <v>16</v>
      </c>
    </row>
    <row r="48">
      <c r="A48" s="47" t="s">
        <v>164</v>
      </c>
      <c r="B48" s="47" t="s">
        <v>7</v>
      </c>
      <c r="C48" s="47">
        <v>4.0</v>
      </c>
      <c r="D48" s="46" t="s">
        <v>2060</v>
      </c>
      <c r="E48" s="107">
        <v>200000.0</v>
      </c>
      <c r="F48" s="72" t="s">
        <v>30</v>
      </c>
      <c r="G48" s="46" t="s">
        <v>16</v>
      </c>
    </row>
    <row r="49">
      <c r="A49" s="47" t="s">
        <v>164</v>
      </c>
      <c r="B49" s="47" t="s">
        <v>7</v>
      </c>
      <c r="C49" s="47">
        <v>5.0</v>
      </c>
      <c r="D49" s="46" t="s">
        <v>2061</v>
      </c>
      <c r="E49" s="107">
        <v>151599.84</v>
      </c>
      <c r="F49" s="72" t="s">
        <v>45</v>
      </c>
      <c r="G49" s="46" t="s">
        <v>16</v>
      </c>
    </row>
    <row r="50">
      <c r="A50" s="47" t="s">
        <v>164</v>
      </c>
      <c r="B50" s="47" t="s">
        <v>7</v>
      </c>
      <c r="C50" s="47">
        <v>6.0</v>
      </c>
      <c r="D50" s="46" t="s">
        <v>2062</v>
      </c>
      <c r="E50" s="107">
        <v>159097.5</v>
      </c>
      <c r="F50" s="72" t="s">
        <v>107</v>
      </c>
      <c r="G50" s="46" t="s">
        <v>16</v>
      </c>
    </row>
    <row r="51">
      <c r="A51" s="47" t="s">
        <v>165</v>
      </c>
      <c r="B51" s="47" t="s">
        <v>7</v>
      </c>
      <c r="C51" s="47">
        <v>1.0</v>
      </c>
      <c r="D51" s="46" t="s">
        <v>807</v>
      </c>
      <c r="E51" s="107">
        <v>200000.0</v>
      </c>
      <c r="F51" s="72" t="s">
        <v>30</v>
      </c>
      <c r="G51" s="46" t="s">
        <v>16</v>
      </c>
    </row>
    <row r="52">
      <c r="A52" s="47" t="s">
        <v>165</v>
      </c>
      <c r="B52" s="47" t="s">
        <v>7</v>
      </c>
      <c r="C52" s="47">
        <v>2.0</v>
      </c>
      <c r="D52" s="46" t="s">
        <v>807</v>
      </c>
      <c r="E52" s="107">
        <v>200000.0</v>
      </c>
      <c r="F52" s="72" t="s">
        <v>30</v>
      </c>
      <c r="G52" s="46" t="s">
        <v>16</v>
      </c>
    </row>
    <row r="53">
      <c r="A53" s="47" t="s">
        <v>165</v>
      </c>
      <c r="B53" s="47" t="s">
        <v>7</v>
      </c>
      <c r="C53" s="47">
        <v>3.0</v>
      </c>
      <c r="D53" s="46" t="s">
        <v>1736</v>
      </c>
      <c r="E53" s="107">
        <v>129124.8</v>
      </c>
      <c r="F53" s="72" t="s">
        <v>27</v>
      </c>
      <c r="G53" s="46" t="s">
        <v>16</v>
      </c>
    </row>
    <row r="54">
      <c r="A54" s="47" t="s">
        <v>166</v>
      </c>
      <c r="B54" s="47" t="s">
        <v>7</v>
      </c>
      <c r="C54" s="47">
        <v>1.0</v>
      </c>
      <c r="D54" s="46" t="s">
        <v>807</v>
      </c>
      <c r="E54" s="107">
        <v>200000.0</v>
      </c>
      <c r="F54" s="72" t="s">
        <v>30</v>
      </c>
      <c r="G54" s="46" t="s">
        <v>16</v>
      </c>
    </row>
    <row r="55">
      <c r="A55" s="47" t="s">
        <v>166</v>
      </c>
      <c r="B55" s="47" t="s">
        <v>7</v>
      </c>
      <c r="C55" s="47">
        <v>2.0</v>
      </c>
      <c r="D55" s="46" t="s">
        <v>807</v>
      </c>
      <c r="E55" s="107">
        <v>200000.0</v>
      </c>
      <c r="F55" s="72" t="s">
        <v>30</v>
      </c>
      <c r="G55" s="46" t="s">
        <v>16</v>
      </c>
    </row>
    <row r="56">
      <c r="A56" s="47" t="s">
        <v>166</v>
      </c>
      <c r="B56" s="47" t="s">
        <v>7</v>
      </c>
      <c r="C56" s="47">
        <v>3.0</v>
      </c>
      <c r="D56" s="46" t="s">
        <v>807</v>
      </c>
      <c r="E56" s="107">
        <v>200000.0</v>
      </c>
      <c r="F56" s="72" t="s">
        <v>30</v>
      </c>
      <c r="G56" s="46" t="s">
        <v>16</v>
      </c>
    </row>
    <row r="57">
      <c r="A57" s="47" t="s">
        <v>166</v>
      </c>
      <c r="B57" s="47" t="s">
        <v>7</v>
      </c>
      <c r="C57" s="47">
        <v>4.0</v>
      </c>
      <c r="D57" s="46" t="s">
        <v>807</v>
      </c>
      <c r="E57" s="107">
        <v>200000.0</v>
      </c>
      <c r="F57" s="72" t="s">
        <v>30</v>
      </c>
      <c r="G57" s="46" t="s">
        <v>16</v>
      </c>
    </row>
    <row r="58">
      <c r="A58" s="47" t="s">
        <v>166</v>
      </c>
      <c r="B58" s="47" t="s">
        <v>7</v>
      </c>
      <c r="C58" s="47">
        <v>5.0</v>
      </c>
      <c r="D58" s="46" t="s">
        <v>2063</v>
      </c>
      <c r="E58" s="107">
        <v>179909.17</v>
      </c>
      <c r="F58" s="72" t="s">
        <v>42</v>
      </c>
      <c r="G58" s="46" t="s">
        <v>16</v>
      </c>
    </row>
    <row r="59">
      <c r="A59" s="47" t="s">
        <v>166</v>
      </c>
      <c r="B59" s="47" t="s">
        <v>7</v>
      </c>
      <c r="C59" s="47">
        <v>6.0</v>
      </c>
      <c r="D59" s="46" t="s">
        <v>1736</v>
      </c>
      <c r="E59" s="107">
        <v>158844.0</v>
      </c>
      <c r="F59" s="72" t="s">
        <v>27</v>
      </c>
      <c r="G59" s="46" t="s">
        <v>16</v>
      </c>
    </row>
    <row r="60">
      <c r="A60" s="47" t="s">
        <v>166</v>
      </c>
      <c r="B60" s="47" t="s">
        <v>7</v>
      </c>
      <c r="C60" s="47">
        <v>7.0</v>
      </c>
      <c r="D60" s="46" t="s">
        <v>2064</v>
      </c>
      <c r="E60" s="107">
        <v>179068.6</v>
      </c>
      <c r="F60" s="72" t="s">
        <v>45</v>
      </c>
      <c r="G60" s="46" t="s">
        <v>16</v>
      </c>
    </row>
    <row r="61">
      <c r="A61" s="47" t="s">
        <v>166</v>
      </c>
      <c r="B61" s="47" t="s">
        <v>7</v>
      </c>
      <c r="C61" s="47">
        <v>8.0</v>
      </c>
      <c r="D61" s="46" t="s">
        <v>1657</v>
      </c>
      <c r="E61" s="107">
        <v>169348.7</v>
      </c>
      <c r="F61" s="72" t="s">
        <v>86</v>
      </c>
      <c r="G61" s="46" t="s">
        <v>16</v>
      </c>
    </row>
    <row r="62">
      <c r="A62" s="47" t="s">
        <v>167</v>
      </c>
      <c r="B62" s="47" t="s">
        <v>7</v>
      </c>
      <c r="C62" s="47">
        <v>1.0</v>
      </c>
      <c r="D62" s="46" t="s">
        <v>1736</v>
      </c>
      <c r="E62" s="107">
        <v>183849.12</v>
      </c>
      <c r="F62" s="72" t="s">
        <v>27</v>
      </c>
      <c r="G62" s="46" t="s">
        <v>16</v>
      </c>
    </row>
    <row r="63">
      <c r="A63" s="47" t="s">
        <v>167</v>
      </c>
      <c r="B63" s="47" t="s">
        <v>7</v>
      </c>
      <c r="C63" s="47">
        <v>2.0</v>
      </c>
      <c r="D63" s="46" t="s">
        <v>2065</v>
      </c>
      <c r="E63" s="107">
        <v>77498.25</v>
      </c>
      <c r="F63" s="72" t="s">
        <v>51</v>
      </c>
      <c r="G63" s="46" t="s">
        <v>16</v>
      </c>
    </row>
    <row r="64">
      <c r="A64" s="47" t="s">
        <v>167</v>
      </c>
      <c r="B64" s="47" t="s">
        <v>7</v>
      </c>
      <c r="C64" s="47">
        <v>3.0</v>
      </c>
      <c r="D64" s="46" t="s">
        <v>2066</v>
      </c>
      <c r="E64" s="107">
        <v>91497.17</v>
      </c>
      <c r="F64" s="72" t="s">
        <v>51</v>
      </c>
      <c r="G64" s="46" t="s">
        <v>16</v>
      </c>
    </row>
    <row r="65">
      <c r="A65" s="47" t="s">
        <v>167</v>
      </c>
      <c r="B65" s="47" t="s">
        <v>7</v>
      </c>
      <c r="C65" s="47">
        <v>4.0</v>
      </c>
      <c r="D65" s="46" t="s">
        <v>807</v>
      </c>
      <c r="E65" s="107">
        <v>200000.0</v>
      </c>
      <c r="F65" s="72" t="s">
        <v>30</v>
      </c>
      <c r="G65" s="46" t="s">
        <v>16</v>
      </c>
    </row>
    <row r="66">
      <c r="A66" s="47" t="s">
        <v>168</v>
      </c>
      <c r="B66" s="47" t="s">
        <v>7</v>
      </c>
      <c r="C66" s="47">
        <v>1.0</v>
      </c>
      <c r="D66" s="46" t="s">
        <v>807</v>
      </c>
      <c r="E66" s="107">
        <v>200000.0</v>
      </c>
      <c r="F66" s="72" t="s">
        <v>30</v>
      </c>
      <c r="G66" s="46" t="s">
        <v>16</v>
      </c>
    </row>
    <row r="67">
      <c r="A67" s="47" t="s">
        <v>168</v>
      </c>
      <c r="B67" s="47" t="s">
        <v>7</v>
      </c>
      <c r="C67" s="47">
        <v>2.0</v>
      </c>
      <c r="D67" s="46" t="s">
        <v>1816</v>
      </c>
      <c r="E67" s="107">
        <v>185933.09</v>
      </c>
      <c r="F67" s="72" t="s">
        <v>45</v>
      </c>
      <c r="G67" s="46" t="s">
        <v>16</v>
      </c>
    </row>
    <row r="68">
      <c r="A68" s="47" t="s">
        <v>168</v>
      </c>
      <c r="B68" s="47" t="s">
        <v>7</v>
      </c>
      <c r="C68" s="47">
        <v>3.0</v>
      </c>
      <c r="D68" s="46" t="s">
        <v>2067</v>
      </c>
      <c r="E68" s="107">
        <v>189225.59</v>
      </c>
      <c r="F68" s="72" t="s">
        <v>92</v>
      </c>
      <c r="G68" s="46" t="s">
        <v>16</v>
      </c>
    </row>
    <row r="69">
      <c r="A69" s="47" t="s">
        <v>168</v>
      </c>
      <c r="B69" s="47" t="s">
        <v>7</v>
      </c>
      <c r="C69" s="47">
        <v>4.0</v>
      </c>
      <c r="D69" s="46" t="s">
        <v>2048</v>
      </c>
      <c r="E69" s="107">
        <v>189076.92</v>
      </c>
      <c r="F69" s="72" t="s">
        <v>101</v>
      </c>
      <c r="G69" s="46" t="s">
        <v>16</v>
      </c>
    </row>
    <row r="70">
      <c r="A70" s="47" t="s">
        <v>168</v>
      </c>
      <c r="B70" s="47" t="s">
        <v>7</v>
      </c>
      <c r="C70" s="47">
        <v>5.0</v>
      </c>
      <c r="D70" s="46" t="s">
        <v>2068</v>
      </c>
      <c r="E70" s="107">
        <v>180842.71</v>
      </c>
      <c r="F70" s="72" t="s">
        <v>42</v>
      </c>
      <c r="G70" s="46" t="s">
        <v>16</v>
      </c>
    </row>
    <row r="71">
      <c r="A71" s="47" t="s">
        <v>169</v>
      </c>
      <c r="B71" s="47" t="s">
        <v>7</v>
      </c>
      <c r="C71" s="47">
        <v>1.0</v>
      </c>
      <c r="D71" s="46" t="s">
        <v>807</v>
      </c>
      <c r="E71" s="107">
        <v>200000.0</v>
      </c>
      <c r="F71" s="72" t="s">
        <v>30</v>
      </c>
      <c r="G71" s="46" t="s">
        <v>16</v>
      </c>
    </row>
    <row r="72">
      <c r="A72" s="47" t="s">
        <v>169</v>
      </c>
      <c r="B72" s="47" t="s">
        <v>7</v>
      </c>
      <c r="C72" s="47">
        <v>2.0</v>
      </c>
      <c r="D72" s="46" t="s">
        <v>807</v>
      </c>
      <c r="E72" s="107">
        <v>200000.0</v>
      </c>
      <c r="F72" s="72" t="s">
        <v>30</v>
      </c>
      <c r="G72" s="46" t="s">
        <v>16</v>
      </c>
    </row>
    <row r="73">
      <c r="A73" s="47" t="s">
        <v>169</v>
      </c>
      <c r="B73" s="47" t="s">
        <v>7</v>
      </c>
      <c r="C73" s="47">
        <v>3.0</v>
      </c>
      <c r="D73" s="46" t="s">
        <v>2049</v>
      </c>
      <c r="E73" s="107">
        <v>133122.55</v>
      </c>
      <c r="F73" s="72" t="s">
        <v>45</v>
      </c>
      <c r="G73" s="46" t="s">
        <v>16</v>
      </c>
    </row>
    <row r="74">
      <c r="A74" s="47" t="s">
        <v>169</v>
      </c>
      <c r="B74" s="47" t="s">
        <v>7</v>
      </c>
      <c r="C74" s="47">
        <v>4.0</v>
      </c>
      <c r="D74" s="46" t="s">
        <v>807</v>
      </c>
      <c r="E74" s="107">
        <v>200000.0</v>
      </c>
      <c r="F74" s="72" t="s">
        <v>30</v>
      </c>
      <c r="G74" s="46" t="s">
        <v>16</v>
      </c>
    </row>
    <row r="75">
      <c r="A75" s="47" t="s">
        <v>169</v>
      </c>
      <c r="B75" s="47" t="s">
        <v>7</v>
      </c>
      <c r="C75" s="47">
        <v>5.0</v>
      </c>
      <c r="D75" s="46" t="s">
        <v>2069</v>
      </c>
      <c r="E75" s="107">
        <v>199151.44</v>
      </c>
      <c r="F75" s="72" t="s">
        <v>45</v>
      </c>
      <c r="G75" s="46" t="s">
        <v>16</v>
      </c>
    </row>
    <row r="76">
      <c r="A76" s="47" t="s">
        <v>169</v>
      </c>
      <c r="B76" s="47" t="s">
        <v>7</v>
      </c>
      <c r="C76" s="47">
        <v>6.0</v>
      </c>
      <c r="D76" s="46" t="s">
        <v>2069</v>
      </c>
      <c r="E76" s="107">
        <v>191559.53</v>
      </c>
      <c r="F76" s="72" t="s">
        <v>45</v>
      </c>
      <c r="G76" s="46" t="s">
        <v>16</v>
      </c>
    </row>
    <row r="77">
      <c r="A77" s="47" t="s">
        <v>169</v>
      </c>
      <c r="B77" s="47" t="s">
        <v>7</v>
      </c>
      <c r="C77" s="47">
        <v>7.0</v>
      </c>
      <c r="D77" s="46" t="s">
        <v>2049</v>
      </c>
      <c r="E77" s="107">
        <v>56653.25</v>
      </c>
      <c r="F77" s="72" t="s">
        <v>45</v>
      </c>
      <c r="G77" s="46" t="s">
        <v>16</v>
      </c>
    </row>
    <row r="78">
      <c r="A78" s="47" t="s">
        <v>169</v>
      </c>
      <c r="B78" s="47" t="s">
        <v>7</v>
      </c>
      <c r="C78" s="47">
        <v>8.0</v>
      </c>
      <c r="D78" s="46" t="s">
        <v>807</v>
      </c>
      <c r="E78" s="107">
        <v>200000.0</v>
      </c>
      <c r="F78" s="72" t="s">
        <v>30</v>
      </c>
      <c r="G78" s="46" t="s">
        <v>16</v>
      </c>
    </row>
    <row r="79">
      <c r="A79" s="47" t="s">
        <v>169</v>
      </c>
      <c r="B79" s="47" t="s">
        <v>7</v>
      </c>
      <c r="C79" s="47">
        <v>9.0</v>
      </c>
      <c r="D79" s="46" t="s">
        <v>807</v>
      </c>
      <c r="E79" s="107">
        <v>200000.0</v>
      </c>
      <c r="F79" s="72" t="s">
        <v>30</v>
      </c>
      <c r="G79" s="46" t="s">
        <v>16</v>
      </c>
    </row>
    <row r="80">
      <c r="A80" s="47" t="s">
        <v>169</v>
      </c>
      <c r="B80" s="47" t="s">
        <v>7</v>
      </c>
      <c r="C80" s="47">
        <v>10.0</v>
      </c>
      <c r="D80" s="46" t="s">
        <v>807</v>
      </c>
      <c r="E80" s="107">
        <v>200000.0</v>
      </c>
      <c r="F80" s="72" t="s">
        <v>30</v>
      </c>
      <c r="G80" s="46" t="s">
        <v>16</v>
      </c>
    </row>
    <row r="81">
      <c r="A81" s="47" t="s">
        <v>169</v>
      </c>
      <c r="B81" s="47" t="s">
        <v>7</v>
      </c>
      <c r="C81" s="47">
        <v>11.0</v>
      </c>
      <c r="D81" s="46" t="s">
        <v>807</v>
      </c>
      <c r="E81" s="107">
        <v>200000.0</v>
      </c>
      <c r="F81" s="72" t="s">
        <v>30</v>
      </c>
      <c r="G81" s="46" t="s">
        <v>16</v>
      </c>
    </row>
    <row r="82">
      <c r="A82" s="47" t="s">
        <v>170</v>
      </c>
      <c r="B82" s="47" t="s">
        <v>7</v>
      </c>
      <c r="C82" s="47">
        <v>1.0</v>
      </c>
      <c r="D82" s="46" t="s">
        <v>2064</v>
      </c>
      <c r="E82" s="107">
        <v>188804.9</v>
      </c>
      <c r="F82" s="72" t="s">
        <v>45</v>
      </c>
      <c r="G82" s="46" t="s">
        <v>16</v>
      </c>
    </row>
    <row r="83">
      <c r="A83" s="47" t="s">
        <v>170</v>
      </c>
      <c r="B83" s="47" t="s">
        <v>7</v>
      </c>
      <c r="C83" s="47">
        <v>2.0</v>
      </c>
      <c r="D83" s="46" t="s">
        <v>721</v>
      </c>
      <c r="E83" s="107">
        <v>182273.79</v>
      </c>
      <c r="F83" s="72" t="s">
        <v>45</v>
      </c>
      <c r="G83" s="46" t="s">
        <v>16</v>
      </c>
    </row>
    <row r="84">
      <c r="A84" s="47" t="s">
        <v>170</v>
      </c>
      <c r="B84" s="47" t="s">
        <v>7</v>
      </c>
      <c r="C84" s="47">
        <v>3.0</v>
      </c>
      <c r="D84" s="46" t="s">
        <v>721</v>
      </c>
      <c r="E84" s="107">
        <v>187523.9</v>
      </c>
      <c r="F84" s="72" t="s">
        <v>45</v>
      </c>
      <c r="G84" s="46" t="s">
        <v>16</v>
      </c>
    </row>
    <row r="85">
      <c r="A85" s="47" t="s">
        <v>170</v>
      </c>
      <c r="B85" s="47" t="s">
        <v>7</v>
      </c>
      <c r="C85" s="47">
        <v>7.0</v>
      </c>
      <c r="D85" s="46" t="s">
        <v>1816</v>
      </c>
      <c r="E85" s="107">
        <v>189648.29</v>
      </c>
      <c r="F85" s="72" t="s">
        <v>45</v>
      </c>
      <c r="G85" s="46" t="s">
        <v>16</v>
      </c>
    </row>
    <row r="86">
      <c r="A86" s="47" t="s">
        <v>170</v>
      </c>
      <c r="B86" s="47" t="s">
        <v>7</v>
      </c>
      <c r="C86" s="47">
        <v>8.0</v>
      </c>
      <c r="D86" s="46" t="s">
        <v>807</v>
      </c>
      <c r="E86" s="107">
        <v>200000.0</v>
      </c>
      <c r="F86" s="72" t="s">
        <v>30</v>
      </c>
      <c r="G86" s="46" t="s">
        <v>16</v>
      </c>
    </row>
    <row r="87">
      <c r="A87" s="47" t="s">
        <v>170</v>
      </c>
      <c r="B87" s="47" t="s">
        <v>7</v>
      </c>
      <c r="C87" s="47">
        <v>9.0</v>
      </c>
      <c r="D87" s="46" t="s">
        <v>1816</v>
      </c>
      <c r="E87" s="107">
        <v>155521.28</v>
      </c>
      <c r="F87" s="72" t="s">
        <v>45</v>
      </c>
      <c r="G87" s="46" t="s">
        <v>16</v>
      </c>
    </row>
    <row r="88">
      <c r="A88" s="47" t="s">
        <v>170</v>
      </c>
      <c r="B88" s="47" t="s">
        <v>7</v>
      </c>
      <c r="C88" s="47">
        <v>10.0</v>
      </c>
      <c r="D88" s="46" t="s">
        <v>2048</v>
      </c>
      <c r="E88" s="107">
        <v>127926.3</v>
      </c>
      <c r="F88" s="72" t="s">
        <v>101</v>
      </c>
      <c r="G88" s="46" t="s">
        <v>16</v>
      </c>
    </row>
    <row r="89">
      <c r="A89" s="47" t="s">
        <v>170</v>
      </c>
      <c r="B89" s="47" t="s">
        <v>7</v>
      </c>
      <c r="C89" s="47">
        <v>11.0</v>
      </c>
      <c r="D89" s="46" t="s">
        <v>1736</v>
      </c>
      <c r="E89" s="107">
        <v>179852.4</v>
      </c>
      <c r="F89" s="72" t="s">
        <v>27</v>
      </c>
      <c r="G89" s="46" t="s">
        <v>16</v>
      </c>
    </row>
    <row r="90">
      <c r="A90" s="47" t="s">
        <v>170</v>
      </c>
      <c r="B90" s="47" t="s">
        <v>7</v>
      </c>
      <c r="C90" s="47">
        <v>12.0</v>
      </c>
      <c r="D90" s="46" t="s">
        <v>775</v>
      </c>
      <c r="E90" s="107">
        <v>191446.3</v>
      </c>
      <c r="F90" s="72" t="s">
        <v>45</v>
      </c>
      <c r="G90" s="46" t="s">
        <v>16</v>
      </c>
    </row>
    <row r="91">
      <c r="A91" s="96" t="s">
        <v>170</v>
      </c>
      <c r="B91" s="96" t="s">
        <v>7</v>
      </c>
      <c r="C91" s="96">
        <v>13.0</v>
      </c>
      <c r="D91" s="60" t="s">
        <v>2070</v>
      </c>
      <c r="E91" s="108">
        <v>191268.14</v>
      </c>
      <c r="F91" s="98" t="s">
        <v>27</v>
      </c>
      <c r="G91" s="46" t="s">
        <v>16</v>
      </c>
    </row>
    <row r="92">
      <c r="A92" s="47" t="s">
        <v>159</v>
      </c>
      <c r="B92" s="47" t="s">
        <v>12</v>
      </c>
      <c r="C92" s="47">
        <v>1.0</v>
      </c>
      <c r="D92" s="46" t="s">
        <v>2071</v>
      </c>
      <c r="E92" s="107">
        <v>92096.14</v>
      </c>
      <c r="F92" s="72" t="s">
        <v>54</v>
      </c>
      <c r="G92" s="46" t="s">
        <v>16</v>
      </c>
    </row>
    <row r="93">
      <c r="A93" s="47" t="s">
        <v>159</v>
      </c>
      <c r="B93" s="47" t="s">
        <v>12</v>
      </c>
      <c r="C93" s="47">
        <v>2.0</v>
      </c>
      <c r="D93" s="46" t="s">
        <v>2072</v>
      </c>
      <c r="E93" s="107">
        <v>192684.28</v>
      </c>
      <c r="F93" s="72" t="s">
        <v>45</v>
      </c>
      <c r="G93" s="46" t="s">
        <v>16</v>
      </c>
    </row>
    <row r="94">
      <c r="A94" s="47" t="s">
        <v>159</v>
      </c>
      <c r="B94" s="47" t="s">
        <v>12</v>
      </c>
      <c r="C94" s="47">
        <v>3.0</v>
      </c>
      <c r="D94" s="46" t="s">
        <v>2072</v>
      </c>
      <c r="E94" s="107">
        <v>196779.41</v>
      </c>
      <c r="F94" s="72" t="s">
        <v>45</v>
      </c>
      <c r="G94" s="46" t="s">
        <v>16</v>
      </c>
    </row>
    <row r="95">
      <c r="A95" s="47" t="s">
        <v>159</v>
      </c>
      <c r="B95" s="47" t="s">
        <v>12</v>
      </c>
      <c r="C95" s="47">
        <v>4.0</v>
      </c>
      <c r="D95" s="46" t="s">
        <v>2073</v>
      </c>
      <c r="E95" s="107">
        <v>197805.63</v>
      </c>
      <c r="F95" s="72" t="s">
        <v>45</v>
      </c>
      <c r="G95" s="46" t="s">
        <v>16</v>
      </c>
    </row>
    <row r="96">
      <c r="A96" s="47" t="s">
        <v>159</v>
      </c>
      <c r="B96" s="47" t="s">
        <v>12</v>
      </c>
      <c r="C96" s="47">
        <v>5.0</v>
      </c>
      <c r="D96" s="46" t="s">
        <v>2074</v>
      </c>
      <c r="E96" s="107">
        <v>197406.15</v>
      </c>
      <c r="F96" s="72" t="s">
        <v>45</v>
      </c>
      <c r="G96" s="46" t="s">
        <v>16</v>
      </c>
    </row>
    <row r="97">
      <c r="A97" s="47" t="s">
        <v>159</v>
      </c>
      <c r="B97" s="47" t="s">
        <v>12</v>
      </c>
      <c r="C97" s="47">
        <v>6.0</v>
      </c>
      <c r="D97" s="46" t="s">
        <v>807</v>
      </c>
      <c r="E97" s="107">
        <v>200000.0</v>
      </c>
      <c r="F97" s="72" t="s">
        <v>30</v>
      </c>
      <c r="G97" s="46" t="s">
        <v>16</v>
      </c>
    </row>
    <row r="98">
      <c r="A98" s="47" t="s">
        <v>159</v>
      </c>
      <c r="B98" s="47" t="s">
        <v>12</v>
      </c>
      <c r="C98" s="47">
        <v>7.0</v>
      </c>
      <c r="D98" s="46" t="s">
        <v>2073</v>
      </c>
      <c r="E98" s="107">
        <v>197333.62</v>
      </c>
      <c r="F98" s="72" t="s">
        <v>45</v>
      </c>
      <c r="G98" s="46" t="s">
        <v>16</v>
      </c>
    </row>
    <row r="99">
      <c r="A99" s="47" t="s">
        <v>159</v>
      </c>
      <c r="B99" s="47" t="s">
        <v>12</v>
      </c>
      <c r="C99" s="47">
        <v>8.0</v>
      </c>
      <c r="D99" s="46" t="s">
        <v>2046</v>
      </c>
      <c r="E99" s="107">
        <v>152603.79</v>
      </c>
      <c r="F99" s="72" t="s">
        <v>51</v>
      </c>
      <c r="G99" s="46" t="s">
        <v>16</v>
      </c>
    </row>
    <row r="100">
      <c r="A100" s="47" t="s">
        <v>159</v>
      </c>
      <c r="B100" s="47" t="s">
        <v>12</v>
      </c>
      <c r="C100" s="47">
        <v>9.0</v>
      </c>
      <c r="D100" s="46" t="s">
        <v>2046</v>
      </c>
      <c r="E100" s="107">
        <v>152935.18</v>
      </c>
      <c r="F100" s="72" t="s">
        <v>51</v>
      </c>
      <c r="G100" s="46" t="s">
        <v>16</v>
      </c>
    </row>
    <row r="101">
      <c r="A101" s="47" t="s">
        <v>160</v>
      </c>
      <c r="B101" s="47" t="s">
        <v>12</v>
      </c>
      <c r="C101" s="47">
        <v>1.0</v>
      </c>
      <c r="D101" s="46" t="s">
        <v>807</v>
      </c>
      <c r="E101" s="107">
        <v>200000.0</v>
      </c>
      <c r="F101" s="72" t="s">
        <v>30</v>
      </c>
      <c r="G101" s="46" t="s">
        <v>16</v>
      </c>
    </row>
    <row r="102">
      <c r="A102" s="47" t="s">
        <v>160</v>
      </c>
      <c r="B102" s="47" t="s">
        <v>12</v>
      </c>
      <c r="C102" s="47">
        <v>2.0</v>
      </c>
      <c r="D102" s="46" t="s">
        <v>807</v>
      </c>
      <c r="E102" s="107">
        <v>200000.0</v>
      </c>
      <c r="F102" s="72" t="s">
        <v>30</v>
      </c>
      <c r="G102" s="46" t="s">
        <v>16</v>
      </c>
    </row>
    <row r="103">
      <c r="A103" s="47" t="s">
        <v>160</v>
      </c>
      <c r="B103" s="47" t="s">
        <v>12</v>
      </c>
      <c r="C103" s="47">
        <v>3.0</v>
      </c>
      <c r="D103" s="46" t="s">
        <v>807</v>
      </c>
      <c r="E103" s="107">
        <v>200000.0</v>
      </c>
      <c r="F103" s="72" t="s">
        <v>30</v>
      </c>
      <c r="G103" s="46" t="s">
        <v>16</v>
      </c>
    </row>
    <row r="104">
      <c r="A104" s="47" t="s">
        <v>160</v>
      </c>
      <c r="B104" s="47" t="s">
        <v>12</v>
      </c>
      <c r="C104" s="47">
        <v>4.0</v>
      </c>
      <c r="D104" s="46" t="s">
        <v>2059</v>
      </c>
      <c r="E104" s="107">
        <v>195961.38</v>
      </c>
      <c r="F104" s="72" t="s">
        <v>116</v>
      </c>
      <c r="G104" s="46" t="s">
        <v>16</v>
      </c>
    </row>
    <row r="105">
      <c r="A105" s="47" t="s">
        <v>160</v>
      </c>
      <c r="B105" s="47" t="s">
        <v>12</v>
      </c>
      <c r="C105" s="47">
        <v>5.0</v>
      </c>
      <c r="D105" s="46" t="s">
        <v>1657</v>
      </c>
      <c r="E105" s="107">
        <v>197889.89</v>
      </c>
      <c r="F105" s="72" t="s">
        <v>86</v>
      </c>
      <c r="G105" s="46" t="s">
        <v>16</v>
      </c>
    </row>
    <row r="106">
      <c r="A106" s="47" t="s">
        <v>160</v>
      </c>
      <c r="B106" s="47" t="s">
        <v>12</v>
      </c>
      <c r="C106" s="47">
        <v>6.0</v>
      </c>
      <c r="D106" s="46" t="s">
        <v>1657</v>
      </c>
      <c r="E106" s="107">
        <v>193808.33</v>
      </c>
      <c r="F106" s="72" t="s">
        <v>86</v>
      </c>
      <c r="G106" s="46" t="s">
        <v>16</v>
      </c>
    </row>
    <row r="107">
      <c r="A107" s="47" t="s">
        <v>160</v>
      </c>
      <c r="B107" s="47" t="s">
        <v>12</v>
      </c>
      <c r="C107" s="47">
        <v>7.0</v>
      </c>
      <c r="D107" s="46" t="s">
        <v>2075</v>
      </c>
      <c r="E107" s="107">
        <v>182515.97</v>
      </c>
      <c r="F107" s="72" t="s">
        <v>110</v>
      </c>
      <c r="G107" s="46" t="s">
        <v>16</v>
      </c>
    </row>
    <row r="108">
      <c r="A108" s="47" t="s">
        <v>161</v>
      </c>
      <c r="B108" s="47" t="s">
        <v>12</v>
      </c>
      <c r="C108" s="47">
        <v>1.0</v>
      </c>
      <c r="D108" s="46" t="s">
        <v>807</v>
      </c>
      <c r="E108" s="107">
        <v>200000.0</v>
      </c>
      <c r="F108" s="72" t="s">
        <v>30</v>
      </c>
      <c r="G108" s="46" t="s">
        <v>16</v>
      </c>
    </row>
    <row r="109">
      <c r="A109" s="47" t="s">
        <v>161</v>
      </c>
      <c r="B109" s="47" t="s">
        <v>12</v>
      </c>
      <c r="C109" s="47">
        <v>2.0</v>
      </c>
      <c r="D109" s="46" t="s">
        <v>1704</v>
      </c>
      <c r="E109" s="107">
        <v>196915.76</v>
      </c>
      <c r="F109" s="72" t="s">
        <v>45</v>
      </c>
      <c r="G109" s="46" t="s">
        <v>16</v>
      </c>
    </row>
    <row r="110">
      <c r="A110" s="47" t="s">
        <v>161</v>
      </c>
      <c r="B110" s="47" t="s">
        <v>12</v>
      </c>
      <c r="C110" s="47">
        <v>3.0</v>
      </c>
      <c r="D110" s="46" t="s">
        <v>672</v>
      </c>
      <c r="E110" s="107">
        <v>97869.13</v>
      </c>
      <c r="F110" s="72" t="s">
        <v>54</v>
      </c>
      <c r="G110" s="46" t="s">
        <v>16</v>
      </c>
    </row>
    <row r="111">
      <c r="A111" s="47" t="s">
        <v>161</v>
      </c>
      <c r="B111" s="47" t="s">
        <v>12</v>
      </c>
      <c r="C111" s="47">
        <v>4.0</v>
      </c>
      <c r="D111" s="46" t="s">
        <v>2073</v>
      </c>
      <c r="E111" s="107">
        <v>197494.08</v>
      </c>
      <c r="F111" s="72" t="s">
        <v>45</v>
      </c>
      <c r="G111" s="46" t="s">
        <v>16</v>
      </c>
    </row>
    <row r="112">
      <c r="A112" s="47" t="s">
        <v>161</v>
      </c>
      <c r="B112" s="47" t="s">
        <v>12</v>
      </c>
      <c r="C112" s="47">
        <v>5.0</v>
      </c>
      <c r="D112" s="46" t="s">
        <v>2076</v>
      </c>
      <c r="E112" s="107">
        <v>189459.63</v>
      </c>
      <c r="F112" s="72" t="s">
        <v>95</v>
      </c>
      <c r="G112" s="46" t="s">
        <v>16</v>
      </c>
    </row>
    <row r="113">
      <c r="A113" s="47" t="s">
        <v>162</v>
      </c>
      <c r="B113" s="47" t="s">
        <v>12</v>
      </c>
      <c r="C113" s="47">
        <v>1.0</v>
      </c>
      <c r="D113" s="46" t="s">
        <v>807</v>
      </c>
      <c r="E113" s="107">
        <v>200000.0</v>
      </c>
      <c r="F113" s="72" t="s">
        <v>30</v>
      </c>
      <c r="G113" s="46" t="s">
        <v>16</v>
      </c>
    </row>
    <row r="114">
      <c r="A114" s="47" t="s">
        <v>162</v>
      </c>
      <c r="B114" s="47" t="s">
        <v>12</v>
      </c>
      <c r="C114" s="47">
        <v>2.0</v>
      </c>
      <c r="D114" s="46" t="s">
        <v>807</v>
      </c>
      <c r="E114" s="107">
        <v>200000.0</v>
      </c>
      <c r="F114" s="72" t="s">
        <v>30</v>
      </c>
      <c r="G114" s="46" t="s">
        <v>16</v>
      </c>
    </row>
    <row r="115">
      <c r="A115" s="47" t="s">
        <v>162</v>
      </c>
      <c r="B115" s="47" t="s">
        <v>12</v>
      </c>
      <c r="C115" s="47">
        <v>3.0</v>
      </c>
      <c r="D115" s="46" t="s">
        <v>807</v>
      </c>
      <c r="E115" s="107">
        <v>200000.0</v>
      </c>
      <c r="F115" s="72" t="s">
        <v>30</v>
      </c>
      <c r="G115" s="46" t="s">
        <v>16</v>
      </c>
    </row>
    <row r="116">
      <c r="A116" s="47" t="s">
        <v>162</v>
      </c>
      <c r="B116" s="47" t="s">
        <v>12</v>
      </c>
      <c r="C116" s="47">
        <v>4.0</v>
      </c>
      <c r="D116" s="46" t="s">
        <v>807</v>
      </c>
      <c r="E116" s="107">
        <v>200000.0</v>
      </c>
      <c r="F116" s="72" t="s">
        <v>30</v>
      </c>
      <c r="G116" s="46" t="s">
        <v>16</v>
      </c>
    </row>
    <row r="117">
      <c r="A117" s="47" t="s">
        <v>162</v>
      </c>
      <c r="B117" s="47" t="s">
        <v>12</v>
      </c>
      <c r="C117" s="47">
        <v>5.0</v>
      </c>
      <c r="D117" s="46" t="s">
        <v>2077</v>
      </c>
      <c r="E117" s="107">
        <v>187690.72</v>
      </c>
      <c r="F117" s="72" t="s">
        <v>45</v>
      </c>
      <c r="G117" s="46" t="s">
        <v>16</v>
      </c>
    </row>
    <row r="118">
      <c r="A118" s="47" t="s">
        <v>162</v>
      </c>
      <c r="B118" s="47" t="s">
        <v>12</v>
      </c>
      <c r="C118" s="47">
        <v>6.0</v>
      </c>
      <c r="D118" s="46" t="s">
        <v>1736</v>
      </c>
      <c r="E118" s="107">
        <v>197344.22</v>
      </c>
      <c r="F118" s="72" t="s">
        <v>27</v>
      </c>
      <c r="G118" s="46" t="s">
        <v>16</v>
      </c>
    </row>
    <row r="119">
      <c r="A119" s="47" t="s">
        <v>162</v>
      </c>
      <c r="B119" s="47" t="s">
        <v>12</v>
      </c>
      <c r="C119" s="47">
        <v>7.0</v>
      </c>
      <c r="D119" s="46" t="s">
        <v>672</v>
      </c>
      <c r="E119" s="107">
        <v>91199.38</v>
      </c>
      <c r="F119" s="72" t="s">
        <v>54</v>
      </c>
      <c r="G119" s="46" t="s">
        <v>16</v>
      </c>
    </row>
    <row r="120">
      <c r="A120" s="47" t="s">
        <v>162</v>
      </c>
      <c r="B120" s="47" t="s">
        <v>12</v>
      </c>
      <c r="C120" s="47">
        <v>8.0</v>
      </c>
      <c r="D120" s="46" t="s">
        <v>666</v>
      </c>
      <c r="E120" s="107">
        <v>192287.49</v>
      </c>
      <c r="F120" s="72" t="s">
        <v>107</v>
      </c>
      <c r="G120" s="46" t="s">
        <v>16</v>
      </c>
    </row>
    <row r="121">
      <c r="A121" s="47" t="s">
        <v>162</v>
      </c>
      <c r="B121" s="47" t="s">
        <v>12</v>
      </c>
      <c r="C121" s="47">
        <v>9.0</v>
      </c>
      <c r="D121" s="46" t="s">
        <v>2078</v>
      </c>
      <c r="E121" s="107">
        <v>196297.1</v>
      </c>
      <c r="F121" s="72" t="s">
        <v>45</v>
      </c>
      <c r="G121" s="46" t="s">
        <v>16</v>
      </c>
    </row>
    <row r="122">
      <c r="A122" s="47" t="s">
        <v>162</v>
      </c>
      <c r="B122" s="47" t="s">
        <v>12</v>
      </c>
      <c r="C122" s="47">
        <v>10.0</v>
      </c>
      <c r="D122" s="46" t="s">
        <v>1736</v>
      </c>
      <c r="E122" s="107">
        <v>198340.91</v>
      </c>
      <c r="F122" s="72" t="s">
        <v>27</v>
      </c>
      <c r="G122" s="46" t="s">
        <v>16</v>
      </c>
    </row>
    <row r="123">
      <c r="A123" s="47" t="s">
        <v>163</v>
      </c>
      <c r="B123" s="47" t="s">
        <v>12</v>
      </c>
      <c r="C123" s="47">
        <v>1.0</v>
      </c>
      <c r="D123" s="46" t="s">
        <v>2079</v>
      </c>
      <c r="E123" s="107">
        <v>194261.75</v>
      </c>
      <c r="F123" s="72" t="s">
        <v>95</v>
      </c>
      <c r="G123" s="46" t="s">
        <v>16</v>
      </c>
    </row>
    <row r="124">
      <c r="A124" s="47" t="s">
        <v>163</v>
      </c>
      <c r="B124" s="47" t="s">
        <v>12</v>
      </c>
      <c r="C124" s="47">
        <v>2.0</v>
      </c>
      <c r="D124" s="46" t="s">
        <v>2080</v>
      </c>
      <c r="E124" s="107">
        <v>197782.06</v>
      </c>
      <c r="F124" s="72" t="s">
        <v>54</v>
      </c>
      <c r="G124" s="46" t="s">
        <v>16</v>
      </c>
    </row>
    <row r="125">
      <c r="A125" s="47" t="s">
        <v>163</v>
      </c>
      <c r="B125" s="47" t="s">
        <v>12</v>
      </c>
      <c r="C125" s="47">
        <v>3.0</v>
      </c>
      <c r="D125" s="46" t="s">
        <v>807</v>
      </c>
      <c r="E125" s="107">
        <v>200000.0</v>
      </c>
      <c r="F125" s="72" t="s">
        <v>30</v>
      </c>
      <c r="G125" s="46" t="s">
        <v>16</v>
      </c>
    </row>
    <row r="126">
      <c r="A126" s="47" t="s">
        <v>163</v>
      </c>
      <c r="B126" s="47" t="s">
        <v>12</v>
      </c>
      <c r="C126" s="47">
        <v>4.0</v>
      </c>
      <c r="D126" s="46" t="s">
        <v>807</v>
      </c>
      <c r="E126" s="107">
        <v>200000.0</v>
      </c>
      <c r="F126" s="72" t="s">
        <v>30</v>
      </c>
      <c r="G126" s="46" t="s">
        <v>16</v>
      </c>
    </row>
    <row r="127">
      <c r="A127" s="47" t="s">
        <v>163</v>
      </c>
      <c r="B127" s="47" t="s">
        <v>12</v>
      </c>
      <c r="C127" s="47">
        <v>5.0</v>
      </c>
      <c r="D127" s="46" t="s">
        <v>807</v>
      </c>
      <c r="E127" s="107">
        <v>200000.0</v>
      </c>
      <c r="F127" s="72" t="s">
        <v>30</v>
      </c>
      <c r="G127" s="46" t="s">
        <v>16</v>
      </c>
    </row>
    <row r="128">
      <c r="A128" s="47" t="s">
        <v>163</v>
      </c>
      <c r="B128" s="47" t="s">
        <v>12</v>
      </c>
      <c r="C128" s="47">
        <v>6.0</v>
      </c>
      <c r="D128" s="46" t="s">
        <v>1736</v>
      </c>
      <c r="E128" s="107">
        <v>199138.26</v>
      </c>
      <c r="F128" s="72" t="s">
        <v>27</v>
      </c>
      <c r="G128" s="46" t="s">
        <v>16</v>
      </c>
    </row>
    <row r="129">
      <c r="A129" s="47" t="s">
        <v>163</v>
      </c>
      <c r="B129" s="47" t="s">
        <v>12</v>
      </c>
      <c r="C129" s="47">
        <v>7.0</v>
      </c>
      <c r="D129" s="46" t="s">
        <v>2079</v>
      </c>
      <c r="E129" s="107">
        <v>190113.34</v>
      </c>
      <c r="F129" s="72" t="s">
        <v>95</v>
      </c>
      <c r="G129" s="46" t="s">
        <v>16</v>
      </c>
    </row>
    <row r="130">
      <c r="A130" s="47" t="s">
        <v>163</v>
      </c>
      <c r="B130" s="47" t="s">
        <v>12</v>
      </c>
      <c r="C130" s="47">
        <v>8.0</v>
      </c>
      <c r="D130" s="46" t="s">
        <v>2081</v>
      </c>
      <c r="E130" s="107">
        <v>169797.7</v>
      </c>
      <c r="F130" s="72" t="s">
        <v>69</v>
      </c>
      <c r="G130" s="46" t="s">
        <v>16</v>
      </c>
    </row>
    <row r="131">
      <c r="A131" s="47" t="s">
        <v>164</v>
      </c>
      <c r="B131" s="47" t="s">
        <v>12</v>
      </c>
      <c r="C131" s="47">
        <v>1.0</v>
      </c>
      <c r="D131" s="46" t="s">
        <v>2082</v>
      </c>
      <c r="E131" s="107">
        <v>85614.46</v>
      </c>
      <c r="F131" s="72" t="s">
        <v>69</v>
      </c>
      <c r="G131" s="46" t="s">
        <v>16</v>
      </c>
    </row>
    <row r="132">
      <c r="A132" s="47" t="s">
        <v>164</v>
      </c>
      <c r="B132" s="47" t="s">
        <v>12</v>
      </c>
      <c r="C132" s="47">
        <v>2.0</v>
      </c>
      <c r="D132" s="46" t="s">
        <v>2082</v>
      </c>
      <c r="E132" s="107">
        <v>86657.93</v>
      </c>
      <c r="F132" s="72" t="s">
        <v>69</v>
      </c>
      <c r="G132" s="46" t="s">
        <v>16</v>
      </c>
    </row>
    <row r="133">
      <c r="A133" s="47" t="s">
        <v>164</v>
      </c>
      <c r="B133" s="47" t="s">
        <v>12</v>
      </c>
      <c r="C133" s="47">
        <v>3.0</v>
      </c>
      <c r="D133" s="46" t="s">
        <v>1770</v>
      </c>
      <c r="E133" s="107">
        <v>197436.35</v>
      </c>
      <c r="F133" s="72" t="s">
        <v>45</v>
      </c>
      <c r="G133" s="46" t="s">
        <v>16</v>
      </c>
    </row>
    <row r="134">
      <c r="A134" s="47" t="s">
        <v>164</v>
      </c>
      <c r="B134" s="47" t="s">
        <v>12</v>
      </c>
      <c r="C134" s="47">
        <v>4.0</v>
      </c>
      <c r="D134" s="46" t="s">
        <v>1770</v>
      </c>
      <c r="E134" s="107">
        <v>198064.32</v>
      </c>
      <c r="F134" s="72" t="s">
        <v>45</v>
      </c>
      <c r="G134" s="46" t="s">
        <v>16</v>
      </c>
    </row>
    <row r="135">
      <c r="A135" s="47" t="s">
        <v>164</v>
      </c>
      <c r="B135" s="47" t="s">
        <v>12</v>
      </c>
      <c r="C135" s="47">
        <v>5.0</v>
      </c>
      <c r="D135" s="46" t="s">
        <v>807</v>
      </c>
      <c r="E135" s="107">
        <v>200000.0</v>
      </c>
      <c r="F135" s="72" t="s">
        <v>30</v>
      </c>
      <c r="G135" s="46" t="s">
        <v>16</v>
      </c>
    </row>
    <row r="136">
      <c r="A136" s="47" t="s">
        <v>164</v>
      </c>
      <c r="B136" s="47" t="s">
        <v>12</v>
      </c>
      <c r="C136" s="47">
        <v>6.0</v>
      </c>
      <c r="D136" s="46" t="s">
        <v>807</v>
      </c>
      <c r="E136" s="107">
        <v>200000.0</v>
      </c>
      <c r="F136" s="72" t="s">
        <v>30</v>
      </c>
      <c r="G136" s="46" t="s">
        <v>16</v>
      </c>
    </row>
    <row r="137">
      <c r="A137" s="47" t="s">
        <v>165</v>
      </c>
      <c r="B137" s="47" t="s">
        <v>12</v>
      </c>
      <c r="C137" s="47">
        <v>1.0</v>
      </c>
      <c r="D137" s="46" t="s">
        <v>807</v>
      </c>
      <c r="E137" s="107">
        <v>200000.0</v>
      </c>
      <c r="F137" s="72" t="s">
        <v>30</v>
      </c>
      <c r="G137" s="46" t="s">
        <v>16</v>
      </c>
    </row>
    <row r="138">
      <c r="A138" s="47" t="s">
        <v>165</v>
      </c>
      <c r="B138" s="47" t="s">
        <v>12</v>
      </c>
      <c r="C138" s="47">
        <v>2.0</v>
      </c>
      <c r="D138" s="46" t="s">
        <v>807</v>
      </c>
      <c r="E138" s="107">
        <v>200000.0</v>
      </c>
      <c r="F138" s="72" t="s">
        <v>30</v>
      </c>
      <c r="G138" s="46" t="s">
        <v>16</v>
      </c>
    </row>
    <row r="139">
      <c r="A139" s="47" t="s">
        <v>165</v>
      </c>
      <c r="B139" s="47" t="s">
        <v>12</v>
      </c>
      <c r="C139" s="47">
        <v>3.0</v>
      </c>
      <c r="D139" s="46" t="s">
        <v>807</v>
      </c>
      <c r="E139" s="107">
        <v>200000.0</v>
      </c>
      <c r="F139" s="72" t="s">
        <v>30</v>
      </c>
      <c r="G139" s="46" t="s">
        <v>16</v>
      </c>
    </row>
    <row r="140">
      <c r="A140" s="47" t="s">
        <v>165</v>
      </c>
      <c r="B140" s="47" t="s">
        <v>12</v>
      </c>
      <c r="C140" s="47">
        <v>4.0</v>
      </c>
      <c r="D140" s="46" t="s">
        <v>807</v>
      </c>
      <c r="E140" s="107">
        <v>200000.0</v>
      </c>
      <c r="F140" s="72" t="s">
        <v>30</v>
      </c>
      <c r="G140" s="46" t="s">
        <v>16</v>
      </c>
    </row>
    <row r="141">
      <c r="A141" s="47" t="s">
        <v>166</v>
      </c>
      <c r="B141" s="47" t="s">
        <v>12</v>
      </c>
      <c r="C141" s="47">
        <v>1.0</v>
      </c>
      <c r="D141" s="46" t="s">
        <v>807</v>
      </c>
      <c r="E141" s="107">
        <v>200000.0</v>
      </c>
      <c r="F141" s="72" t="s">
        <v>30</v>
      </c>
      <c r="G141" s="46" t="s">
        <v>16</v>
      </c>
    </row>
    <row r="142">
      <c r="A142" s="47" t="s">
        <v>166</v>
      </c>
      <c r="B142" s="47" t="s">
        <v>12</v>
      </c>
      <c r="C142" s="47">
        <v>2.0</v>
      </c>
      <c r="D142" s="46" t="s">
        <v>807</v>
      </c>
      <c r="E142" s="107">
        <v>200000.0</v>
      </c>
      <c r="F142" s="72" t="s">
        <v>30</v>
      </c>
      <c r="G142" s="46" t="s">
        <v>16</v>
      </c>
    </row>
    <row r="143">
      <c r="A143" s="47" t="s">
        <v>166</v>
      </c>
      <c r="B143" s="47" t="s">
        <v>12</v>
      </c>
      <c r="C143" s="47">
        <v>3.0</v>
      </c>
      <c r="D143" s="46" t="s">
        <v>807</v>
      </c>
      <c r="E143" s="107">
        <v>200000.0</v>
      </c>
      <c r="F143" s="72" t="s">
        <v>30</v>
      </c>
      <c r="G143" s="46" t="s">
        <v>16</v>
      </c>
    </row>
    <row r="144">
      <c r="A144" s="47" t="s">
        <v>166</v>
      </c>
      <c r="B144" s="47" t="s">
        <v>12</v>
      </c>
      <c r="C144" s="47">
        <v>4.0</v>
      </c>
      <c r="D144" s="46" t="s">
        <v>807</v>
      </c>
      <c r="E144" s="107">
        <v>200000.0</v>
      </c>
      <c r="F144" s="72" t="s">
        <v>30</v>
      </c>
      <c r="G144" s="46" t="s">
        <v>16</v>
      </c>
    </row>
    <row r="145">
      <c r="A145" s="47" t="s">
        <v>166</v>
      </c>
      <c r="B145" s="47" t="s">
        <v>12</v>
      </c>
      <c r="C145" s="47">
        <v>5.0</v>
      </c>
      <c r="D145" s="46" t="s">
        <v>2083</v>
      </c>
      <c r="E145" s="107">
        <v>199236.02</v>
      </c>
      <c r="F145" s="72" t="s">
        <v>104</v>
      </c>
      <c r="G145" s="46" t="s">
        <v>16</v>
      </c>
    </row>
    <row r="146">
      <c r="A146" s="47" t="s">
        <v>166</v>
      </c>
      <c r="B146" s="47" t="s">
        <v>12</v>
      </c>
      <c r="C146" s="47">
        <v>6.0</v>
      </c>
      <c r="D146" s="46" t="s">
        <v>672</v>
      </c>
      <c r="E146" s="107">
        <v>161769.68</v>
      </c>
      <c r="F146" s="72" t="s">
        <v>54</v>
      </c>
      <c r="G146" s="46" t="s">
        <v>16</v>
      </c>
    </row>
    <row r="147">
      <c r="A147" s="47" t="s">
        <v>166</v>
      </c>
      <c r="B147" s="47" t="s">
        <v>12</v>
      </c>
      <c r="C147" s="47">
        <v>7.0</v>
      </c>
      <c r="D147" s="46" t="s">
        <v>672</v>
      </c>
      <c r="E147" s="107">
        <v>159737.76</v>
      </c>
      <c r="F147" s="72" t="s">
        <v>54</v>
      </c>
      <c r="G147" s="46" t="s">
        <v>16</v>
      </c>
    </row>
    <row r="148">
      <c r="A148" s="47" t="s">
        <v>166</v>
      </c>
      <c r="B148" s="47" t="s">
        <v>12</v>
      </c>
      <c r="C148" s="47">
        <v>8.0</v>
      </c>
      <c r="D148" s="46" t="s">
        <v>101</v>
      </c>
      <c r="E148" s="107">
        <v>196028.63</v>
      </c>
      <c r="F148" s="72" t="s">
        <v>101</v>
      </c>
      <c r="G148" s="46" t="s">
        <v>16</v>
      </c>
    </row>
    <row r="149">
      <c r="A149" s="47" t="s">
        <v>167</v>
      </c>
      <c r="B149" s="47" t="s">
        <v>12</v>
      </c>
      <c r="C149" s="47">
        <v>1.0</v>
      </c>
      <c r="D149" s="46" t="s">
        <v>2084</v>
      </c>
      <c r="E149" s="107">
        <v>196466.98</v>
      </c>
      <c r="F149" s="72" t="s">
        <v>42</v>
      </c>
      <c r="G149" s="46" t="s">
        <v>16</v>
      </c>
    </row>
    <row r="150">
      <c r="A150" s="47" t="s">
        <v>167</v>
      </c>
      <c r="B150" s="47" t="s">
        <v>12</v>
      </c>
      <c r="C150" s="47">
        <v>2.0</v>
      </c>
      <c r="D150" s="46" t="s">
        <v>672</v>
      </c>
      <c r="E150" s="107">
        <v>196479.65</v>
      </c>
      <c r="F150" s="72" t="s">
        <v>54</v>
      </c>
      <c r="G150" s="46" t="s">
        <v>10</v>
      </c>
    </row>
    <row r="151">
      <c r="A151" s="47" t="s">
        <v>167</v>
      </c>
      <c r="B151" s="47" t="s">
        <v>12</v>
      </c>
      <c r="C151" s="47">
        <v>3.0</v>
      </c>
      <c r="D151" s="46" t="s">
        <v>2085</v>
      </c>
      <c r="E151" s="107">
        <v>191539.71</v>
      </c>
      <c r="F151" s="72" t="s">
        <v>80</v>
      </c>
      <c r="G151" s="46" t="s">
        <v>10</v>
      </c>
      <c r="H151" s="46" t="s">
        <v>2086</v>
      </c>
    </row>
    <row r="152">
      <c r="A152" s="47" t="s">
        <v>167</v>
      </c>
      <c r="B152" s="47" t="s">
        <v>12</v>
      </c>
      <c r="C152" s="47">
        <v>4.0</v>
      </c>
      <c r="D152" s="46" t="s">
        <v>2087</v>
      </c>
      <c r="E152" s="107">
        <v>162100.76</v>
      </c>
      <c r="F152" s="72" t="s">
        <v>86</v>
      </c>
      <c r="G152" s="46" t="s">
        <v>16</v>
      </c>
    </row>
    <row r="153">
      <c r="A153" s="47" t="s">
        <v>167</v>
      </c>
      <c r="B153" s="47" t="s">
        <v>12</v>
      </c>
      <c r="C153" s="47">
        <v>5.0</v>
      </c>
      <c r="D153" s="46" t="s">
        <v>1736</v>
      </c>
      <c r="E153" s="107">
        <v>197364.16</v>
      </c>
      <c r="F153" s="72" t="s">
        <v>27</v>
      </c>
      <c r="G153" s="46" t="s">
        <v>16</v>
      </c>
    </row>
    <row r="154">
      <c r="A154" s="47" t="s">
        <v>168</v>
      </c>
      <c r="B154" s="47" t="s">
        <v>12</v>
      </c>
      <c r="C154" s="47">
        <v>1.0</v>
      </c>
      <c r="D154" s="46" t="s">
        <v>2088</v>
      </c>
      <c r="E154" s="107">
        <v>200000.0</v>
      </c>
      <c r="F154" s="72" t="s">
        <v>45</v>
      </c>
      <c r="G154" s="46" t="s">
        <v>16</v>
      </c>
    </row>
    <row r="155">
      <c r="A155" s="47" t="s">
        <v>168</v>
      </c>
      <c r="B155" s="47" t="s">
        <v>12</v>
      </c>
      <c r="C155" s="47">
        <v>2.0</v>
      </c>
      <c r="D155" s="46" t="s">
        <v>2089</v>
      </c>
      <c r="E155" s="107">
        <v>197609.34</v>
      </c>
      <c r="F155" s="72" t="s">
        <v>95</v>
      </c>
      <c r="G155" s="46" t="s">
        <v>16</v>
      </c>
    </row>
    <row r="156">
      <c r="A156" s="47" t="s">
        <v>168</v>
      </c>
      <c r="B156" s="47" t="s">
        <v>12</v>
      </c>
      <c r="C156" s="47">
        <v>3.0</v>
      </c>
      <c r="D156" s="46" t="s">
        <v>2090</v>
      </c>
      <c r="E156" s="107">
        <v>197396.98</v>
      </c>
      <c r="F156" s="72" t="s">
        <v>92</v>
      </c>
      <c r="G156" s="46" t="s">
        <v>16</v>
      </c>
    </row>
    <row r="157">
      <c r="A157" s="47" t="s">
        <v>168</v>
      </c>
      <c r="B157" s="47" t="s">
        <v>12</v>
      </c>
      <c r="C157" s="47">
        <v>4.0</v>
      </c>
      <c r="D157" s="46" t="s">
        <v>1657</v>
      </c>
      <c r="E157" s="107">
        <v>197008.26</v>
      </c>
      <c r="F157" s="72" t="s">
        <v>86</v>
      </c>
      <c r="G157" s="46" t="s">
        <v>16</v>
      </c>
    </row>
    <row r="158">
      <c r="A158" s="47" t="s">
        <v>168</v>
      </c>
      <c r="B158" s="47" t="s">
        <v>12</v>
      </c>
      <c r="C158" s="47">
        <v>5.0</v>
      </c>
      <c r="D158" s="46" t="s">
        <v>2091</v>
      </c>
      <c r="E158" s="107">
        <v>196086.14</v>
      </c>
      <c r="F158" s="72" t="s">
        <v>45</v>
      </c>
      <c r="G158" s="46" t="s">
        <v>16</v>
      </c>
    </row>
    <row r="159">
      <c r="A159" s="47" t="s">
        <v>168</v>
      </c>
      <c r="B159" s="47" t="s">
        <v>12</v>
      </c>
      <c r="C159" s="47">
        <v>6.0</v>
      </c>
      <c r="D159" s="46" t="s">
        <v>2092</v>
      </c>
      <c r="E159" s="107">
        <v>191499.97</v>
      </c>
      <c r="F159" s="72" t="s">
        <v>95</v>
      </c>
      <c r="G159" s="46" t="s">
        <v>16</v>
      </c>
    </row>
    <row r="160">
      <c r="A160" s="47" t="s">
        <v>168</v>
      </c>
      <c r="B160" s="47" t="s">
        <v>12</v>
      </c>
      <c r="C160" s="47">
        <v>7.0</v>
      </c>
      <c r="D160" s="46" t="s">
        <v>2093</v>
      </c>
      <c r="E160" s="107">
        <v>191563.37</v>
      </c>
      <c r="F160" s="72" t="s">
        <v>101</v>
      </c>
      <c r="G160" s="46" t="s">
        <v>16</v>
      </c>
    </row>
    <row r="161">
      <c r="A161" s="47" t="s">
        <v>169</v>
      </c>
      <c r="B161" s="47" t="s">
        <v>12</v>
      </c>
      <c r="C161" s="47">
        <v>1.0</v>
      </c>
      <c r="D161" s="46" t="s">
        <v>807</v>
      </c>
      <c r="E161" s="107">
        <v>200000.0</v>
      </c>
      <c r="F161" s="72" t="s">
        <v>30</v>
      </c>
      <c r="G161" s="46" t="s">
        <v>16</v>
      </c>
    </row>
    <row r="162">
      <c r="A162" s="47" t="s">
        <v>169</v>
      </c>
      <c r="B162" s="47" t="s">
        <v>12</v>
      </c>
      <c r="C162" s="47">
        <v>2.0</v>
      </c>
      <c r="D162" s="46" t="s">
        <v>807</v>
      </c>
      <c r="E162" s="107">
        <v>200000.0</v>
      </c>
      <c r="F162" s="72" t="s">
        <v>30</v>
      </c>
      <c r="G162" s="46" t="s">
        <v>16</v>
      </c>
    </row>
    <row r="163">
      <c r="A163" s="47" t="s">
        <v>169</v>
      </c>
      <c r="B163" s="47" t="s">
        <v>12</v>
      </c>
      <c r="C163" s="47">
        <v>3.0</v>
      </c>
      <c r="D163" s="46" t="s">
        <v>807</v>
      </c>
      <c r="E163" s="107">
        <v>200000.0</v>
      </c>
      <c r="F163" s="72" t="s">
        <v>30</v>
      </c>
      <c r="G163" s="46" t="s">
        <v>16</v>
      </c>
    </row>
    <row r="164">
      <c r="A164" s="47" t="s">
        <v>169</v>
      </c>
      <c r="B164" s="47" t="s">
        <v>12</v>
      </c>
      <c r="C164" s="47">
        <v>4.0</v>
      </c>
      <c r="D164" s="46" t="s">
        <v>807</v>
      </c>
      <c r="E164" s="107">
        <v>200000.0</v>
      </c>
      <c r="F164" s="72" t="s">
        <v>30</v>
      </c>
      <c r="G164" s="46" t="s">
        <v>16</v>
      </c>
    </row>
    <row r="165">
      <c r="A165" s="47" t="s">
        <v>169</v>
      </c>
      <c r="B165" s="47" t="s">
        <v>12</v>
      </c>
      <c r="C165" s="47">
        <v>5.0</v>
      </c>
      <c r="D165" s="46" t="s">
        <v>651</v>
      </c>
      <c r="E165" s="107">
        <v>200000.0</v>
      </c>
      <c r="F165" s="72" t="s">
        <v>45</v>
      </c>
      <c r="G165" s="46" t="s">
        <v>16</v>
      </c>
    </row>
    <row r="166">
      <c r="A166" s="47" t="s">
        <v>169</v>
      </c>
      <c r="B166" s="47" t="s">
        <v>12</v>
      </c>
      <c r="C166" s="47">
        <v>6.0</v>
      </c>
      <c r="D166" s="46" t="s">
        <v>1736</v>
      </c>
      <c r="E166" s="107">
        <v>200000.0</v>
      </c>
      <c r="F166" s="72" t="s">
        <v>27</v>
      </c>
      <c r="G166" s="46" t="s">
        <v>16</v>
      </c>
    </row>
    <row r="167">
      <c r="A167" s="47" t="s">
        <v>169</v>
      </c>
      <c r="B167" s="47" t="s">
        <v>12</v>
      </c>
      <c r="C167" s="47">
        <v>7.0</v>
      </c>
      <c r="D167" s="46" t="s">
        <v>2094</v>
      </c>
      <c r="E167" s="107">
        <v>196887.29</v>
      </c>
      <c r="F167" s="72" t="s">
        <v>45</v>
      </c>
      <c r="G167" s="46" t="s">
        <v>16</v>
      </c>
    </row>
    <row r="168">
      <c r="A168" s="47" t="s">
        <v>169</v>
      </c>
      <c r="B168" s="47" t="s">
        <v>12</v>
      </c>
      <c r="C168" s="47">
        <v>8.0</v>
      </c>
      <c r="D168" s="46" t="s">
        <v>2095</v>
      </c>
      <c r="E168" s="107">
        <v>196794.61</v>
      </c>
      <c r="F168" s="72" t="s">
        <v>54</v>
      </c>
      <c r="G168" s="46" t="s">
        <v>16</v>
      </c>
    </row>
    <row r="169">
      <c r="A169" s="47" t="s">
        <v>170</v>
      </c>
      <c r="B169" s="47" t="s">
        <v>12</v>
      </c>
      <c r="C169" s="47">
        <v>1.0</v>
      </c>
      <c r="D169" s="46" t="s">
        <v>807</v>
      </c>
      <c r="E169" s="107">
        <v>200000.0</v>
      </c>
      <c r="F169" s="72" t="s">
        <v>30</v>
      </c>
      <c r="G169" s="46" t="s">
        <v>16</v>
      </c>
    </row>
    <row r="170">
      <c r="A170" s="47" t="s">
        <v>170</v>
      </c>
      <c r="B170" s="47" t="s">
        <v>12</v>
      </c>
      <c r="C170" s="47">
        <v>2.0</v>
      </c>
      <c r="D170" s="46" t="s">
        <v>807</v>
      </c>
      <c r="E170" s="107">
        <v>200000.0</v>
      </c>
      <c r="F170" s="72" t="s">
        <v>30</v>
      </c>
      <c r="G170" s="46" t="s">
        <v>16</v>
      </c>
    </row>
    <row r="171">
      <c r="A171" s="47" t="s">
        <v>170</v>
      </c>
      <c r="B171" s="47" t="s">
        <v>12</v>
      </c>
      <c r="C171" s="47">
        <v>3.0</v>
      </c>
      <c r="D171" s="46" t="s">
        <v>1770</v>
      </c>
      <c r="E171" s="107">
        <v>198734.41</v>
      </c>
      <c r="F171" s="72" t="s">
        <v>45</v>
      </c>
      <c r="G171" s="46" t="s">
        <v>16</v>
      </c>
    </row>
    <row r="172">
      <c r="A172" s="47" t="s">
        <v>170</v>
      </c>
      <c r="B172" s="47" t="s">
        <v>12</v>
      </c>
      <c r="C172" s="47">
        <v>4.0</v>
      </c>
      <c r="D172" s="46" t="s">
        <v>2096</v>
      </c>
      <c r="E172" s="107">
        <v>197541.56</v>
      </c>
      <c r="F172" s="72" t="s">
        <v>45</v>
      </c>
      <c r="G172" s="46" t="s">
        <v>16</v>
      </c>
    </row>
    <row r="173">
      <c r="A173" s="47" t="s">
        <v>170</v>
      </c>
      <c r="B173" s="47" t="s">
        <v>12</v>
      </c>
      <c r="C173" s="47">
        <v>5.0</v>
      </c>
      <c r="D173" s="46" t="s">
        <v>1816</v>
      </c>
      <c r="E173" s="107">
        <v>196602.42</v>
      </c>
      <c r="F173" s="72" t="s">
        <v>45</v>
      </c>
      <c r="G173" s="46" t="s">
        <v>16</v>
      </c>
    </row>
    <row r="174">
      <c r="A174" s="47" t="s">
        <v>170</v>
      </c>
      <c r="B174" s="47" t="s">
        <v>12</v>
      </c>
      <c r="C174" s="47">
        <v>6.0</v>
      </c>
      <c r="D174" s="46" t="s">
        <v>2097</v>
      </c>
      <c r="E174" s="107">
        <v>170522.89</v>
      </c>
      <c r="F174" s="72" t="s">
        <v>45</v>
      </c>
      <c r="G174" s="46" t="s">
        <v>16</v>
      </c>
    </row>
    <row r="175">
      <c r="A175" s="47" t="s">
        <v>170</v>
      </c>
      <c r="B175" s="47" t="s">
        <v>12</v>
      </c>
      <c r="C175" s="47">
        <v>7.0</v>
      </c>
      <c r="D175" s="46" t="s">
        <v>1770</v>
      </c>
      <c r="E175" s="107">
        <v>198780.68</v>
      </c>
      <c r="F175" s="72" t="s">
        <v>45</v>
      </c>
      <c r="G175" s="46" t="s">
        <v>16</v>
      </c>
    </row>
    <row r="176">
      <c r="A176" s="47" t="s">
        <v>170</v>
      </c>
      <c r="B176" s="47" t="s">
        <v>12</v>
      </c>
      <c r="C176" s="47">
        <v>8.0</v>
      </c>
      <c r="D176" s="46" t="s">
        <v>666</v>
      </c>
      <c r="E176" s="107">
        <v>198326.93</v>
      </c>
      <c r="F176" s="72" t="s">
        <v>107</v>
      </c>
      <c r="G176" s="46" t="s">
        <v>16</v>
      </c>
    </row>
    <row r="177">
      <c r="A177" s="47" t="s">
        <v>170</v>
      </c>
      <c r="B177" s="47" t="s">
        <v>12</v>
      </c>
      <c r="C177" s="47">
        <v>9.0</v>
      </c>
      <c r="D177" s="46" t="s">
        <v>2098</v>
      </c>
      <c r="E177" s="107">
        <v>99575.21</v>
      </c>
      <c r="F177" s="72" t="s">
        <v>119</v>
      </c>
      <c r="G177" s="46" t="s">
        <v>16</v>
      </c>
    </row>
    <row r="178">
      <c r="A178" s="96" t="s">
        <v>170</v>
      </c>
      <c r="B178" s="96" t="s">
        <v>12</v>
      </c>
      <c r="C178" s="96">
        <v>10.0</v>
      </c>
      <c r="D178" s="60" t="s">
        <v>2099</v>
      </c>
      <c r="E178" s="108">
        <v>189209.2</v>
      </c>
      <c r="F178" s="98" t="s">
        <v>75</v>
      </c>
      <c r="G178" s="46" t="s">
        <v>16</v>
      </c>
    </row>
    <row r="179">
      <c r="A179" s="47" t="s">
        <v>159</v>
      </c>
      <c r="B179" s="47" t="s">
        <v>18</v>
      </c>
      <c r="C179" s="47">
        <v>1.0</v>
      </c>
      <c r="D179" s="46" t="s">
        <v>2100</v>
      </c>
      <c r="E179" s="107">
        <v>198081.85</v>
      </c>
      <c r="F179" s="72" t="s">
        <v>45</v>
      </c>
      <c r="G179" s="46" t="s">
        <v>16</v>
      </c>
    </row>
    <row r="180">
      <c r="A180" s="47" t="s">
        <v>159</v>
      </c>
      <c r="B180" s="47" t="s">
        <v>18</v>
      </c>
      <c r="C180" s="47">
        <v>2.0</v>
      </c>
      <c r="D180" s="46" t="s">
        <v>1816</v>
      </c>
      <c r="E180" s="107">
        <v>186385.11</v>
      </c>
      <c r="F180" s="72" t="s">
        <v>45</v>
      </c>
      <c r="G180" s="46" t="s">
        <v>16</v>
      </c>
    </row>
    <row r="181">
      <c r="A181" s="47" t="s">
        <v>159</v>
      </c>
      <c r="B181" s="47" t="s">
        <v>18</v>
      </c>
      <c r="C181" s="47">
        <v>3.0</v>
      </c>
      <c r="D181" s="46" t="s">
        <v>672</v>
      </c>
      <c r="E181" s="107">
        <v>189997.8</v>
      </c>
      <c r="F181" s="72" t="s">
        <v>54</v>
      </c>
      <c r="G181" s="46" t="s">
        <v>16</v>
      </c>
    </row>
    <row r="182">
      <c r="A182" s="47" t="s">
        <v>159</v>
      </c>
      <c r="B182" s="47" t="s">
        <v>18</v>
      </c>
      <c r="C182" s="47">
        <v>4.0</v>
      </c>
      <c r="D182" s="46" t="s">
        <v>775</v>
      </c>
      <c r="E182" s="107">
        <v>197997.51</v>
      </c>
      <c r="F182" s="72" t="s">
        <v>45</v>
      </c>
      <c r="G182" s="46" t="s">
        <v>16</v>
      </c>
    </row>
    <row r="183">
      <c r="A183" s="47" t="s">
        <v>159</v>
      </c>
      <c r="B183" s="47" t="s">
        <v>18</v>
      </c>
      <c r="C183" s="47">
        <v>5.0</v>
      </c>
      <c r="D183" s="46" t="s">
        <v>101</v>
      </c>
      <c r="E183" s="107">
        <v>196732.48</v>
      </c>
      <c r="F183" s="72" t="s">
        <v>101</v>
      </c>
      <c r="G183" s="46" t="s">
        <v>16</v>
      </c>
    </row>
    <row r="184">
      <c r="A184" s="47" t="s">
        <v>159</v>
      </c>
      <c r="B184" s="47" t="s">
        <v>18</v>
      </c>
      <c r="C184" s="47">
        <v>6.0</v>
      </c>
      <c r="D184" s="46" t="s">
        <v>1816</v>
      </c>
      <c r="E184" s="107">
        <v>186122.79</v>
      </c>
      <c r="F184" s="72" t="s">
        <v>45</v>
      </c>
      <c r="G184" s="46" t="s">
        <v>16</v>
      </c>
    </row>
    <row r="185">
      <c r="A185" s="47" t="s">
        <v>159</v>
      </c>
      <c r="B185" s="47" t="s">
        <v>18</v>
      </c>
      <c r="C185" s="47">
        <v>7.0</v>
      </c>
      <c r="D185" s="46" t="s">
        <v>2101</v>
      </c>
      <c r="E185" s="107">
        <v>196604.09</v>
      </c>
      <c r="F185" s="72" t="s">
        <v>45</v>
      </c>
      <c r="G185" s="46" t="s">
        <v>16</v>
      </c>
    </row>
    <row r="186">
      <c r="A186" s="47" t="s">
        <v>159</v>
      </c>
      <c r="B186" s="47" t="s">
        <v>18</v>
      </c>
      <c r="C186" s="47">
        <v>8.0</v>
      </c>
      <c r="D186" s="46" t="s">
        <v>920</v>
      </c>
      <c r="E186" s="107">
        <v>189995.53</v>
      </c>
      <c r="F186" s="72" t="s">
        <v>45</v>
      </c>
      <c r="G186" s="46" t="s">
        <v>16</v>
      </c>
    </row>
    <row r="187">
      <c r="A187" s="47" t="s">
        <v>159</v>
      </c>
      <c r="B187" s="47" t="s">
        <v>18</v>
      </c>
      <c r="C187" s="47">
        <v>9.0</v>
      </c>
      <c r="D187" s="46" t="s">
        <v>666</v>
      </c>
      <c r="E187" s="107">
        <v>195729.37</v>
      </c>
      <c r="F187" s="72" t="s">
        <v>107</v>
      </c>
      <c r="G187" s="46" t="s">
        <v>16</v>
      </c>
    </row>
    <row r="188">
      <c r="A188" s="47" t="s">
        <v>159</v>
      </c>
      <c r="B188" s="47" t="s">
        <v>18</v>
      </c>
      <c r="C188" s="47">
        <v>10.0</v>
      </c>
      <c r="D188" s="46" t="s">
        <v>920</v>
      </c>
      <c r="E188" s="107">
        <v>190639.71</v>
      </c>
      <c r="F188" s="72" t="s">
        <v>45</v>
      </c>
      <c r="G188" s="46" t="s">
        <v>16</v>
      </c>
    </row>
    <row r="189">
      <c r="A189" s="47" t="s">
        <v>160</v>
      </c>
      <c r="B189" s="47" t="s">
        <v>18</v>
      </c>
      <c r="C189" s="47">
        <v>1.0</v>
      </c>
      <c r="D189" s="46" t="s">
        <v>601</v>
      </c>
      <c r="E189" s="107">
        <v>197319.87</v>
      </c>
      <c r="F189" s="72" t="s">
        <v>45</v>
      </c>
      <c r="G189" s="46" t="s">
        <v>16</v>
      </c>
    </row>
    <row r="190">
      <c r="A190" s="47" t="s">
        <v>160</v>
      </c>
      <c r="B190" s="47" t="s">
        <v>18</v>
      </c>
      <c r="C190" s="47">
        <v>2.0</v>
      </c>
      <c r="D190" s="46" t="s">
        <v>666</v>
      </c>
      <c r="E190" s="107">
        <v>196108.21</v>
      </c>
      <c r="F190" s="72" t="s">
        <v>107</v>
      </c>
      <c r="G190" s="46" t="s">
        <v>16</v>
      </c>
    </row>
    <row r="191">
      <c r="A191" s="47" t="s">
        <v>160</v>
      </c>
      <c r="B191" s="47" t="s">
        <v>18</v>
      </c>
      <c r="C191" s="47">
        <v>3.0</v>
      </c>
      <c r="D191" s="46" t="s">
        <v>614</v>
      </c>
      <c r="E191" s="107">
        <v>197339.11</v>
      </c>
      <c r="F191" s="72" t="s">
        <v>45</v>
      </c>
      <c r="G191" s="46" t="s">
        <v>16</v>
      </c>
    </row>
    <row r="192">
      <c r="A192" s="47" t="s">
        <v>160</v>
      </c>
      <c r="B192" s="47" t="s">
        <v>18</v>
      </c>
      <c r="C192" s="47">
        <v>4.0</v>
      </c>
      <c r="D192" s="46" t="s">
        <v>920</v>
      </c>
      <c r="E192" s="107">
        <v>197903.75</v>
      </c>
      <c r="F192" s="72" t="s">
        <v>45</v>
      </c>
      <c r="G192" s="46" t="s">
        <v>16</v>
      </c>
    </row>
    <row r="193">
      <c r="A193" s="47" t="s">
        <v>160</v>
      </c>
      <c r="B193" s="47" t="s">
        <v>18</v>
      </c>
      <c r="C193" s="47">
        <v>5.0</v>
      </c>
      <c r="D193" s="46" t="s">
        <v>807</v>
      </c>
      <c r="E193" s="107">
        <v>200000.0</v>
      </c>
      <c r="F193" s="72" t="s">
        <v>30</v>
      </c>
      <c r="G193" s="46" t="s">
        <v>16</v>
      </c>
    </row>
    <row r="194">
      <c r="A194" s="47" t="s">
        <v>160</v>
      </c>
      <c r="B194" s="47" t="s">
        <v>18</v>
      </c>
      <c r="C194" s="47">
        <v>6.0</v>
      </c>
      <c r="D194" s="46" t="s">
        <v>807</v>
      </c>
      <c r="E194" s="107">
        <v>200000.0</v>
      </c>
      <c r="F194" s="72" t="s">
        <v>30</v>
      </c>
      <c r="G194" s="46" t="s">
        <v>16</v>
      </c>
    </row>
    <row r="195">
      <c r="A195" s="47" t="s">
        <v>160</v>
      </c>
      <c r="B195" s="47" t="s">
        <v>18</v>
      </c>
      <c r="C195" s="47">
        <v>7.0</v>
      </c>
      <c r="D195" s="46" t="s">
        <v>807</v>
      </c>
      <c r="E195" s="107">
        <v>100000.0</v>
      </c>
      <c r="F195" s="72" t="s">
        <v>30</v>
      </c>
      <c r="G195" s="46" t="s">
        <v>16</v>
      </c>
    </row>
    <row r="196">
      <c r="A196" s="47" t="s">
        <v>160</v>
      </c>
      <c r="B196" s="47" t="s">
        <v>18</v>
      </c>
      <c r="C196" s="47">
        <v>8.0</v>
      </c>
      <c r="D196" s="46" t="s">
        <v>1657</v>
      </c>
      <c r="E196" s="107">
        <v>196516.95</v>
      </c>
      <c r="F196" s="72" t="s">
        <v>86</v>
      </c>
      <c r="G196" s="46" t="s">
        <v>16</v>
      </c>
    </row>
    <row r="197">
      <c r="A197" s="47" t="s">
        <v>161</v>
      </c>
      <c r="B197" s="47" t="s">
        <v>18</v>
      </c>
      <c r="C197" s="47">
        <v>1.0</v>
      </c>
      <c r="D197" s="46" t="s">
        <v>2101</v>
      </c>
      <c r="E197" s="107">
        <v>197954.11</v>
      </c>
      <c r="F197" s="72" t="s">
        <v>45</v>
      </c>
      <c r="G197" s="46" t="s">
        <v>16</v>
      </c>
    </row>
    <row r="198">
      <c r="A198" s="47" t="s">
        <v>161</v>
      </c>
      <c r="B198" s="47" t="s">
        <v>18</v>
      </c>
      <c r="C198" s="47">
        <v>2.0</v>
      </c>
      <c r="D198" s="46" t="s">
        <v>920</v>
      </c>
      <c r="E198" s="107">
        <v>197711.58</v>
      </c>
      <c r="F198" s="72" t="s">
        <v>45</v>
      </c>
      <c r="G198" s="46" t="s">
        <v>16</v>
      </c>
    </row>
    <row r="199">
      <c r="A199" s="47" t="s">
        <v>161</v>
      </c>
      <c r="B199" s="47" t="s">
        <v>18</v>
      </c>
      <c r="C199" s="47">
        <v>3.0</v>
      </c>
      <c r="D199" s="46" t="s">
        <v>1816</v>
      </c>
      <c r="E199" s="107">
        <v>186290.12</v>
      </c>
      <c r="F199" s="72" t="s">
        <v>45</v>
      </c>
      <c r="G199" s="46" t="s">
        <v>16</v>
      </c>
    </row>
    <row r="200">
      <c r="A200" s="47" t="s">
        <v>161</v>
      </c>
      <c r="B200" s="47" t="s">
        <v>18</v>
      </c>
      <c r="C200" s="47">
        <v>4.0</v>
      </c>
      <c r="D200" s="46" t="s">
        <v>101</v>
      </c>
      <c r="E200" s="107">
        <v>196632.35</v>
      </c>
      <c r="F200" s="72" t="s">
        <v>101</v>
      </c>
      <c r="G200" s="46" t="s">
        <v>16</v>
      </c>
    </row>
    <row r="201">
      <c r="A201" s="47" t="s">
        <v>161</v>
      </c>
      <c r="B201" s="47" t="s">
        <v>18</v>
      </c>
      <c r="C201" s="47">
        <v>5.0</v>
      </c>
      <c r="D201" s="46" t="s">
        <v>666</v>
      </c>
      <c r="E201" s="107">
        <v>196447.35</v>
      </c>
      <c r="F201" s="72" t="s">
        <v>107</v>
      </c>
      <c r="G201" s="46" t="s">
        <v>16</v>
      </c>
    </row>
    <row r="202">
      <c r="A202" s="47" t="s">
        <v>161</v>
      </c>
      <c r="B202" s="47" t="s">
        <v>18</v>
      </c>
      <c r="C202" s="47">
        <v>6.0</v>
      </c>
      <c r="D202" s="46" t="s">
        <v>672</v>
      </c>
      <c r="E202" s="107">
        <v>197305.5</v>
      </c>
      <c r="F202" s="72" t="s">
        <v>54</v>
      </c>
      <c r="G202" s="46" t="s">
        <v>16</v>
      </c>
    </row>
    <row r="203">
      <c r="A203" s="47" t="s">
        <v>161</v>
      </c>
      <c r="B203" s="47" t="s">
        <v>18</v>
      </c>
      <c r="C203" s="47">
        <v>7.0</v>
      </c>
      <c r="D203" s="46" t="s">
        <v>101</v>
      </c>
      <c r="E203" s="107">
        <v>198293.59</v>
      </c>
      <c r="F203" s="72" t="s">
        <v>101</v>
      </c>
      <c r="G203" s="46" t="s">
        <v>16</v>
      </c>
    </row>
    <row r="204">
      <c r="A204" s="47" t="s">
        <v>161</v>
      </c>
      <c r="B204" s="47" t="s">
        <v>18</v>
      </c>
      <c r="C204" s="47">
        <v>8.0</v>
      </c>
      <c r="D204" s="46" t="s">
        <v>1816</v>
      </c>
      <c r="E204" s="107">
        <v>196638.63</v>
      </c>
      <c r="F204" s="72" t="s">
        <v>45</v>
      </c>
      <c r="G204" s="46" t="s">
        <v>16</v>
      </c>
    </row>
    <row r="205">
      <c r="A205" s="47" t="s">
        <v>162</v>
      </c>
      <c r="B205" s="47" t="s">
        <v>18</v>
      </c>
      <c r="C205" s="47">
        <v>1.0</v>
      </c>
      <c r="D205" s="46" t="s">
        <v>2100</v>
      </c>
      <c r="E205" s="107">
        <v>196212.35</v>
      </c>
      <c r="F205" s="72" t="s">
        <v>45</v>
      </c>
      <c r="G205" s="46" t="s">
        <v>16</v>
      </c>
    </row>
    <row r="206">
      <c r="A206" s="47" t="s">
        <v>162</v>
      </c>
      <c r="B206" s="47" t="s">
        <v>18</v>
      </c>
      <c r="C206" s="47">
        <v>2.0</v>
      </c>
      <c r="D206" s="46" t="s">
        <v>2102</v>
      </c>
      <c r="E206" s="107">
        <v>199869.27</v>
      </c>
      <c r="F206" s="72" t="s">
        <v>45</v>
      </c>
      <c r="G206" s="46" t="s">
        <v>16</v>
      </c>
    </row>
    <row r="207">
      <c r="A207" s="47" t="s">
        <v>162</v>
      </c>
      <c r="B207" s="47" t="s">
        <v>18</v>
      </c>
      <c r="C207" s="47">
        <v>3.0</v>
      </c>
      <c r="D207" s="46" t="s">
        <v>2101</v>
      </c>
      <c r="E207" s="107">
        <v>199680.83</v>
      </c>
      <c r="F207" s="72" t="s">
        <v>45</v>
      </c>
      <c r="G207" s="46" t="s">
        <v>16</v>
      </c>
    </row>
    <row r="208">
      <c r="A208" s="47" t="s">
        <v>162</v>
      </c>
      <c r="B208" s="47" t="s">
        <v>18</v>
      </c>
      <c r="C208" s="47">
        <v>4.0</v>
      </c>
      <c r="D208" s="46" t="s">
        <v>2071</v>
      </c>
      <c r="E208" s="107">
        <v>199763.62</v>
      </c>
      <c r="F208" s="72" t="s">
        <v>54</v>
      </c>
      <c r="G208" s="46" t="s">
        <v>16</v>
      </c>
    </row>
    <row r="209">
      <c r="A209" s="47" t="s">
        <v>162</v>
      </c>
      <c r="B209" s="47" t="s">
        <v>18</v>
      </c>
      <c r="C209" s="47">
        <v>5.0</v>
      </c>
      <c r="D209" s="46" t="s">
        <v>2071</v>
      </c>
      <c r="E209" s="107">
        <v>199717.68</v>
      </c>
      <c r="F209" s="72" t="s">
        <v>54</v>
      </c>
      <c r="G209" s="46" t="s">
        <v>16</v>
      </c>
    </row>
    <row r="210">
      <c r="A210" s="47" t="s">
        <v>162</v>
      </c>
      <c r="B210" s="47" t="s">
        <v>18</v>
      </c>
      <c r="C210" s="47">
        <v>6.0</v>
      </c>
      <c r="D210" s="46" t="s">
        <v>2103</v>
      </c>
      <c r="E210" s="107">
        <v>196534.01</v>
      </c>
      <c r="F210" s="72" t="s">
        <v>45</v>
      </c>
      <c r="G210" s="46" t="s">
        <v>16</v>
      </c>
    </row>
    <row r="211">
      <c r="A211" s="47" t="s">
        <v>162</v>
      </c>
      <c r="B211" s="47" t="s">
        <v>18</v>
      </c>
      <c r="C211" s="47">
        <v>7.0</v>
      </c>
      <c r="D211" s="46" t="s">
        <v>2104</v>
      </c>
      <c r="E211" s="107">
        <v>195670.26</v>
      </c>
      <c r="F211" s="72" t="s">
        <v>45</v>
      </c>
      <c r="G211" s="46" t="s">
        <v>16</v>
      </c>
    </row>
    <row r="212">
      <c r="A212" s="47" t="s">
        <v>162</v>
      </c>
      <c r="B212" s="47" t="s">
        <v>18</v>
      </c>
      <c r="C212" s="47">
        <v>8.0</v>
      </c>
      <c r="D212" s="46" t="s">
        <v>1736</v>
      </c>
      <c r="E212" s="107">
        <v>189881.75</v>
      </c>
      <c r="F212" s="72" t="s">
        <v>27</v>
      </c>
      <c r="G212" s="46" t="s">
        <v>16</v>
      </c>
    </row>
    <row r="213">
      <c r="A213" s="47" t="s">
        <v>163</v>
      </c>
      <c r="B213" s="47" t="s">
        <v>18</v>
      </c>
      <c r="C213" s="47">
        <v>1.0</v>
      </c>
      <c r="D213" s="46" t="s">
        <v>1657</v>
      </c>
      <c r="E213" s="107">
        <v>197113.65</v>
      </c>
      <c r="F213" s="72" t="s">
        <v>86</v>
      </c>
      <c r="G213" s="46" t="s">
        <v>16</v>
      </c>
    </row>
    <row r="214">
      <c r="A214" s="47" t="s">
        <v>163</v>
      </c>
      <c r="B214" s="47" t="s">
        <v>18</v>
      </c>
      <c r="C214" s="47">
        <v>2.0</v>
      </c>
      <c r="D214" s="46" t="s">
        <v>2090</v>
      </c>
      <c r="E214" s="107">
        <v>197611.5</v>
      </c>
      <c r="F214" s="72" t="s">
        <v>92</v>
      </c>
      <c r="G214" s="46" t="s">
        <v>16</v>
      </c>
    </row>
    <row r="215">
      <c r="A215" s="47" t="s">
        <v>163</v>
      </c>
      <c r="B215" s="47" t="s">
        <v>18</v>
      </c>
      <c r="C215" s="47">
        <v>3.0</v>
      </c>
      <c r="D215" s="46" t="s">
        <v>2090</v>
      </c>
      <c r="E215" s="107">
        <v>196797.93</v>
      </c>
      <c r="F215" s="72" t="s">
        <v>92</v>
      </c>
      <c r="G215" s="46" t="s">
        <v>16</v>
      </c>
    </row>
    <row r="216">
      <c r="A216" s="47" t="s">
        <v>163</v>
      </c>
      <c r="B216" s="47" t="s">
        <v>18</v>
      </c>
      <c r="C216" s="47">
        <v>4.0</v>
      </c>
      <c r="D216" s="46" t="s">
        <v>1657</v>
      </c>
      <c r="E216" s="107">
        <v>196656.77</v>
      </c>
      <c r="F216" s="72" t="s">
        <v>86</v>
      </c>
      <c r="G216" s="46" t="s">
        <v>16</v>
      </c>
    </row>
    <row r="217">
      <c r="A217" s="47" t="s">
        <v>163</v>
      </c>
      <c r="B217" s="47" t="s">
        <v>18</v>
      </c>
      <c r="C217" s="47">
        <v>5.0</v>
      </c>
      <c r="D217" s="46" t="s">
        <v>2105</v>
      </c>
      <c r="E217" s="107">
        <v>197205.85</v>
      </c>
      <c r="F217" s="72" t="s">
        <v>45</v>
      </c>
      <c r="G217" s="46" t="s">
        <v>16</v>
      </c>
    </row>
    <row r="218">
      <c r="A218" s="47" t="s">
        <v>163</v>
      </c>
      <c r="B218" s="47" t="s">
        <v>18</v>
      </c>
      <c r="C218" s="47">
        <v>6.0</v>
      </c>
      <c r="D218" s="46" t="s">
        <v>2101</v>
      </c>
      <c r="E218" s="107">
        <v>196791.72</v>
      </c>
      <c r="F218" s="72" t="s">
        <v>45</v>
      </c>
      <c r="G218" s="46" t="s">
        <v>16</v>
      </c>
    </row>
    <row r="219">
      <c r="A219" s="47" t="s">
        <v>163</v>
      </c>
      <c r="B219" s="47" t="s">
        <v>18</v>
      </c>
      <c r="C219" s="47">
        <v>7.0</v>
      </c>
      <c r="D219" s="46" t="s">
        <v>2106</v>
      </c>
      <c r="E219" s="107">
        <v>196731.31</v>
      </c>
      <c r="F219" s="72" t="s">
        <v>45</v>
      </c>
      <c r="G219" s="46" t="s">
        <v>16</v>
      </c>
    </row>
    <row r="220">
      <c r="A220" s="47" t="s">
        <v>163</v>
      </c>
      <c r="B220" s="47" t="s">
        <v>18</v>
      </c>
      <c r="C220" s="47">
        <v>8.0</v>
      </c>
      <c r="D220" s="46" t="s">
        <v>2107</v>
      </c>
      <c r="E220" s="107">
        <v>197173.71</v>
      </c>
      <c r="F220" s="72" t="s">
        <v>45</v>
      </c>
      <c r="G220" s="46" t="s">
        <v>16</v>
      </c>
    </row>
    <row r="221">
      <c r="A221" s="47" t="s">
        <v>163</v>
      </c>
      <c r="B221" s="47" t="s">
        <v>18</v>
      </c>
      <c r="C221" s="47">
        <v>9.0</v>
      </c>
      <c r="D221" s="46" t="s">
        <v>2108</v>
      </c>
      <c r="E221" s="107">
        <v>195844.02</v>
      </c>
      <c r="F221" s="72" t="s">
        <v>42</v>
      </c>
      <c r="G221" s="46" t="s">
        <v>16</v>
      </c>
    </row>
    <row r="222">
      <c r="A222" s="47" t="s">
        <v>163</v>
      </c>
      <c r="B222" s="47" t="s">
        <v>18</v>
      </c>
      <c r="C222" s="47">
        <v>10.0</v>
      </c>
      <c r="D222" s="46" t="s">
        <v>2109</v>
      </c>
      <c r="E222" s="107">
        <v>196760.36</v>
      </c>
      <c r="F222" s="72" t="s">
        <v>95</v>
      </c>
      <c r="G222" s="46" t="s">
        <v>16</v>
      </c>
    </row>
    <row r="223">
      <c r="A223" s="47" t="s">
        <v>164</v>
      </c>
      <c r="B223" s="47" t="s">
        <v>18</v>
      </c>
      <c r="C223" s="47">
        <v>1.0</v>
      </c>
      <c r="D223" s="46" t="s">
        <v>2110</v>
      </c>
      <c r="E223" s="107">
        <v>188338.6</v>
      </c>
      <c r="F223" s="72" t="s">
        <v>95</v>
      </c>
      <c r="G223" s="46" t="s">
        <v>16</v>
      </c>
    </row>
    <row r="224">
      <c r="A224" s="47" t="s">
        <v>164</v>
      </c>
      <c r="B224" s="47" t="s">
        <v>18</v>
      </c>
      <c r="C224" s="47">
        <v>2.0</v>
      </c>
      <c r="D224" s="46" t="s">
        <v>2092</v>
      </c>
      <c r="E224" s="107">
        <v>197134.81</v>
      </c>
      <c r="F224" s="72" t="s">
        <v>95</v>
      </c>
      <c r="G224" s="46" t="s">
        <v>16</v>
      </c>
    </row>
    <row r="225">
      <c r="A225" s="47" t="s">
        <v>164</v>
      </c>
      <c r="B225" s="47" t="s">
        <v>18</v>
      </c>
      <c r="C225" s="47">
        <v>3.0</v>
      </c>
      <c r="D225" s="46" t="s">
        <v>2111</v>
      </c>
      <c r="E225" s="107">
        <v>183854.68</v>
      </c>
      <c r="F225" s="72" t="s">
        <v>45</v>
      </c>
      <c r="G225" s="46" t="s">
        <v>16</v>
      </c>
    </row>
    <row r="226">
      <c r="A226" s="47" t="s">
        <v>164</v>
      </c>
      <c r="B226" s="47" t="s">
        <v>18</v>
      </c>
      <c r="C226" s="47">
        <v>4.0</v>
      </c>
      <c r="D226" s="46" t="s">
        <v>2112</v>
      </c>
      <c r="E226" s="107">
        <v>182343.19</v>
      </c>
      <c r="F226" s="72" t="s">
        <v>95</v>
      </c>
      <c r="G226" s="46" t="s">
        <v>16</v>
      </c>
    </row>
    <row r="227">
      <c r="A227" s="47" t="s">
        <v>164</v>
      </c>
      <c r="B227" s="47" t="s">
        <v>18</v>
      </c>
      <c r="C227" s="47">
        <v>5.0</v>
      </c>
      <c r="D227" s="46" t="s">
        <v>1657</v>
      </c>
      <c r="E227" s="107">
        <v>197908.16</v>
      </c>
      <c r="F227" s="72" t="s">
        <v>86</v>
      </c>
      <c r="G227" s="46" t="s">
        <v>16</v>
      </c>
    </row>
    <row r="228">
      <c r="A228" s="47" t="s">
        <v>164</v>
      </c>
      <c r="B228" s="47" t="s">
        <v>18</v>
      </c>
      <c r="C228" s="47">
        <v>7.0</v>
      </c>
      <c r="D228" s="46" t="s">
        <v>666</v>
      </c>
      <c r="E228" s="107">
        <v>196982.24</v>
      </c>
      <c r="F228" s="72" t="s">
        <v>107</v>
      </c>
      <c r="G228" s="46" t="s">
        <v>16</v>
      </c>
    </row>
    <row r="229">
      <c r="A229" s="47" t="s">
        <v>164</v>
      </c>
      <c r="B229" s="47" t="s">
        <v>18</v>
      </c>
      <c r="C229" s="47">
        <v>8.0</v>
      </c>
      <c r="D229" s="46" t="s">
        <v>1736</v>
      </c>
      <c r="E229" s="107">
        <v>98492.12</v>
      </c>
      <c r="F229" s="72" t="s">
        <v>27</v>
      </c>
      <c r="G229" s="46" t="s">
        <v>16</v>
      </c>
    </row>
    <row r="230">
      <c r="A230" s="47" t="s">
        <v>165</v>
      </c>
      <c r="B230" s="47" t="s">
        <v>18</v>
      </c>
      <c r="C230" s="47">
        <v>1.0</v>
      </c>
      <c r="D230" s="46" t="s">
        <v>2113</v>
      </c>
      <c r="E230" s="107">
        <v>195233.49</v>
      </c>
      <c r="F230" s="72" t="s">
        <v>63</v>
      </c>
      <c r="G230" s="46" t="s">
        <v>16</v>
      </c>
    </row>
    <row r="231">
      <c r="A231" s="47" t="s">
        <v>165</v>
      </c>
      <c r="B231" s="47" t="s">
        <v>18</v>
      </c>
      <c r="C231" s="47">
        <v>2.0</v>
      </c>
      <c r="D231" s="46" t="s">
        <v>2097</v>
      </c>
      <c r="E231" s="107">
        <v>196943.66</v>
      </c>
      <c r="F231" s="72" t="s">
        <v>45</v>
      </c>
      <c r="G231" s="46" t="s">
        <v>16</v>
      </c>
    </row>
    <row r="232">
      <c r="A232" s="47" t="s">
        <v>165</v>
      </c>
      <c r="B232" s="47" t="s">
        <v>18</v>
      </c>
      <c r="C232" s="47">
        <v>3.0</v>
      </c>
      <c r="D232" s="46" t="s">
        <v>775</v>
      </c>
      <c r="E232" s="107">
        <v>196743.66</v>
      </c>
      <c r="F232" s="72" t="s">
        <v>45</v>
      </c>
      <c r="G232" s="46" t="s">
        <v>16</v>
      </c>
    </row>
    <row r="233">
      <c r="A233" s="47" t="s">
        <v>166</v>
      </c>
      <c r="B233" s="47" t="s">
        <v>18</v>
      </c>
      <c r="C233" s="47">
        <v>1.0</v>
      </c>
      <c r="D233" s="46" t="s">
        <v>775</v>
      </c>
      <c r="E233" s="107">
        <v>199101.25</v>
      </c>
      <c r="F233" s="72" t="s">
        <v>45</v>
      </c>
      <c r="G233" s="46" t="s">
        <v>16</v>
      </c>
    </row>
    <row r="234">
      <c r="A234" s="47" t="s">
        <v>166</v>
      </c>
      <c r="B234" s="47" t="s">
        <v>18</v>
      </c>
      <c r="C234" s="47">
        <v>2.0</v>
      </c>
      <c r="D234" s="46" t="s">
        <v>2114</v>
      </c>
      <c r="E234" s="107">
        <v>199306.89</v>
      </c>
      <c r="F234" s="72" t="s">
        <v>45</v>
      </c>
      <c r="G234" s="46" t="s">
        <v>16</v>
      </c>
    </row>
    <row r="235">
      <c r="A235" s="47" t="s">
        <v>166</v>
      </c>
      <c r="B235" s="47" t="s">
        <v>18</v>
      </c>
      <c r="C235" s="47">
        <v>3.0</v>
      </c>
      <c r="D235" s="46" t="s">
        <v>775</v>
      </c>
      <c r="E235" s="107">
        <v>199259.34</v>
      </c>
      <c r="F235" s="72" t="s">
        <v>45</v>
      </c>
      <c r="G235" s="46" t="s">
        <v>16</v>
      </c>
    </row>
    <row r="236">
      <c r="A236" s="47" t="s">
        <v>166</v>
      </c>
      <c r="B236" s="47" t="s">
        <v>18</v>
      </c>
      <c r="C236" s="47">
        <v>4.0</v>
      </c>
      <c r="D236" s="46" t="s">
        <v>775</v>
      </c>
      <c r="E236" s="107">
        <v>197514.95</v>
      </c>
      <c r="F236" s="72" t="s">
        <v>45</v>
      </c>
      <c r="G236" s="46" t="s">
        <v>16</v>
      </c>
    </row>
    <row r="237">
      <c r="A237" s="47" t="s">
        <v>166</v>
      </c>
      <c r="B237" s="47" t="s">
        <v>18</v>
      </c>
      <c r="C237" s="47">
        <v>5.0</v>
      </c>
      <c r="D237" s="46" t="s">
        <v>775</v>
      </c>
      <c r="E237" s="107">
        <v>197596.89</v>
      </c>
      <c r="F237" s="72" t="s">
        <v>45</v>
      </c>
      <c r="G237" s="46" t="s">
        <v>16</v>
      </c>
    </row>
    <row r="238">
      <c r="A238" s="47" t="s">
        <v>166</v>
      </c>
      <c r="B238" s="47" t="s">
        <v>18</v>
      </c>
      <c r="C238" s="47">
        <v>6.0</v>
      </c>
      <c r="D238" s="46" t="s">
        <v>775</v>
      </c>
      <c r="E238" s="107">
        <v>176353.11</v>
      </c>
      <c r="F238" s="72" t="s">
        <v>45</v>
      </c>
      <c r="G238" s="46" t="s">
        <v>16</v>
      </c>
    </row>
    <row r="239">
      <c r="A239" s="47" t="s">
        <v>167</v>
      </c>
      <c r="B239" s="47" t="s">
        <v>18</v>
      </c>
      <c r="C239" s="47">
        <v>1.0</v>
      </c>
      <c r="D239" s="46" t="s">
        <v>2072</v>
      </c>
      <c r="E239" s="107">
        <v>197275.83</v>
      </c>
      <c r="F239" s="72" t="s">
        <v>45</v>
      </c>
      <c r="G239" s="46" t="s">
        <v>16</v>
      </c>
    </row>
    <row r="240">
      <c r="A240" s="47" t="s">
        <v>167</v>
      </c>
      <c r="B240" s="47" t="s">
        <v>18</v>
      </c>
      <c r="C240" s="47">
        <v>2.0</v>
      </c>
      <c r="D240" s="46" t="s">
        <v>1657</v>
      </c>
      <c r="E240" s="107">
        <v>193606.05</v>
      </c>
      <c r="F240" s="72" t="s">
        <v>86</v>
      </c>
      <c r="G240" s="46" t="s">
        <v>16</v>
      </c>
    </row>
    <row r="241">
      <c r="A241" s="47" t="s">
        <v>167</v>
      </c>
      <c r="B241" s="47" t="s">
        <v>18</v>
      </c>
      <c r="C241" s="47">
        <v>3.0</v>
      </c>
      <c r="D241" s="46" t="s">
        <v>2108</v>
      </c>
      <c r="E241" s="107">
        <v>197608.12</v>
      </c>
      <c r="F241" s="72" t="s">
        <v>42</v>
      </c>
      <c r="G241" s="46" t="s">
        <v>16</v>
      </c>
    </row>
    <row r="242">
      <c r="A242" s="47" t="s">
        <v>167</v>
      </c>
      <c r="B242" s="47" t="s">
        <v>18</v>
      </c>
      <c r="C242" s="47">
        <v>4.0</v>
      </c>
      <c r="D242" s="46" t="s">
        <v>2115</v>
      </c>
      <c r="E242" s="107">
        <v>197319.01</v>
      </c>
      <c r="F242" s="72" t="s">
        <v>63</v>
      </c>
      <c r="G242" s="46" t="s">
        <v>16</v>
      </c>
    </row>
    <row r="243">
      <c r="A243" s="47" t="s">
        <v>168</v>
      </c>
      <c r="B243" s="47" t="s">
        <v>18</v>
      </c>
      <c r="C243" s="47">
        <v>1.0</v>
      </c>
      <c r="D243" s="46" t="s">
        <v>807</v>
      </c>
      <c r="E243" s="107">
        <v>200000.0</v>
      </c>
      <c r="F243" s="72" t="s">
        <v>30</v>
      </c>
      <c r="G243" s="46" t="s">
        <v>16</v>
      </c>
    </row>
    <row r="244">
      <c r="A244" s="47" t="s">
        <v>168</v>
      </c>
      <c r="B244" s="47" t="s">
        <v>18</v>
      </c>
      <c r="C244" s="47">
        <v>2.0</v>
      </c>
      <c r="D244" s="46" t="s">
        <v>807</v>
      </c>
      <c r="E244" s="107">
        <v>200000.0</v>
      </c>
      <c r="F244" s="72" t="s">
        <v>30</v>
      </c>
      <c r="G244" s="46" t="s">
        <v>16</v>
      </c>
    </row>
    <row r="245">
      <c r="A245" s="47" t="s">
        <v>168</v>
      </c>
      <c r="B245" s="47" t="s">
        <v>18</v>
      </c>
      <c r="C245" s="47">
        <v>3.0</v>
      </c>
      <c r="D245" s="46" t="s">
        <v>101</v>
      </c>
      <c r="E245" s="107">
        <v>197820.92</v>
      </c>
      <c r="F245" s="72" t="s">
        <v>101</v>
      </c>
      <c r="G245" s="46" t="s">
        <v>16</v>
      </c>
    </row>
    <row r="246">
      <c r="A246" s="47" t="s">
        <v>168</v>
      </c>
      <c r="B246" s="47" t="s">
        <v>18</v>
      </c>
      <c r="C246" s="47">
        <v>4.0</v>
      </c>
      <c r="D246" s="46" t="s">
        <v>2116</v>
      </c>
      <c r="E246" s="107">
        <v>198383.98</v>
      </c>
      <c r="F246" s="72" t="s">
        <v>45</v>
      </c>
      <c r="G246" s="46" t="s">
        <v>16</v>
      </c>
    </row>
    <row r="247">
      <c r="A247" s="47" t="s">
        <v>168</v>
      </c>
      <c r="B247" s="47" t="s">
        <v>18</v>
      </c>
      <c r="C247" s="47">
        <v>5.0</v>
      </c>
      <c r="D247" s="46" t="s">
        <v>2101</v>
      </c>
      <c r="E247" s="107">
        <v>194252.02</v>
      </c>
      <c r="F247" s="72" t="s">
        <v>45</v>
      </c>
      <c r="G247" s="46" t="s">
        <v>16</v>
      </c>
    </row>
    <row r="248">
      <c r="A248" s="47" t="s">
        <v>168</v>
      </c>
      <c r="B248" s="47" t="s">
        <v>18</v>
      </c>
      <c r="C248" s="47">
        <v>6.0</v>
      </c>
      <c r="D248" s="46" t="s">
        <v>2117</v>
      </c>
      <c r="E248" s="107">
        <v>196749.89</v>
      </c>
      <c r="F248" s="72" t="s">
        <v>45</v>
      </c>
      <c r="G248" s="46" t="s">
        <v>16</v>
      </c>
    </row>
    <row r="249">
      <c r="A249" s="47" t="s">
        <v>169</v>
      </c>
      <c r="B249" s="47" t="s">
        <v>18</v>
      </c>
      <c r="C249" s="47">
        <v>1.0</v>
      </c>
      <c r="D249" s="46" t="s">
        <v>2101</v>
      </c>
      <c r="E249" s="107">
        <v>197362.14</v>
      </c>
      <c r="F249" s="72" t="s">
        <v>45</v>
      </c>
      <c r="G249" s="46" t="s">
        <v>16</v>
      </c>
    </row>
    <row r="250">
      <c r="A250" s="47" t="s">
        <v>169</v>
      </c>
      <c r="B250" s="47" t="s">
        <v>18</v>
      </c>
      <c r="C250" s="47">
        <v>2.0</v>
      </c>
      <c r="D250" s="46" t="s">
        <v>1657</v>
      </c>
      <c r="E250" s="107">
        <v>192127.05</v>
      </c>
      <c r="F250" s="72" t="s">
        <v>86</v>
      </c>
      <c r="G250" s="46" t="s">
        <v>16</v>
      </c>
    </row>
    <row r="251">
      <c r="A251" s="47" t="s">
        <v>169</v>
      </c>
      <c r="B251" s="47" t="s">
        <v>18</v>
      </c>
      <c r="C251" s="47">
        <v>3.0</v>
      </c>
      <c r="D251" s="46" t="s">
        <v>2118</v>
      </c>
      <c r="E251" s="107">
        <v>197490.02</v>
      </c>
      <c r="F251" s="72" t="s">
        <v>45</v>
      </c>
      <c r="G251" s="46" t="s">
        <v>16</v>
      </c>
    </row>
    <row r="252">
      <c r="A252" s="47" t="s">
        <v>169</v>
      </c>
      <c r="B252" s="47" t="s">
        <v>18</v>
      </c>
      <c r="C252" s="47">
        <v>4.0</v>
      </c>
      <c r="D252" s="46" t="s">
        <v>1657</v>
      </c>
      <c r="E252" s="107">
        <v>196584.42</v>
      </c>
      <c r="F252" s="72" t="s">
        <v>86</v>
      </c>
      <c r="G252" s="46" t="s">
        <v>16</v>
      </c>
    </row>
    <row r="253">
      <c r="A253" s="47" t="s">
        <v>169</v>
      </c>
      <c r="B253" s="47" t="s">
        <v>18</v>
      </c>
      <c r="C253" s="47">
        <v>5.0</v>
      </c>
      <c r="D253" s="46" t="s">
        <v>2101</v>
      </c>
      <c r="E253" s="107">
        <v>197450.37</v>
      </c>
      <c r="F253" s="72" t="s">
        <v>45</v>
      </c>
      <c r="G253" s="46" t="s">
        <v>16</v>
      </c>
    </row>
    <row r="254">
      <c r="A254" s="47" t="s">
        <v>169</v>
      </c>
      <c r="B254" s="47" t="s">
        <v>18</v>
      </c>
      <c r="C254" s="47">
        <v>6.0</v>
      </c>
      <c r="D254" s="46" t="s">
        <v>1657</v>
      </c>
      <c r="E254" s="107">
        <v>196243.27</v>
      </c>
      <c r="F254" s="72" t="s">
        <v>86</v>
      </c>
      <c r="G254" s="46" t="s">
        <v>16</v>
      </c>
    </row>
    <row r="255">
      <c r="A255" s="47" t="s">
        <v>169</v>
      </c>
      <c r="B255" s="47" t="s">
        <v>18</v>
      </c>
      <c r="C255" s="47">
        <v>7.0</v>
      </c>
      <c r="D255" s="46" t="s">
        <v>2118</v>
      </c>
      <c r="E255" s="107">
        <v>197228.68</v>
      </c>
      <c r="F255" s="72" t="s">
        <v>45</v>
      </c>
      <c r="G255" s="46" t="s">
        <v>16</v>
      </c>
    </row>
    <row r="256">
      <c r="A256" s="47" t="s">
        <v>169</v>
      </c>
      <c r="B256" s="47" t="s">
        <v>18</v>
      </c>
      <c r="C256" s="47">
        <v>8.0</v>
      </c>
      <c r="D256" s="46" t="s">
        <v>1736</v>
      </c>
      <c r="E256" s="107">
        <v>195592.12</v>
      </c>
      <c r="F256" s="72" t="s">
        <v>27</v>
      </c>
      <c r="G256" s="46" t="s">
        <v>16</v>
      </c>
    </row>
    <row r="257">
      <c r="A257" s="47" t="s">
        <v>169</v>
      </c>
      <c r="B257" s="47" t="s">
        <v>18</v>
      </c>
      <c r="C257" s="47">
        <v>9.0</v>
      </c>
      <c r="D257" s="46" t="s">
        <v>2119</v>
      </c>
      <c r="E257" s="107">
        <v>195187.44</v>
      </c>
      <c r="F257" s="72" t="s">
        <v>45</v>
      </c>
      <c r="G257" s="46" t="s">
        <v>16</v>
      </c>
    </row>
    <row r="258">
      <c r="A258" s="47" t="s">
        <v>170</v>
      </c>
      <c r="B258" s="47" t="s">
        <v>18</v>
      </c>
      <c r="C258" s="47">
        <v>1.0</v>
      </c>
      <c r="D258" s="46" t="s">
        <v>2120</v>
      </c>
      <c r="E258" s="107">
        <v>197665.01</v>
      </c>
      <c r="F258" s="72" t="s">
        <v>45</v>
      </c>
      <c r="G258" s="46" t="s">
        <v>16</v>
      </c>
    </row>
    <row r="259">
      <c r="A259" s="47" t="s">
        <v>170</v>
      </c>
      <c r="B259" s="47" t="s">
        <v>18</v>
      </c>
      <c r="C259" s="47">
        <v>2.0</v>
      </c>
      <c r="D259" s="46" t="s">
        <v>666</v>
      </c>
      <c r="E259" s="107">
        <v>198040.93</v>
      </c>
      <c r="F259" s="72" t="s">
        <v>107</v>
      </c>
      <c r="G259" s="46" t="s">
        <v>16</v>
      </c>
    </row>
    <row r="260">
      <c r="A260" s="47" t="s">
        <v>170</v>
      </c>
      <c r="B260" s="47" t="s">
        <v>18</v>
      </c>
      <c r="C260" s="47">
        <v>3.0</v>
      </c>
      <c r="D260" s="46" t="s">
        <v>666</v>
      </c>
      <c r="E260" s="107">
        <v>198256.36</v>
      </c>
      <c r="F260" s="72" t="s">
        <v>107</v>
      </c>
      <c r="G260" s="46" t="s">
        <v>16</v>
      </c>
    </row>
    <row r="261">
      <c r="A261" s="47" t="s">
        <v>170</v>
      </c>
      <c r="B261" s="47" t="s">
        <v>18</v>
      </c>
      <c r="C261" s="47">
        <v>4.0</v>
      </c>
      <c r="D261" s="46" t="s">
        <v>2120</v>
      </c>
      <c r="E261" s="107">
        <v>197175.68</v>
      </c>
      <c r="F261" s="72" t="s">
        <v>45</v>
      </c>
      <c r="G261" s="46" t="s">
        <v>16</v>
      </c>
    </row>
    <row r="262">
      <c r="A262" s="47" t="s">
        <v>170</v>
      </c>
      <c r="B262" s="47" t="s">
        <v>18</v>
      </c>
      <c r="C262" s="47">
        <v>5.0</v>
      </c>
      <c r="D262" s="46" t="s">
        <v>2121</v>
      </c>
      <c r="E262" s="107">
        <v>198592.71</v>
      </c>
      <c r="F262" s="72" t="s">
        <v>45</v>
      </c>
      <c r="G262" s="46" t="s">
        <v>16</v>
      </c>
    </row>
    <row r="263">
      <c r="A263" s="47" t="s">
        <v>170</v>
      </c>
      <c r="B263" s="47" t="s">
        <v>18</v>
      </c>
      <c r="C263" s="47">
        <v>6.0</v>
      </c>
      <c r="D263" s="46" t="s">
        <v>2122</v>
      </c>
      <c r="E263" s="107">
        <v>198028.97</v>
      </c>
      <c r="F263" s="72" t="s">
        <v>45</v>
      </c>
      <c r="G263" s="46" t="s">
        <v>16</v>
      </c>
    </row>
    <row r="264">
      <c r="A264" s="47" t="s">
        <v>170</v>
      </c>
      <c r="B264" s="47" t="s">
        <v>18</v>
      </c>
      <c r="C264" s="47">
        <v>7.0</v>
      </c>
      <c r="D264" s="46" t="s">
        <v>807</v>
      </c>
      <c r="E264" s="107">
        <v>200000.0</v>
      </c>
      <c r="F264" s="72" t="s">
        <v>30</v>
      </c>
      <c r="G264" s="46" t="s">
        <v>16</v>
      </c>
    </row>
    <row r="265">
      <c r="A265" s="96" t="s">
        <v>170</v>
      </c>
      <c r="B265" s="96" t="s">
        <v>18</v>
      </c>
      <c r="C265" s="96">
        <v>8.0</v>
      </c>
      <c r="D265" s="60" t="s">
        <v>2099</v>
      </c>
      <c r="E265" s="108">
        <v>195988.22</v>
      </c>
      <c r="F265" s="98" t="s">
        <v>75</v>
      </c>
      <c r="G265" s="46" t="s">
        <v>16</v>
      </c>
    </row>
    <row r="266">
      <c r="A266" s="47" t="s">
        <v>159</v>
      </c>
      <c r="B266" s="47" t="s">
        <v>23</v>
      </c>
      <c r="C266" s="47">
        <v>1.0</v>
      </c>
      <c r="D266" s="46" t="s">
        <v>2123</v>
      </c>
      <c r="E266" s="107">
        <v>200000.0</v>
      </c>
      <c r="F266" s="72" t="s">
        <v>122</v>
      </c>
      <c r="G266" s="46" t="s">
        <v>16</v>
      </c>
    </row>
    <row r="267">
      <c r="A267" s="47" t="s">
        <v>159</v>
      </c>
      <c r="B267" s="47" t="s">
        <v>23</v>
      </c>
      <c r="C267" s="47">
        <v>2.0</v>
      </c>
      <c r="D267" s="46" t="s">
        <v>1736</v>
      </c>
      <c r="E267" s="107">
        <v>197712.36</v>
      </c>
      <c r="F267" s="72" t="s">
        <v>27</v>
      </c>
      <c r="G267" s="46" t="s">
        <v>16</v>
      </c>
    </row>
    <row r="268">
      <c r="A268" s="47" t="s">
        <v>159</v>
      </c>
      <c r="B268" s="47" t="s">
        <v>23</v>
      </c>
      <c r="C268" s="47">
        <v>3.0</v>
      </c>
      <c r="D268" s="46" t="s">
        <v>1736</v>
      </c>
      <c r="E268" s="107">
        <v>197712.36</v>
      </c>
      <c r="F268" s="72" t="s">
        <v>27</v>
      </c>
      <c r="G268" s="46" t="s">
        <v>16</v>
      </c>
    </row>
    <row r="269">
      <c r="A269" s="47" t="s">
        <v>159</v>
      </c>
      <c r="B269" s="47" t="s">
        <v>23</v>
      </c>
      <c r="C269" s="47">
        <v>4.0</v>
      </c>
      <c r="D269" s="46" t="s">
        <v>666</v>
      </c>
      <c r="E269" s="107">
        <v>198084.02</v>
      </c>
      <c r="F269" s="72" t="s">
        <v>107</v>
      </c>
      <c r="G269" s="46" t="s">
        <v>16</v>
      </c>
    </row>
    <row r="270">
      <c r="A270" s="47" t="s">
        <v>159</v>
      </c>
      <c r="B270" s="47" t="s">
        <v>23</v>
      </c>
      <c r="C270" s="47">
        <v>5.0</v>
      </c>
      <c r="D270" s="46" t="s">
        <v>2078</v>
      </c>
      <c r="E270" s="107">
        <v>198007.29</v>
      </c>
      <c r="F270" s="72" t="s">
        <v>45</v>
      </c>
      <c r="G270" s="46" t="s">
        <v>16</v>
      </c>
    </row>
    <row r="271">
      <c r="A271" s="47" t="s">
        <v>159</v>
      </c>
      <c r="B271" s="47" t="s">
        <v>23</v>
      </c>
      <c r="C271" s="47">
        <v>6.0</v>
      </c>
      <c r="D271" s="46" t="s">
        <v>1855</v>
      </c>
      <c r="E271" s="107">
        <v>197967.08</v>
      </c>
      <c r="F271" s="72" t="s">
        <v>45</v>
      </c>
      <c r="G271" s="46" t="s">
        <v>16</v>
      </c>
    </row>
    <row r="272">
      <c r="A272" s="47" t="s">
        <v>159</v>
      </c>
      <c r="B272" s="47" t="s">
        <v>23</v>
      </c>
      <c r="C272" s="47">
        <v>7.0</v>
      </c>
      <c r="D272" s="46" t="s">
        <v>1816</v>
      </c>
      <c r="E272" s="107">
        <v>197703.18</v>
      </c>
      <c r="F272" s="72" t="s">
        <v>45</v>
      </c>
      <c r="G272" s="46" t="s">
        <v>16</v>
      </c>
    </row>
    <row r="273">
      <c r="A273" s="47" t="s">
        <v>159</v>
      </c>
      <c r="B273" s="47" t="s">
        <v>23</v>
      </c>
      <c r="C273" s="47">
        <v>8.0</v>
      </c>
      <c r="D273" s="46" t="s">
        <v>666</v>
      </c>
      <c r="E273" s="107">
        <v>197390.39</v>
      </c>
      <c r="F273" s="72" t="s">
        <v>107</v>
      </c>
      <c r="G273" s="46" t="s">
        <v>16</v>
      </c>
    </row>
    <row r="274">
      <c r="A274" s="47" t="s">
        <v>159</v>
      </c>
      <c r="B274" s="47" t="s">
        <v>23</v>
      </c>
      <c r="C274" s="47">
        <v>9.0</v>
      </c>
      <c r="D274" s="46" t="s">
        <v>2078</v>
      </c>
      <c r="E274" s="107">
        <v>179030.65</v>
      </c>
      <c r="F274" s="72" t="s">
        <v>45</v>
      </c>
      <c r="G274" s="46" t="s">
        <v>16</v>
      </c>
    </row>
    <row r="275">
      <c r="A275" s="47" t="s">
        <v>160</v>
      </c>
      <c r="B275" s="47" t="s">
        <v>23</v>
      </c>
      <c r="C275" s="47">
        <v>1.0</v>
      </c>
      <c r="D275" s="46" t="s">
        <v>2123</v>
      </c>
      <c r="E275" s="107">
        <v>200000.0</v>
      </c>
      <c r="F275" s="72" t="s">
        <v>122</v>
      </c>
      <c r="G275" s="46" t="s">
        <v>16</v>
      </c>
    </row>
    <row r="276">
      <c r="A276" s="47" t="s">
        <v>160</v>
      </c>
      <c r="B276" s="47" t="s">
        <v>23</v>
      </c>
      <c r="C276" s="47">
        <v>2.0</v>
      </c>
      <c r="D276" s="46" t="s">
        <v>1736</v>
      </c>
      <c r="E276" s="107">
        <v>196509.12</v>
      </c>
      <c r="F276" s="72" t="s">
        <v>27</v>
      </c>
      <c r="G276" s="46" t="s">
        <v>16</v>
      </c>
    </row>
    <row r="277">
      <c r="A277" s="47" t="s">
        <v>160</v>
      </c>
      <c r="B277" s="47" t="s">
        <v>23</v>
      </c>
      <c r="C277" s="47">
        <v>3.0</v>
      </c>
      <c r="D277" s="46" t="s">
        <v>1736</v>
      </c>
      <c r="E277" s="107">
        <v>196509.12</v>
      </c>
      <c r="F277" s="72" t="s">
        <v>27</v>
      </c>
      <c r="G277" s="46" t="s">
        <v>16</v>
      </c>
    </row>
    <row r="278">
      <c r="A278" s="47" t="s">
        <v>160</v>
      </c>
      <c r="B278" s="47" t="s">
        <v>23</v>
      </c>
      <c r="C278" s="47">
        <v>4.0</v>
      </c>
      <c r="D278" s="46" t="s">
        <v>666</v>
      </c>
      <c r="E278" s="107">
        <v>197682.69</v>
      </c>
      <c r="F278" s="72" t="s">
        <v>107</v>
      </c>
      <c r="G278" s="46" t="s">
        <v>16</v>
      </c>
    </row>
    <row r="279">
      <c r="A279" s="47" t="s">
        <v>160</v>
      </c>
      <c r="B279" s="47" t="s">
        <v>23</v>
      </c>
      <c r="C279" s="47">
        <v>5.0</v>
      </c>
      <c r="D279" s="46" t="s">
        <v>2124</v>
      </c>
      <c r="E279" s="107">
        <v>196749.07</v>
      </c>
      <c r="F279" s="72" t="s">
        <v>104</v>
      </c>
      <c r="G279" s="46" t="s">
        <v>16</v>
      </c>
    </row>
    <row r="280">
      <c r="A280" s="47" t="s">
        <v>160</v>
      </c>
      <c r="B280" s="47" t="s">
        <v>23</v>
      </c>
      <c r="C280" s="47">
        <v>6.0</v>
      </c>
      <c r="D280" s="46" t="s">
        <v>666</v>
      </c>
      <c r="E280" s="107">
        <v>197243.73</v>
      </c>
      <c r="F280" s="72" t="s">
        <v>107</v>
      </c>
      <c r="G280" s="46" t="s">
        <v>16</v>
      </c>
    </row>
    <row r="281">
      <c r="A281" s="47" t="s">
        <v>160</v>
      </c>
      <c r="B281" s="47" t="s">
        <v>23</v>
      </c>
      <c r="C281" s="47">
        <v>7.0</v>
      </c>
      <c r="D281" s="46" t="s">
        <v>1816</v>
      </c>
      <c r="E281" s="107">
        <v>197491.55</v>
      </c>
      <c r="F281" s="72" t="s">
        <v>45</v>
      </c>
      <c r="G281" s="46" t="s">
        <v>16</v>
      </c>
    </row>
    <row r="282">
      <c r="A282" s="47" t="s">
        <v>160</v>
      </c>
      <c r="B282" s="47" t="s">
        <v>23</v>
      </c>
      <c r="C282" s="47">
        <v>8.0</v>
      </c>
      <c r="D282" s="46" t="s">
        <v>1855</v>
      </c>
      <c r="E282" s="107">
        <v>196981.9</v>
      </c>
      <c r="F282" s="72" t="s">
        <v>45</v>
      </c>
      <c r="G282" s="46" t="s">
        <v>16</v>
      </c>
    </row>
    <row r="283">
      <c r="A283" s="47" t="s">
        <v>160</v>
      </c>
      <c r="B283" s="47" t="s">
        <v>23</v>
      </c>
      <c r="C283" s="47">
        <v>9.0</v>
      </c>
      <c r="D283" s="46" t="s">
        <v>1855</v>
      </c>
      <c r="E283" s="107">
        <v>195451.03</v>
      </c>
      <c r="F283" s="72" t="s">
        <v>45</v>
      </c>
      <c r="G283" s="46" t="s">
        <v>16</v>
      </c>
    </row>
    <row r="284">
      <c r="A284" s="47" t="s">
        <v>160</v>
      </c>
      <c r="B284" s="47" t="s">
        <v>23</v>
      </c>
      <c r="C284" s="47">
        <v>10.0</v>
      </c>
      <c r="D284" s="46" t="s">
        <v>2078</v>
      </c>
      <c r="E284" s="107">
        <v>195525.11</v>
      </c>
      <c r="F284" s="72" t="s">
        <v>45</v>
      </c>
      <c r="G284" s="46" t="s">
        <v>16</v>
      </c>
    </row>
    <row r="285">
      <c r="A285" s="47" t="s">
        <v>161</v>
      </c>
      <c r="B285" s="47" t="s">
        <v>23</v>
      </c>
      <c r="C285" s="47">
        <v>1.0</v>
      </c>
      <c r="D285" s="46" t="s">
        <v>2123</v>
      </c>
      <c r="E285" s="107">
        <v>200000.0</v>
      </c>
      <c r="F285" s="72" t="s">
        <v>122</v>
      </c>
      <c r="G285" s="46" t="s">
        <v>16</v>
      </c>
    </row>
    <row r="286">
      <c r="A286" s="47" t="s">
        <v>161</v>
      </c>
      <c r="B286" s="47" t="s">
        <v>23</v>
      </c>
      <c r="C286" s="47">
        <v>2.0</v>
      </c>
      <c r="D286" s="46" t="s">
        <v>666</v>
      </c>
      <c r="E286" s="107">
        <v>195554.31</v>
      </c>
      <c r="F286" s="72" t="s">
        <v>107</v>
      </c>
      <c r="G286" s="46" t="s">
        <v>16</v>
      </c>
    </row>
    <row r="287">
      <c r="A287" s="47" t="s">
        <v>161</v>
      </c>
      <c r="B287" s="47" t="s">
        <v>23</v>
      </c>
      <c r="C287" s="47">
        <v>3.0</v>
      </c>
      <c r="D287" s="46" t="s">
        <v>1736</v>
      </c>
      <c r="E287" s="107">
        <v>197712.36</v>
      </c>
      <c r="F287" s="72" t="s">
        <v>27</v>
      </c>
      <c r="G287" s="46" t="s">
        <v>16</v>
      </c>
    </row>
    <row r="288">
      <c r="A288" s="47" t="s">
        <v>161</v>
      </c>
      <c r="B288" s="47" t="s">
        <v>23</v>
      </c>
      <c r="C288" s="47">
        <v>4.0</v>
      </c>
      <c r="D288" s="46" t="s">
        <v>1736</v>
      </c>
      <c r="E288" s="107">
        <v>197712.36</v>
      </c>
      <c r="F288" s="72" t="s">
        <v>27</v>
      </c>
      <c r="G288" s="46" t="s">
        <v>16</v>
      </c>
    </row>
    <row r="289">
      <c r="A289" s="47" t="s">
        <v>161</v>
      </c>
      <c r="B289" s="47" t="s">
        <v>23</v>
      </c>
      <c r="C289" s="47">
        <v>5.0</v>
      </c>
      <c r="D289" s="46" t="s">
        <v>2078</v>
      </c>
      <c r="E289" s="107">
        <v>197653.86</v>
      </c>
      <c r="F289" s="72" t="s">
        <v>45</v>
      </c>
      <c r="G289" s="46" t="s">
        <v>16</v>
      </c>
    </row>
    <row r="290">
      <c r="A290" s="47" t="s">
        <v>161</v>
      </c>
      <c r="B290" s="47" t="s">
        <v>23</v>
      </c>
      <c r="C290" s="47">
        <v>6.0</v>
      </c>
      <c r="D290" s="46" t="s">
        <v>1855</v>
      </c>
      <c r="E290" s="107">
        <v>197818.32</v>
      </c>
      <c r="F290" s="72" t="s">
        <v>45</v>
      </c>
      <c r="G290" s="46" t="s">
        <v>16</v>
      </c>
    </row>
    <row r="291">
      <c r="A291" s="47" t="s">
        <v>161</v>
      </c>
      <c r="B291" s="47" t="s">
        <v>23</v>
      </c>
      <c r="C291" s="47">
        <v>7.0</v>
      </c>
      <c r="D291" s="46" t="s">
        <v>1855</v>
      </c>
      <c r="E291" s="107">
        <v>197499.51</v>
      </c>
      <c r="F291" s="72" t="s">
        <v>45</v>
      </c>
      <c r="G291" s="46" t="s">
        <v>16</v>
      </c>
    </row>
    <row r="292">
      <c r="A292" s="47" t="s">
        <v>161</v>
      </c>
      <c r="B292" s="47" t="s">
        <v>23</v>
      </c>
      <c r="C292" s="47">
        <v>8.0</v>
      </c>
      <c r="D292" s="46" t="s">
        <v>666</v>
      </c>
      <c r="E292" s="107">
        <v>197741.89</v>
      </c>
      <c r="F292" s="72" t="s">
        <v>107</v>
      </c>
      <c r="G292" s="46" t="s">
        <v>16</v>
      </c>
    </row>
    <row r="293">
      <c r="A293" s="47" t="s">
        <v>161</v>
      </c>
      <c r="B293" s="47" t="s">
        <v>23</v>
      </c>
      <c r="C293" s="47">
        <v>9.0</v>
      </c>
      <c r="D293" s="46" t="s">
        <v>1816</v>
      </c>
      <c r="E293" s="107">
        <v>197334.76</v>
      </c>
      <c r="F293" s="72" t="s">
        <v>45</v>
      </c>
      <c r="G293" s="46" t="s">
        <v>16</v>
      </c>
    </row>
    <row r="294">
      <c r="A294" s="47" t="s">
        <v>161</v>
      </c>
      <c r="B294" s="47" t="s">
        <v>23</v>
      </c>
      <c r="C294" s="47">
        <v>10.0</v>
      </c>
      <c r="D294" s="46" t="s">
        <v>2078</v>
      </c>
      <c r="E294" s="107">
        <v>179454.8</v>
      </c>
      <c r="F294" s="72" t="s">
        <v>45</v>
      </c>
      <c r="G294" s="46" t="s">
        <v>16</v>
      </c>
    </row>
    <row r="295">
      <c r="A295" s="47" t="s">
        <v>162</v>
      </c>
      <c r="B295" s="47" t="s">
        <v>23</v>
      </c>
      <c r="C295" s="47">
        <v>1.0</v>
      </c>
      <c r="D295" s="46" t="s">
        <v>2123</v>
      </c>
      <c r="E295" s="107">
        <v>200000.0</v>
      </c>
      <c r="F295" s="72" t="s">
        <v>122</v>
      </c>
      <c r="G295" s="46" t="s">
        <v>16</v>
      </c>
    </row>
    <row r="296">
      <c r="A296" s="47" t="s">
        <v>162</v>
      </c>
      <c r="B296" s="47" t="s">
        <v>23</v>
      </c>
      <c r="C296" s="47">
        <v>2.0</v>
      </c>
      <c r="D296" s="46" t="s">
        <v>1221</v>
      </c>
      <c r="E296" s="107">
        <v>197340.38</v>
      </c>
      <c r="F296" s="72" t="s">
        <v>45</v>
      </c>
      <c r="G296" s="46" t="s">
        <v>16</v>
      </c>
    </row>
    <row r="297">
      <c r="A297" s="47" t="s">
        <v>162</v>
      </c>
      <c r="B297" s="47" t="s">
        <v>23</v>
      </c>
      <c r="C297" s="47">
        <v>3.0</v>
      </c>
      <c r="D297" s="46" t="s">
        <v>1221</v>
      </c>
      <c r="E297" s="107">
        <v>197818.09</v>
      </c>
      <c r="F297" s="72" t="s">
        <v>45</v>
      </c>
      <c r="G297" s="46" t="s">
        <v>16</v>
      </c>
    </row>
    <row r="298">
      <c r="A298" s="47" t="s">
        <v>162</v>
      </c>
      <c r="B298" s="47" t="s">
        <v>23</v>
      </c>
      <c r="C298" s="47">
        <v>4.0</v>
      </c>
      <c r="D298" s="46" t="s">
        <v>2104</v>
      </c>
      <c r="E298" s="107">
        <v>197651.88</v>
      </c>
      <c r="F298" s="72" t="s">
        <v>45</v>
      </c>
      <c r="G298" s="46" t="s">
        <v>16</v>
      </c>
    </row>
    <row r="299">
      <c r="A299" s="47" t="s">
        <v>162</v>
      </c>
      <c r="B299" s="47" t="s">
        <v>23</v>
      </c>
      <c r="C299" s="47">
        <v>5.0</v>
      </c>
      <c r="D299" s="46" t="s">
        <v>101</v>
      </c>
      <c r="E299" s="107">
        <v>197285.22</v>
      </c>
      <c r="F299" s="72" t="s">
        <v>101</v>
      </c>
      <c r="G299" s="46" t="s">
        <v>16</v>
      </c>
    </row>
    <row r="300">
      <c r="A300" s="47" t="s">
        <v>162</v>
      </c>
      <c r="B300" s="47" t="s">
        <v>23</v>
      </c>
      <c r="C300" s="47">
        <v>6.0</v>
      </c>
      <c r="D300" s="46" t="s">
        <v>1221</v>
      </c>
      <c r="E300" s="107">
        <v>197618.66</v>
      </c>
      <c r="F300" s="72" t="s">
        <v>45</v>
      </c>
      <c r="G300" s="46" t="s">
        <v>16</v>
      </c>
    </row>
    <row r="301">
      <c r="A301" s="47" t="s">
        <v>162</v>
      </c>
      <c r="B301" s="47" t="s">
        <v>23</v>
      </c>
      <c r="C301" s="47">
        <v>7.0</v>
      </c>
      <c r="D301" s="46" t="s">
        <v>1221</v>
      </c>
      <c r="E301" s="107">
        <v>197580.27</v>
      </c>
      <c r="F301" s="72" t="s">
        <v>45</v>
      </c>
      <c r="G301" s="46" t="s">
        <v>16</v>
      </c>
    </row>
    <row r="302">
      <c r="A302" s="47" t="s">
        <v>162</v>
      </c>
      <c r="B302" s="47" t="s">
        <v>23</v>
      </c>
      <c r="C302" s="47">
        <v>8.0</v>
      </c>
      <c r="D302" s="46" t="s">
        <v>2125</v>
      </c>
      <c r="E302" s="107">
        <v>197781.22</v>
      </c>
      <c r="F302" s="72" t="s">
        <v>122</v>
      </c>
      <c r="G302" s="46" t="s">
        <v>16</v>
      </c>
    </row>
    <row r="303">
      <c r="A303" s="47" t="s">
        <v>162</v>
      </c>
      <c r="B303" s="47" t="s">
        <v>23</v>
      </c>
      <c r="C303" s="47">
        <v>9.0</v>
      </c>
      <c r="D303" s="46" t="s">
        <v>2125</v>
      </c>
      <c r="E303" s="107">
        <v>197781.22</v>
      </c>
      <c r="F303" s="72" t="s">
        <v>122</v>
      </c>
      <c r="G303" s="46" t="s">
        <v>16</v>
      </c>
    </row>
    <row r="304">
      <c r="A304" s="47" t="s">
        <v>162</v>
      </c>
      <c r="B304" s="47" t="s">
        <v>23</v>
      </c>
      <c r="C304" s="47">
        <v>10.0</v>
      </c>
      <c r="D304" s="46" t="s">
        <v>1221</v>
      </c>
      <c r="E304" s="107">
        <v>194022.32</v>
      </c>
      <c r="F304" s="72" t="s">
        <v>45</v>
      </c>
      <c r="G304" s="46" t="s">
        <v>16</v>
      </c>
    </row>
    <row r="305">
      <c r="A305" s="47" t="s">
        <v>163</v>
      </c>
      <c r="B305" s="47" t="s">
        <v>23</v>
      </c>
      <c r="C305" s="47">
        <v>1.0</v>
      </c>
      <c r="D305" s="46" t="s">
        <v>2123</v>
      </c>
      <c r="E305" s="107">
        <v>200000.0</v>
      </c>
      <c r="F305" s="72" t="s">
        <v>122</v>
      </c>
      <c r="G305" s="46" t="s">
        <v>16</v>
      </c>
    </row>
    <row r="306">
      <c r="A306" s="47" t="s">
        <v>163</v>
      </c>
      <c r="B306" s="47" t="s">
        <v>23</v>
      </c>
      <c r="C306" s="47">
        <v>2.0</v>
      </c>
      <c r="D306" s="46" t="s">
        <v>1657</v>
      </c>
      <c r="E306" s="107">
        <v>195061.2</v>
      </c>
      <c r="F306" s="72" t="s">
        <v>86</v>
      </c>
      <c r="G306" s="46" t="s">
        <v>16</v>
      </c>
    </row>
    <row r="307">
      <c r="A307" s="47" t="s">
        <v>163</v>
      </c>
      <c r="B307" s="47" t="s">
        <v>23</v>
      </c>
      <c r="C307" s="47">
        <v>3.0</v>
      </c>
      <c r="D307" s="46" t="s">
        <v>2126</v>
      </c>
      <c r="E307" s="107">
        <v>196667.77</v>
      </c>
      <c r="F307" s="72" t="s">
        <v>45</v>
      </c>
      <c r="G307" s="46" t="s">
        <v>16</v>
      </c>
    </row>
    <row r="308">
      <c r="A308" s="47" t="s">
        <v>163</v>
      </c>
      <c r="B308" s="47" t="s">
        <v>23</v>
      </c>
      <c r="C308" s="47">
        <v>4.0</v>
      </c>
      <c r="D308" s="46" t="s">
        <v>2126</v>
      </c>
      <c r="E308" s="107">
        <v>197322.89</v>
      </c>
      <c r="F308" s="72" t="s">
        <v>45</v>
      </c>
      <c r="G308" s="46" t="s">
        <v>16</v>
      </c>
    </row>
    <row r="309">
      <c r="A309" s="47" t="s">
        <v>163</v>
      </c>
      <c r="B309" s="47" t="s">
        <v>23</v>
      </c>
      <c r="C309" s="47">
        <v>5.0</v>
      </c>
      <c r="D309" s="46" t="s">
        <v>2127</v>
      </c>
      <c r="E309" s="107">
        <v>197462.2</v>
      </c>
      <c r="F309" s="72" t="s">
        <v>45</v>
      </c>
      <c r="G309" s="46" t="s">
        <v>16</v>
      </c>
    </row>
    <row r="310">
      <c r="A310" s="47" t="s">
        <v>163</v>
      </c>
      <c r="B310" s="47" t="s">
        <v>23</v>
      </c>
      <c r="C310" s="47">
        <v>6.0</v>
      </c>
      <c r="D310" s="46" t="s">
        <v>101</v>
      </c>
      <c r="E310" s="107">
        <v>195063.21</v>
      </c>
      <c r="F310" s="72" t="s">
        <v>101</v>
      </c>
      <c r="G310" s="46" t="s">
        <v>16</v>
      </c>
    </row>
    <row r="311">
      <c r="A311" s="47" t="s">
        <v>163</v>
      </c>
      <c r="B311" s="47" t="s">
        <v>23</v>
      </c>
      <c r="C311" s="47">
        <v>7.0</v>
      </c>
      <c r="D311" s="46" t="s">
        <v>1736</v>
      </c>
      <c r="E311" s="107">
        <v>178007.2</v>
      </c>
      <c r="F311" s="72" t="s">
        <v>27</v>
      </c>
      <c r="G311" s="46" t="s">
        <v>16</v>
      </c>
    </row>
    <row r="312">
      <c r="A312" s="47" t="s">
        <v>164</v>
      </c>
      <c r="B312" s="47" t="s">
        <v>23</v>
      </c>
      <c r="C312" s="47">
        <v>1.0</v>
      </c>
      <c r="D312" s="46" t="s">
        <v>2128</v>
      </c>
      <c r="E312" s="107">
        <v>199962.0</v>
      </c>
      <c r="F312" s="72" t="s">
        <v>27</v>
      </c>
      <c r="G312" s="46" t="s">
        <v>16</v>
      </c>
    </row>
    <row r="313">
      <c r="A313" s="47" t="s">
        <v>164</v>
      </c>
      <c r="B313" s="47" t="s">
        <v>23</v>
      </c>
      <c r="C313" s="47">
        <v>2.0</v>
      </c>
      <c r="D313" s="46" t="s">
        <v>2123</v>
      </c>
      <c r="E313" s="107">
        <v>200000.0</v>
      </c>
      <c r="F313" s="72" t="s">
        <v>122</v>
      </c>
      <c r="G313" s="46" t="s">
        <v>16</v>
      </c>
    </row>
    <row r="314">
      <c r="A314" s="47" t="s">
        <v>164</v>
      </c>
      <c r="B314" s="47" t="s">
        <v>23</v>
      </c>
      <c r="C314" s="47">
        <v>3.0</v>
      </c>
      <c r="D314" s="46" t="s">
        <v>2129</v>
      </c>
      <c r="E314" s="107">
        <v>193736.13</v>
      </c>
      <c r="F314" s="72" t="s">
        <v>45</v>
      </c>
      <c r="G314" s="46" t="s">
        <v>16</v>
      </c>
    </row>
    <row r="315">
      <c r="A315" s="47" t="s">
        <v>164</v>
      </c>
      <c r="B315" s="47" t="s">
        <v>23</v>
      </c>
      <c r="C315" s="47">
        <v>4.0</v>
      </c>
      <c r="D315" s="46" t="s">
        <v>2129</v>
      </c>
      <c r="E315" s="107">
        <v>196275.7</v>
      </c>
      <c r="F315" s="72" t="s">
        <v>45</v>
      </c>
      <c r="G315" s="46" t="s">
        <v>16</v>
      </c>
    </row>
    <row r="316">
      <c r="A316" s="47" t="s">
        <v>164</v>
      </c>
      <c r="B316" s="47" t="s">
        <v>23</v>
      </c>
      <c r="C316" s="47">
        <v>5.0</v>
      </c>
      <c r="D316" s="46" t="s">
        <v>2129</v>
      </c>
      <c r="E316" s="107">
        <v>196110.32</v>
      </c>
      <c r="F316" s="72" t="s">
        <v>45</v>
      </c>
      <c r="G316" s="46" t="s">
        <v>16</v>
      </c>
    </row>
    <row r="317">
      <c r="A317" s="47" t="s">
        <v>164</v>
      </c>
      <c r="B317" s="47" t="s">
        <v>23</v>
      </c>
      <c r="C317" s="47">
        <v>6.0</v>
      </c>
      <c r="D317" s="46" t="s">
        <v>2129</v>
      </c>
      <c r="E317" s="107">
        <v>196214.8</v>
      </c>
      <c r="F317" s="72" t="s">
        <v>45</v>
      </c>
      <c r="G317" s="46" t="s">
        <v>16</v>
      </c>
    </row>
    <row r="318">
      <c r="A318" s="47" t="s">
        <v>164</v>
      </c>
      <c r="B318" s="47" t="s">
        <v>23</v>
      </c>
      <c r="C318" s="47">
        <v>7.0</v>
      </c>
      <c r="D318" s="46" t="s">
        <v>2129</v>
      </c>
      <c r="E318" s="107">
        <v>195707.51</v>
      </c>
      <c r="F318" s="72" t="s">
        <v>45</v>
      </c>
      <c r="G318" s="46" t="s">
        <v>16</v>
      </c>
    </row>
    <row r="319">
      <c r="A319" s="47" t="s">
        <v>165</v>
      </c>
      <c r="B319" s="47" t="s">
        <v>23</v>
      </c>
      <c r="C319" s="47">
        <v>1.0</v>
      </c>
      <c r="D319" s="46" t="s">
        <v>2123</v>
      </c>
      <c r="E319" s="107">
        <v>200000.0</v>
      </c>
      <c r="F319" s="72" t="s">
        <v>122</v>
      </c>
      <c r="G319" s="46" t="s">
        <v>16</v>
      </c>
    </row>
    <row r="320">
      <c r="A320" s="47" t="s">
        <v>165</v>
      </c>
      <c r="B320" s="47" t="s">
        <v>23</v>
      </c>
      <c r="C320" s="47">
        <v>2.0</v>
      </c>
      <c r="D320" s="46" t="s">
        <v>2130</v>
      </c>
      <c r="E320" s="107">
        <v>197908.48</v>
      </c>
      <c r="F320" s="72" t="s">
        <v>45</v>
      </c>
      <c r="G320" s="46" t="s">
        <v>16</v>
      </c>
    </row>
    <row r="321">
      <c r="A321" s="47" t="s">
        <v>165</v>
      </c>
      <c r="B321" s="47" t="s">
        <v>23</v>
      </c>
      <c r="C321" s="47">
        <v>3.0</v>
      </c>
      <c r="D321" s="46" t="s">
        <v>666</v>
      </c>
      <c r="E321" s="107">
        <v>197742.84</v>
      </c>
      <c r="F321" s="72" t="s">
        <v>107</v>
      </c>
      <c r="G321" s="46" t="s">
        <v>16</v>
      </c>
    </row>
    <row r="322">
      <c r="A322" s="47" t="s">
        <v>165</v>
      </c>
      <c r="B322" s="47" t="s">
        <v>23</v>
      </c>
      <c r="C322" s="47">
        <v>4.0</v>
      </c>
      <c r="D322" s="46" t="s">
        <v>2131</v>
      </c>
      <c r="E322" s="107">
        <v>196511.34</v>
      </c>
      <c r="F322" s="72" t="s">
        <v>45</v>
      </c>
      <c r="G322" s="46" t="s">
        <v>16</v>
      </c>
    </row>
    <row r="323">
      <c r="A323" s="47" t="s">
        <v>165</v>
      </c>
      <c r="B323" s="47" t="s">
        <v>23</v>
      </c>
      <c r="C323" s="47">
        <v>5.0</v>
      </c>
      <c r="D323" s="46" t="s">
        <v>2132</v>
      </c>
      <c r="E323" s="107">
        <v>199558.07</v>
      </c>
      <c r="F323" s="72" t="s">
        <v>122</v>
      </c>
      <c r="G323" s="46" t="s">
        <v>16</v>
      </c>
    </row>
    <row r="324">
      <c r="A324" s="47" t="s">
        <v>165</v>
      </c>
      <c r="B324" s="47" t="s">
        <v>23</v>
      </c>
      <c r="C324" s="47">
        <v>6.0</v>
      </c>
      <c r="D324" s="46" t="s">
        <v>2132</v>
      </c>
      <c r="E324" s="107">
        <v>199558.07</v>
      </c>
      <c r="F324" s="72" t="s">
        <v>122</v>
      </c>
      <c r="G324" s="46" t="s">
        <v>16</v>
      </c>
    </row>
    <row r="325">
      <c r="A325" s="47" t="s">
        <v>165</v>
      </c>
      <c r="B325" s="47" t="s">
        <v>23</v>
      </c>
      <c r="C325" s="47">
        <v>7.0</v>
      </c>
      <c r="D325" s="46" t="s">
        <v>2128</v>
      </c>
      <c r="E325" s="107">
        <v>99981.0</v>
      </c>
      <c r="F325" s="72" t="s">
        <v>27</v>
      </c>
      <c r="G325" s="46" t="s">
        <v>16</v>
      </c>
    </row>
    <row r="326">
      <c r="A326" s="47" t="s">
        <v>166</v>
      </c>
      <c r="B326" s="47" t="s">
        <v>23</v>
      </c>
      <c r="C326" s="47">
        <v>1.0</v>
      </c>
      <c r="D326" s="46" t="s">
        <v>1770</v>
      </c>
      <c r="E326" s="107">
        <v>196608.25</v>
      </c>
      <c r="F326" s="72" t="s">
        <v>45</v>
      </c>
      <c r="G326" s="46" t="s">
        <v>16</v>
      </c>
    </row>
    <row r="327">
      <c r="A327" s="47" t="s">
        <v>166</v>
      </c>
      <c r="B327" s="47" t="s">
        <v>23</v>
      </c>
      <c r="C327" s="47">
        <v>2.0</v>
      </c>
      <c r="D327" s="46" t="s">
        <v>1770</v>
      </c>
      <c r="E327" s="107">
        <v>196912.58</v>
      </c>
      <c r="F327" s="72" t="s">
        <v>45</v>
      </c>
      <c r="G327" s="46" t="s">
        <v>16</v>
      </c>
    </row>
    <row r="328">
      <c r="A328" s="47" t="s">
        <v>166</v>
      </c>
      <c r="B328" s="47" t="s">
        <v>23</v>
      </c>
      <c r="C328" s="47">
        <v>3.0</v>
      </c>
      <c r="D328" s="46" t="s">
        <v>666</v>
      </c>
      <c r="E328" s="107">
        <v>196497.59</v>
      </c>
      <c r="F328" s="72" t="s">
        <v>107</v>
      </c>
      <c r="G328" s="46" t="s">
        <v>16</v>
      </c>
    </row>
    <row r="329">
      <c r="A329" s="47" t="s">
        <v>166</v>
      </c>
      <c r="B329" s="47" t="s">
        <v>23</v>
      </c>
      <c r="C329" s="47">
        <v>4.0</v>
      </c>
      <c r="D329" s="46" t="s">
        <v>1770</v>
      </c>
      <c r="E329" s="107">
        <v>196531.29</v>
      </c>
      <c r="F329" s="72" t="s">
        <v>45</v>
      </c>
      <c r="G329" s="46" t="s">
        <v>16</v>
      </c>
    </row>
    <row r="330">
      <c r="A330" s="47" t="s">
        <v>166</v>
      </c>
      <c r="B330" s="47" t="s">
        <v>23</v>
      </c>
      <c r="C330" s="47">
        <v>5.0</v>
      </c>
      <c r="D330" s="46" t="s">
        <v>666</v>
      </c>
      <c r="E330" s="107">
        <v>196776.74</v>
      </c>
      <c r="F330" s="72" t="s">
        <v>107</v>
      </c>
      <c r="G330" s="46" t="s">
        <v>16</v>
      </c>
    </row>
    <row r="331">
      <c r="A331" s="47" t="s">
        <v>166</v>
      </c>
      <c r="B331" s="47" t="s">
        <v>23</v>
      </c>
      <c r="C331" s="47">
        <v>6.0</v>
      </c>
      <c r="D331" s="46" t="s">
        <v>1770</v>
      </c>
      <c r="E331" s="107">
        <v>197444.33</v>
      </c>
      <c r="F331" s="72" t="s">
        <v>45</v>
      </c>
      <c r="G331" s="46" t="s">
        <v>16</v>
      </c>
    </row>
    <row r="332">
      <c r="A332" s="47" t="s">
        <v>166</v>
      </c>
      <c r="B332" s="47" t="s">
        <v>23</v>
      </c>
      <c r="C332" s="47">
        <v>7.0</v>
      </c>
      <c r="D332" s="46" t="s">
        <v>2123</v>
      </c>
      <c r="E332" s="107">
        <v>200000.0</v>
      </c>
      <c r="F332" s="72" t="s">
        <v>122</v>
      </c>
      <c r="G332" s="46" t="s">
        <v>16</v>
      </c>
    </row>
    <row r="333">
      <c r="A333" s="47" t="s">
        <v>166</v>
      </c>
      <c r="B333" s="47" t="s">
        <v>23</v>
      </c>
      <c r="C333" s="47">
        <v>8.0</v>
      </c>
      <c r="D333" s="46" t="s">
        <v>1816</v>
      </c>
      <c r="E333" s="107">
        <v>197396.97</v>
      </c>
      <c r="F333" s="72" t="s">
        <v>45</v>
      </c>
      <c r="G333" s="46" t="s">
        <v>16</v>
      </c>
    </row>
    <row r="334">
      <c r="A334" s="47" t="s">
        <v>166</v>
      </c>
      <c r="B334" s="47" t="s">
        <v>23</v>
      </c>
      <c r="C334" s="47">
        <v>9.0</v>
      </c>
      <c r="D334" s="46" t="s">
        <v>1816</v>
      </c>
      <c r="E334" s="107">
        <v>192120.08</v>
      </c>
      <c r="F334" s="72" t="s">
        <v>45</v>
      </c>
      <c r="G334" s="46" t="s">
        <v>16</v>
      </c>
    </row>
    <row r="335">
      <c r="A335" s="47" t="s">
        <v>166</v>
      </c>
      <c r="B335" s="47" t="s">
        <v>23</v>
      </c>
      <c r="C335" s="47">
        <v>10.0</v>
      </c>
      <c r="D335" s="46" t="s">
        <v>2133</v>
      </c>
      <c r="E335" s="107">
        <v>197484.02</v>
      </c>
      <c r="F335" s="72" t="s">
        <v>122</v>
      </c>
      <c r="G335" s="46" t="s">
        <v>16</v>
      </c>
    </row>
    <row r="336">
      <c r="A336" s="47" t="s">
        <v>167</v>
      </c>
      <c r="B336" s="47" t="s">
        <v>23</v>
      </c>
      <c r="C336" s="47">
        <v>1.0</v>
      </c>
      <c r="D336" s="46" t="s">
        <v>2123</v>
      </c>
      <c r="E336" s="107">
        <v>200000.0</v>
      </c>
      <c r="F336" s="72" t="s">
        <v>122</v>
      </c>
      <c r="G336" s="46" t="s">
        <v>16</v>
      </c>
    </row>
    <row r="337">
      <c r="A337" s="47" t="s">
        <v>167</v>
      </c>
      <c r="B337" s="47" t="s">
        <v>23</v>
      </c>
      <c r="C337" s="47">
        <v>2.0</v>
      </c>
      <c r="D337" s="46" t="s">
        <v>2134</v>
      </c>
      <c r="E337" s="107">
        <v>197908.73</v>
      </c>
      <c r="F337" s="72" t="s">
        <v>45</v>
      </c>
      <c r="G337" s="46" t="s">
        <v>16</v>
      </c>
    </row>
    <row r="338">
      <c r="A338" s="47" t="s">
        <v>167</v>
      </c>
      <c r="B338" s="47" t="s">
        <v>23</v>
      </c>
      <c r="C338" s="47">
        <v>3.0</v>
      </c>
      <c r="D338" s="46" t="s">
        <v>2135</v>
      </c>
      <c r="E338" s="107">
        <v>195789.39</v>
      </c>
      <c r="F338" s="72" t="s">
        <v>95</v>
      </c>
      <c r="G338" s="46" t="s">
        <v>16</v>
      </c>
    </row>
    <row r="339">
      <c r="A339" s="47" t="s">
        <v>167</v>
      </c>
      <c r="B339" s="47" t="s">
        <v>23</v>
      </c>
      <c r="C339" s="47">
        <v>4.0</v>
      </c>
      <c r="D339" s="46" t="s">
        <v>101</v>
      </c>
      <c r="E339" s="107">
        <v>189450.72</v>
      </c>
      <c r="F339" s="72" t="s">
        <v>101</v>
      </c>
      <c r="G339" s="46" t="s">
        <v>16</v>
      </c>
    </row>
    <row r="340">
      <c r="A340" s="47" t="s">
        <v>167</v>
      </c>
      <c r="B340" s="47" t="s">
        <v>23</v>
      </c>
      <c r="C340" s="47">
        <v>5.0</v>
      </c>
      <c r="D340" s="46" t="s">
        <v>1657</v>
      </c>
      <c r="E340" s="107">
        <v>197574.64</v>
      </c>
      <c r="F340" s="72" t="s">
        <v>86</v>
      </c>
      <c r="G340" s="46" t="s">
        <v>16</v>
      </c>
    </row>
    <row r="341">
      <c r="A341" s="47" t="s">
        <v>167</v>
      </c>
      <c r="B341" s="47" t="s">
        <v>23</v>
      </c>
      <c r="C341" s="47">
        <v>6.0</v>
      </c>
      <c r="D341" s="46" t="s">
        <v>2136</v>
      </c>
      <c r="E341" s="107">
        <v>197256.59</v>
      </c>
      <c r="F341" s="72" t="s">
        <v>51</v>
      </c>
      <c r="G341" s="46" t="s">
        <v>16</v>
      </c>
    </row>
    <row r="342">
      <c r="A342" s="47" t="s">
        <v>167</v>
      </c>
      <c r="B342" s="47" t="s">
        <v>23</v>
      </c>
      <c r="C342" s="47">
        <v>7.0</v>
      </c>
      <c r="D342" s="46" t="s">
        <v>2137</v>
      </c>
      <c r="E342" s="107">
        <v>197630.42</v>
      </c>
      <c r="F342" s="72" t="s">
        <v>95</v>
      </c>
      <c r="G342" s="46" t="s">
        <v>16</v>
      </c>
    </row>
    <row r="343">
      <c r="A343" s="47" t="s">
        <v>167</v>
      </c>
      <c r="B343" s="47" t="s">
        <v>23</v>
      </c>
      <c r="C343" s="47">
        <v>8.0</v>
      </c>
      <c r="D343" s="46" t="s">
        <v>2138</v>
      </c>
      <c r="E343" s="107">
        <v>194380.01</v>
      </c>
      <c r="F343" s="72" t="s">
        <v>69</v>
      </c>
      <c r="G343" s="46" t="s">
        <v>16</v>
      </c>
    </row>
    <row r="344">
      <c r="A344" s="47" t="s">
        <v>168</v>
      </c>
      <c r="B344" s="47" t="s">
        <v>23</v>
      </c>
      <c r="C344" s="47">
        <v>1.0</v>
      </c>
      <c r="D344" s="46" t="s">
        <v>2123</v>
      </c>
      <c r="E344" s="107">
        <v>200000.0</v>
      </c>
      <c r="F344" s="72" t="s">
        <v>122</v>
      </c>
      <c r="G344" s="46" t="s">
        <v>16</v>
      </c>
    </row>
    <row r="345">
      <c r="A345" s="47" t="s">
        <v>168</v>
      </c>
      <c r="B345" s="47" t="s">
        <v>23</v>
      </c>
      <c r="C345" s="47">
        <v>2.0</v>
      </c>
      <c r="D345" s="46" t="s">
        <v>2139</v>
      </c>
      <c r="E345" s="107">
        <v>191379.17</v>
      </c>
      <c r="F345" s="72" t="s">
        <v>80</v>
      </c>
      <c r="G345" s="46" t="s">
        <v>16</v>
      </c>
    </row>
    <row r="346">
      <c r="A346" s="47" t="s">
        <v>168</v>
      </c>
      <c r="B346" s="47" t="s">
        <v>23</v>
      </c>
      <c r="C346" s="47">
        <v>3.0</v>
      </c>
      <c r="D346" s="46" t="s">
        <v>1657</v>
      </c>
      <c r="E346" s="107">
        <v>197497.35</v>
      </c>
      <c r="F346" s="72" t="s">
        <v>86</v>
      </c>
      <c r="G346" s="46" t="s">
        <v>16</v>
      </c>
    </row>
    <row r="347">
      <c r="A347" s="47" t="s">
        <v>168</v>
      </c>
      <c r="B347" s="47" t="s">
        <v>23</v>
      </c>
      <c r="C347" s="47">
        <v>4.0</v>
      </c>
      <c r="D347" s="46" t="s">
        <v>2140</v>
      </c>
      <c r="E347" s="107">
        <v>197228.33</v>
      </c>
      <c r="F347" s="72" t="s">
        <v>45</v>
      </c>
      <c r="G347" s="46" t="s">
        <v>16</v>
      </c>
    </row>
    <row r="348">
      <c r="A348" s="47" t="s">
        <v>168</v>
      </c>
      <c r="B348" s="47" t="s">
        <v>23</v>
      </c>
      <c r="C348" s="47">
        <v>5.0</v>
      </c>
      <c r="D348" s="46" t="s">
        <v>2141</v>
      </c>
      <c r="E348" s="107">
        <v>197864.21</v>
      </c>
      <c r="F348" s="72" t="s">
        <v>75</v>
      </c>
      <c r="G348" s="46" t="s">
        <v>16</v>
      </c>
    </row>
    <row r="349">
      <c r="A349" s="47" t="s">
        <v>169</v>
      </c>
      <c r="B349" s="47" t="s">
        <v>23</v>
      </c>
      <c r="C349" s="47">
        <v>1.0</v>
      </c>
      <c r="D349" s="46" t="s">
        <v>1816</v>
      </c>
      <c r="E349" s="107">
        <v>197260.21</v>
      </c>
      <c r="F349" s="72" t="s">
        <v>45</v>
      </c>
      <c r="G349" s="46" t="s">
        <v>16</v>
      </c>
    </row>
    <row r="350">
      <c r="A350" s="47" t="s">
        <v>169</v>
      </c>
      <c r="B350" s="47" t="s">
        <v>23</v>
      </c>
      <c r="C350" s="47">
        <v>2.0</v>
      </c>
      <c r="D350" s="46" t="s">
        <v>2142</v>
      </c>
      <c r="E350" s="107">
        <v>197453.95</v>
      </c>
      <c r="F350" s="72" t="s">
        <v>45</v>
      </c>
      <c r="G350" s="46" t="s">
        <v>16</v>
      </c>
    </row>
    <row r="351">
      <c r="A351" s="47" t="s">
        <v>169</v>
      </c>
      <c r="B351" s="47" t="s">
        <v>23</v>
      </c>
      <c r="C351" s="47">
        <v>3.0</v>
      </c>
      <c r="D351" s="46" t="s">
        <v>2101</v>
      </c>
      <c r="E351" s="107">
        <v>196822.36</v>
      </c>
      <c r="F351" s="72" t="s">
        <v>45</v>
      </c>
      <c r="G351" s="46" t="s">
        <v>16</v>
      </c>
    </row>
    <row r="352">
      <c r="A352" s="47" t="s">
        <v>169</v>
      </c>
      <c r="B352" s="47" t="s">
        <v>23</v>
      </c>
      <c r="C352" s="47">
        <v>4.0</v>
      </c>
      <c r="D352" s="46" t="s">
        <v>2143</v>
      </c>
      <c r="E352" s="107">
        <v>197494.94</v>
      </c>
      <c r="F352" s="72" t="s">
        <v>45</v>
      </c>
      <c r="G352" s="46" t="s">
        <v>16</v>
      </c>
    </row>
    <row r="353">
      <c r="A353" s="47" t="s">
        <v>169</v>
      </c>
      <c r="B353" s="47" t="s">
        <v>23</v>
      </c>
      <c r="C353" s="47">
        <v>5.0</v>
      </c>
      <c r="D353" s="46" t="s">
        <v>2101</v>
      </c>
      <c r="E353" s="107">
        <v>196890.18</v>
      </c>
      <c r="F353" s="72" t="s">
        <v>45</v>
      </c>
      <c r="G353" s="46" t="s">
        <v>16</v>
      </c>
    </row>
    <row r="354">
      <c r="A354" s="47" t="s">
        <v>169</v>
      </c>
      <c r="B354" s="47" t="s">
        <v>23</v>
      </c>
      <c r="C354" s="47">
        <v>6.0</v>
      </c>
      <c r="D354" s="46" t="s">
        <v>2143</v>
      </c>
      <c r="E354" s="107">
        <v>197431.54</v>
      </c>
      <c r="F354" s="72" t="s">
        <v>45</v>
      </c>
      <c r="G354" s="46" t="s">
        <v>16</v>
      </c>
    </row>
    <row r="355">
      <c r="A355" s="47" t="s">
        <v>169</v>
      </c>
      <c r="B355" s="47" t="s">
        <v>23</v>
      </c>
      <c r="C355" s="47">
        <v>7.0</v>
      </c>
      <c r="D355" s="46" t="s">
        <v>1816</v>
      </c>
      <c r="E355" s="107">
        <v>196418.13</v>
      </c>
      <c r="F355" s="72" t="s">
        <v>45</v>
      </c>
      <c r="G355" s="46" t="s">
        <v>16</v>
      </c>
    </row>
    <row r="356">
      <c r="A356" s="47" t="s">
        <v>169</v>
      </c>
      <c r="B356" s="47" t="s">
        <v>23</v>
      </c>
      <c r="C356" s="47">
        <v>8.0</v>
      </c>
      <c r="D356" s="46" t="s">
        <v>2123</v>
      </c>
      <c r="E356" s="107">
        <v>200000.0</v>
      </c>
      <c r="F356" s="72" t="s">
        <v>122</v>
      </c>
      <c r="G356" s="46" t="s">
        <v>16</v>
      </c>
    </row>
    <row r="357">
      <c r="A357" s="47" t="s">
        <v>169</v>
      </c>
      <c r="B357" s="47" t="s">
        <v>23</v>
      </c>
      <c r="C357" s="47">
        <v>9.0</v>
      </c>
      <c r="D357" s="46" t="s">
        <v>2144</v>
      </c>
      <c r="E357" s="107">
        <v>197920.0</v>
      </c>
      <c r="F357" s="72" t="s">
        <v>48</v>
      </c>
      <c r="G357" s="46" t="s">
        <v>16</v>
      </c>
    </row>
    <row r="358">
      <c r="A358" s="47" t="s">
        <v>170</v>
      </c>
      <c r="B358" s="47" t="s">
        <v>23</v>
      </c>
      <c r="C358" s="47">
        <v>1.0</v>
      </c>
      <c r="D358" s="46" t="s">
        <v>1816</v>
      </c>
      <c r="E358" s="107">
        <v>197268.3</v>
      </c>
      <c r="F358" s="72" t="s">
        <v>45</v>
      </c>
      <c r="G358" s="46" t="s">
        <v>16</v>
      </c>
    </row>
    <row r="359">
      <c r="A359" s="47" t="s">
        <v>170</v>
      </c>
      <c r="B359" s="47" t="s">
        <v>23</v>
      </c>
      <c r="C359" s="47">
        <v>2.0</v>
      </c>
      <c r="D359" s="46" t="s">
        <v>2145</v>
      </c>
      <c r="E359" s="107">
        <v>197418.06</v>
      </c>
      <c r="F359" s="72" t="s">
        <v>45</v>
      </c>
      <c r="G359" s="46" t="s">
        <v>16</v>
      </c>
    </row>
    <row r="360">
      <c r="A360" s="47" t="s">
        <v>170</v>
      </c>
      <c r="B360" s="47" t="s">
        <v>23</v>
      </c>
      <c r="C360" s="47">
        <v>3.0</v>
      </c>
      <c r="D360" s="46" t="s">
        <v>1816</v>
      </c>
      <c r="E360" s="107">
        <v>197268.3</v>
      </c>
      <c r="F360" s="72" t="s">
        <v>45</v>
      </c>
      <c r="G360" s="46" t="s">
        <v>16</v>
      </c>
    </row>
    <row r="361">
      <c r="A361" s="47" t="s">
        <v>170</v>
      </c>
      <c r="B361" s="47" t="s">
        <v>23</v>
      </c>
      <c r="C361" s="47">
        <v>4.0</v>
      </c>
      <c r="D361" s="46" t="s">
        <v>2146</v>
      </c>
      <c r="E361" s="107">
        <v>197124.32</v>
      </c>
      <c r="F361" s="72" t="s">
        <v>45</v>
      </c>
      <c r="G361" s="46" t="s">
        <v>16</v>
      </c>
    </row>
    <row r="362">
      <c r="A362" s="47" t="s">
        <v>170</v>
      </c>
      <c r="B362" s="47" t="s">
        <v>23</v>
      </c>
      <c r="C362" s="47">
        <v>5.0</v>
      </c>
      <c r="D362" s="46" t="s">
        <v>2147</v>
      </c>
      <c r="E362" s="107">
        <v>199917.88</v>
      </c>
      <c r="F362" s="72" t="s">
        <v>122</v>
      </c>
      <c r="G362" s="46" t="s">
        <v>16</v>
      </c>
    </row>
    <row r="363">
      <c r="A363" s="47" t="s">
        <v>170</v>
      </c>
      <c r="B363" s="47" t="s">
        <v>23</v>
      </c>
      <c r="C363" s="47">
        <v>6.0</v>
      </c>
      <c r="D363" s="46" t="s">
        <v>2148</v>
      </c>
      <c r="E363" s="107">
        <v>197247.06</v>
      </c>
      <c r="F363" s="72" t="s">
        <v>8</v>
      </c>
      <c r="G363" s="46" t="s">
        <v>16</v>
      </c>
    </row>
    <row r="364">
      <c r="A364" s="47" t="s">
        <v>170</v>
      </c>
      <c r="B364" s="47" t="s">
        <v>23</v>
      </c>
      <c r="C364" s="47">
        <v>7.0</v>
      </c>
      <c r="D364" s="46" t="s">
        <v>2149</v>
      </c>
      <c r="E364" s="107">
        <v>198134.44</v>
      </c>
      <c r="F364" s="72" t="s">
        <v>86</v>
      </c>
      <c r="G364" s="46" t="s">
        <v>16</v>
      </c>
    </row>
    <row r="365">
      <c r="A365" s="47" t="s">
        <v>170</v>
      </c>
      <c r="B365" s="47" t="s">
        <v>23</v>
      </c>
      <c r="C365" s="47">
        <v>8.0</v>
      </c>
      <c r="D365" s="46" t="s">
        <v>2150</v>
      </c>
      <c r="E365" s="107">
        <v>196451.98</v>
      </c>
      <c r="F365" s="72" t="s">
        <v>75</v>
      </c>
      <c r="G365" s="46" t="s">
        <v>16</v>
      </c>
    </row>
    <row r="366">
      <c r="A366" s="47" t="s">
        <v>170</v>
      </c>
      <c r="B366" s="47" t="s">
        <v>23</v>
      </c>
      <c r="C366" s="47">
        <v>9.0</v>
      </c>
      <c r="D366" s="46" t="s">
        <v>2151</v>
      </c>
      <c r="E366" s="107">
        <v>196451.98</v>
      </c>
      <c r="F366" s="72" t="s">
        <v>75</v>
      </c>
      <c r="G366" s="46" t="s">
        <v>16</v>
      </c>
    </row>
    <row r="367">
      <c r="A367" s="96" t="s">
        <v>170</v>
      </c>
      <c r="B367" s="96" t="s">
        <v>23</v>
      </c>
      <c r="C367" s="96">
        <v>10.0</v>
      </c>
      <c r="D367" s="60" t="s">
        <v>2152</v>
      </c>
      <c r="E367" s="108">
        <v>197083.48</v>
      </c>
      <c r="F367" s="98" t="s">
        <v>86</v>
      </c>
      <c r="G367" s="46" t="s">
        <v>16</v>
      </c>
    </row>
    <row r="368">
      <c r="A368" s="31"/>
      <c r="B368" s="31"/>
      <c r="C368" s="31"/>
      <c r="E368" s="109"/>
      <c r="F368" s="33"/>
      <c r="G368" s="52"/>
    </row>
    <row r="369">
      <c r="A369" s="31"/>
      <c r="B369" s="31"/>
      <c r="C369" s="31"/>
      <c r="E369" s="109"/>
      <c r="F369" s="33"/>
      <c r="G369" s="52"/>
    </row>
    <row r="370">
      <c r="A370" s="31"/>
      <c r="B370" s="31"/>
      <c r="C370" s="31"/>
      <c r="E370" s="109"/>
      <c r="F370" s="33"/>
      <c r="G370" s="52"/>
    </row>
    <row r="371">
      <c r="A371" s="31"/>
      <c r="B371" s="31"/>
      <c r="C371" s="31"/>
      <c r="E371" s="109"/>
      <c r="F371" s="33"/>
      <c r="G371" s="52"/>
    </row>
    <row r="372">
      <c r="A372" s="31"/>
      <c r="B372" s="31"/>
      <c r="C372" s="31"/>
      <c r="E372" s="109"/>
      <c r="F372" s="33"/>
      <c r="G372" s="52"/>
    </row>
    <row r="373">
      <c r="A373" s="31"/>
      <c r="B373" s="31"/>
      <c r="C373" s="31"/>
      <c r="E373" s="109"/>
      <c r="F373" s="33"/>
      <c r="G373" s="52"/>
    </row>
    <row r="374">
      <c r="A374" s="31"/>
      <c r="B374" s="31"/>
      <c r="C374" s="31"/>
      <c r="E374" s="109"/>
      <c r="F374" s="33"/>
      <c r="G374" s="52"/>
    </row>
    <row r="375">
      <c r="A375" s="31"/>
      <c r="B375" s="31"/>
      <c r="C375" s="31"/>
      <c r="E375" s="109"/>
      <c r="F375" s="33"/>
      <c r="G375" s="52"/>
    </row>
    <row r="376">
      <c r="A376" s="31"/>
      <c r="B376" s="31"/>
      <c r="C376" s="31"/>
      <c r="E376" s="109"/>
      <c r="F376" s="33"/>
      <c r="G376" s="52"/>
    </row>
    <row r="377">
      <c r="A377" s="31"/>
      <c r="B377" s="31"/>
      <c r="C377" s="31"/>
      <c r="E377" s="109"/>
      <c r="F377" s="33"/>
      <c r="G377" s="52"/>
    </row>
    <row r="378">
      <c r="A378" s="31"/>
      <c r="B378" s="31"/>
      <c r="C378" s="31"/>
      <c r="E378" s="109"/>
      <c r="F378" s="33"/>
      <c r="G378" s="52"/>
    </row>
    <row r="379">
      <c r="A379" s="31"/>
      <c r="B379" s="31"/>
      <c r="C379" s="31"/>
      <c r="E379" s="109"/>
      <c r="F379" s="33"/>
      <c r="G379" s="52"/>
    </row>
    <row r="380">
      <c r="A380" s="31"/>
      <c r="B380" s="31"/>
      <c r="C380" s="31"/>
      <c r="E380" s="109"/>
      <c r="F380" s="33"/>
      <c r="G380" s="52"/>
    </row>
    <row r="381">
      <c r="A381" s="31"/>
      <c r="B381" s="31"/>
      <c r="C381" s="31"/>
      <c r="E381" s="109"/>
      <c r="F381" s="33"/>
      <c r="G381" s="52"/>
    </row>
    <row r="382">
      <c r="A382" s="31"/>
      <c r="B382" s="31"/>
      <c r="C382" s="31"/>
      <c r="E382" s="109"/>
      <c r="F382" s="33"/>
      <c r="G382" s="52"/>
    </row>
    <row r="383">
      <c r="A383" s="31"/>
      <c r="B383" s="31"/>
      <c r="C383" s="31"/>
      <c r="E383" s="109"/>
      <c r="F383" s="33"/>
      <c r="G383" s="52"/>
    </row>
    <row r="384">
      <c r="A384" s="31"/>
      <c r="B384" s="31"/>
      <c r="C384" s="31"/>
      <c r="E384" s="109"/>
      <c r="F384" s="33"/>
      <c r="G384" s="52"/>
    </row>
    <row r="385">
      <c r="A385" s="31"/>
      <c r="B385" s="31"/>
      <c r="C385" s="31"/>
      <c r="E385" s="109"/>
      <c r="F385" s="33"/>
      <c r="G385" s="52"/>
    </row>
    <row r="386">
      <c r="A386" s="31"/>
      <c r="B386" s="31"/>
      <c r="C386" s="31"/>
      <c r="E386" s="109"/>
      <c r="F386" s="33"/>
      <c r="G386" s="52"/>
    </row>
    <row r="387">
      <c r="A387" s="31"/>
      <c r="B387" s="31"/>
      <c r="C387" s="31"/>
      <c r="E387" s="109"/>
      <c r="F387" s="33"/>
      <c r="G387" s="52"/>
    </row>
    <row r="388">
      <c r="A388" s="31"/>
      <c r="B388" s="31"/>
      <c r="C388" s="31"/>
      <c r="E388" s="109"/>
      <c r="F388" s="33"/>
      <c r="G388" s="52"/>
    </row>
    <row r="389">
      <c r="A389" s="31"/>
      <c r="B389" s="31"/>
      <c r="C389" s="31"/>
      <c r="E389" s="109"/>
      <c r="F389" s="33"/>
      <c r="G389" s="52"/>
    </row>
    <row r="390">
      <c r="A390" s="31"/>
      <c r="B390" s="31"/>
      <c r="C390" s="31"/>
      <c r="E390" s="109"/>
      <c r="F390" s="33"/>
      <c r="G390" s="52"/>
    </row>
    <row r="391">
      <c r="A391" s="31"/>
      <c r="B391" s="31"/>
      <c r="C391" s="31"/>
      <c r="E391" s="109"/>
      <c r="F391" s="33"/>
      <c r="G391" s="52"/>
    </row>
    <row r="392">
      <c r="A392" s="31"/>
      <c r="B392" s="31"/>
      <c r="C392" s="31"/>
      <c r="E392" s="109"/>
      <c r="F392" s="33"/>
      <c r="G392" s="52"/>
    </row>
    <row r="393">
      <c r="A393" s="31"/>
      <c r="B393" s="31"/>
      <c r="C393" s="31"/>
      <c r="E393" s="109"/>
      <c r="F393" s="33"/>
      <c r="G393" s="52"/>
    </row>
    <row r="394">
      <c r="A394" s="31"/>
      <c r="B394" s="31"/>
      <c r="C394" s="31"/>
      <c r="E394" s="109"/>
      <c r="F394" s="33"/>
      <c r="G394" s="52"/>
    </row>
    <row r="395">
      <c r="A395" s="31"/>
      <c r="B395" s="31"/>
      <c r="C395" s="31"/>
      <c r="E395" s="109"/>
      <c r="F395" s="33"/>
      <c r="G395" s="52"/>
    </row>
    <row r="396">
      <c r="A396" s="31"/>
      <c r="B396" s="31"/>
      <c r="C396" s="31"/>
      <c r="E396" s="109"/>
      <c r="F396" s="33"/>
      <c r="G396" s="52"/>
    </row>
    <row r="397">
      <c r="A397" s="31"/>
      <c r="B397" s="31"/>
      <c r="C397" s="31"/>
      <c r="E397" s="109"/>
      <c r="F397" s="33"/>
      <c r="G397" s="52"/>
    </row>
    <row r="398">
      <c r="A398" s="31"/>
      <c r="B398" s="31"/>
      <c r="C398" s="31"/>
      <c r="E398" s="109"/>
      <c r="F398" s="33"/>
      <c r="G398" s="52"/>
    </row>
    <row r="399">
      <c r="A399" s="31"/>
      <c r="B399" s="31"/>
      <c r="C399" s="31"/>
      <c r="E399" s="109"/>
      <c r="F399" s="33"/>
      <c r="G399" s="52"/>
    </row>
    <row r="400">
      <c r="A400" s="31"/>
      <c r="B400" s="31"/>
      <c r="C400" s="31"/>
      <c r="E400" s="109"/>
      <c r="F400" s="33"/>
      <c r="G400" s="52"/>
    </row>
    <row r="401">
      <c r="A401" s="31"/>
      <c r="B401" s="31"/>
      <c r="C401" s="31"/>
      <c r="E401" s="109"/>
      <c r="F401" s="33"/>
      <c r="G401" s="52"/>
    </row>
    <row r="402">
      <c r="A402" s="31"/>
      <c r="B402" s="31"/>
      <c r="C402" s="31"/>
      <c r="E402" s="109"/>
      <c r="F402" s="33"/>
      <c r="G402" s="52"/>
    </row>
    <row r="403">
      <c r="A403" s="31"/>
      <c r="B403" s="31"/>
      <c r="C403" s="31"/>
      <c r="E403" s="109"/>
      <c r="F403" s="33"/>
      <c r="G403" s="52"/>
    </row>
    <row r="404">
      <c r="A404" s="31"/>
      <c r="B404" s="31"/>
      <c r="C404" s="31"/>
      <c r="E404" s="109"/>
      <c r="F404" s="33"/>
      <c r="G404" s="52"/>
    </row>
    <row r="405">
      <c r="A405" s="31"/>
      <c r="B405" s="31"/>
      <c r="C405" s="31"/>
      <c r="E405" s="109"/>
      <c r="F405" s="33"/>
      <c r="G405" s="52"/>
    </row>
    <row r="406">
      <c r="A406" s="31"/>
      <c r="B406" s="31"/>
      <c r="C406" s="31"/>
      <c r="E406" s="109"/>
      <c r="F406" s="33"/>
      <c r="G406" s="52"/>
    </row>
    <row r="407">
      <c r="A407" s="31"/>
      <c r="B407" s="31"/>
      <c r="C407" s="31"/>
      <c r="E407" s="109"/>
      <c r="F407" s="33"/>
      <c r="G407" s="52"/>
    </row>
    <row r="408">
      <c r="A408" s="31"/>
      <c r="B408" s="31"/>
      <c r="C408" s="31"/>
      <c r="E408" s="109"/>
      <c r="F408" s="33"/>
      <c r="G408" s="52"/>
    </row>
    <row r="409">
      <c r="A409" s="31"/>
      <c r="B409" s="31"/>
      <c r="C409" s="31"/>
      <c r="E409" s="109"/>
      <c r="F409" s="33"/>
      <c r="G409" s="52"/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</sheetData>
  <customSheetViews>
    <customSheetView guid="{3D3CF29B-AF50-4690-9B64-D6647A4B990C}" filter="1" showAutoFilter="1">
      <autoFilter ref="$A$1:$I$312"/>
    </customSheetView>
  </customSheetViews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996">
      <formula1>Codes!$E$2:$E$6</formula1>
    </dataValidation>
    <dataValidation type="list" allowBlank="1" sqref="G4:G996">
      <formula1>Codes!$A$2:$A$6</formula1>
    </dataValidation>
    <dataValidation type="list" allowBlank="1" sqref="F4:F996">
      <formula1>Codes!$G$2:$G$51</formula1>
    </dataValidation>
    <dataValidation type="list" allowBlank="1" sqref="A4:A996">
      <formula1>Codes!$C$2:$C$171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0.0"/>
    <col customWidth="1" min="2" max="2" width="10.14"/>
    <col customWidth="1" min="3" max="3" width="7.0"/>
    <col customWidth="1" min="4" max="4" width="32.43"/>
    <col customWidth="1" min="6" max="6" width="25.43"/>
    <col customWidth="1" min="8" max="8" width="36.14"/>
    <col customWidth="1" min="9" max="9" width="34.86"/>
  </cols>
  <sheetData>
    <row r="1">
      <c r="A1" s="68" t="s">
        <v>2153</v>
      </c>
      <c r="B1" s="69"/>
      <c r="C1" s="69"/>
      <c r="D1" s="69"/>
      <c r="E1" s="69"/>
      <c r="F1" s="69"/>
      <c r="G1" s="69"/>
      <c r="H1" s="69"/>
      <c r="I1" s="70"/>
    </row>
    <row r="2">
      <c r="A2" s="47"/>
      <c r="B2" s="47"/>
      <c r="C2" s="47"/>
      <c r="D2" s="46"/>
      <c r="E2" s="71"/>
      <c r="F2" s="72"/>
      <c r="G2" s="31">
        <f>countif(G4:G2003,"Open")</f>
        <v>0</v>
      </c>
      <c r="H2" s="46"/>
      <c r="I2" s="46"/>
    </row>
    <row r="3">
      <c r="A3" s="47" t="s">
        <v>597</v>
      </c>
      <c r="B3" s="47" t="s">
        <v>2</v>
      </c>
      <c r="C3" s="47" t="s">
        <v>598</v>
      </c>
      <c r="D3" s="46" t="s">
        <v>599</v>
      </c>
      <c r="E3" s="71" t="s">
        <v>600</v>
      </c>
      <c r="F3" s="72" t="s">
        <v>3</v>
      </c>
      <c r="G3" s="46" t="s">
        <v>0</v>
      </c>
      <c r="H3" s="46" t="s">
        <v>327</v>
      </c>
      <c r="I3" s="46" t="s">
        <v>328</v>
      </c>
    </row>
    <row r="4">
      <c r="A4" s="47" t="s">
        <v>151</v>
      </c>
      <c r="B4" s="47" t="s">
        <v>7</v>
      </c>
      <c r="C4" s="47">
        <v>1.0</v>
      </c>
      <c r="D4" s="46" t="s">
        <v>2154</v>
      </c>
      <c r="E4" s="107">
        <v>198661.88</v>
      </c>
      <c r="F4" s="72" t="s">
        <v>110</v>
      </c>
      <c r="G4" s="46" t="s">
        <v>10</v>
      </c>
      <c r="H4" s="46" t="s">
        <v>2155</v>
      </c>
    </row>
    <row r="5">
      <c r="A5" s="47" t="s">
        <v>151</v>
      </c>
      <c r="B5" s="47" t="s">
        <v>7</v>
      </c>
      <c r="C5" s="47">
        <v>2.0</v>
      </c>
      <c r="D5" s="46" t="s">
        <v>2156</v>
      </c>
      <c r="E5" s="107">
        <v>162948.61</v>
      </c>
      <c r="F5" s="72" t="s">
        <v>75</v>
      </c>
      <c r="G5" s="46" t="s">
        <v>16</v>
      </c>
    </row>
    <row r="6">
      <c r="A6" s="47" t="s">
        <v>151</v>
      </c>
      <c r="B6" s="47" t="s">
        <v>7</v>
      </c>
      <c r="C6" s="47">
        <v>3.0</v>
      </c>
      <c r="D6" s="46" t="s">
        <v>681</v>
      </c>
      <c r="E6" s="107">
        <v>167802.6</v>
      </c>
      <c r="F6" s="72" t="s">
        <v>110</v>
      </c>
      <c r="G6" s="46" t="s">
        <v>16</v>
      </c>
    </row>
    <row r="7">
      <c r="A7" s="47" t="s">
        <v>151</v>
      </c>
      <c r="B7" s="47" t="s">
        <v>7</v>
      </c>
      <c r="C7" s="47">
        <v>4.0</v>
      </c>
      <c r="D7" s="46" t="s">
        <v>2157</v>
      </c>
      <c r="E7" s="107">
        <v>200000.0</v>
      </c>
      <c r="F7" s="72" t="s">
        <v>30</v>
      </c>
      <c r="G7" s="46" t="s">
        <v>16</v>
      </c>
    </row>
    <row r="8">
      <c r="A8" s="47" t="s">
        <v>151</v>
      </c>
      <c r="B8" s="47" t="s">
        <v>7</v>
      </c>
      <c r="C8" s="47">
        <v>5.0</v>
      </c>
      <c r="D8" s="46" t="s">
        <v>2157</v>
      </c>
      <c r="E8" s="107">
        <v>200000.0</v>
      </c>
      <c r="F8" s="72" t="s">
        <v>30</v>
      </c>
      <c r="G8" s="46" t="s">
        <v>16</v>
      </c>
    </row>
    <row r="9">
      <c r="A9" s="47" t="s">
        <v>151</v>
      </c>
      <c r="B9" s="47" t="s">
        <v>7</v>
      </c>
      <c r="C9" s="47">
        <v>6.0</v>
      </c>
      <c r="D9" s="46" t="s">
        <v>86</v>
      </c>
      <c r="E9" s="107">
        <v>155216.56</v>
      </c>
      <c r="F9" s="72" t="s">
        <v>86</v>
      </c>
      <c r="G9" s="46" t="s">
        <v>16</v>
      </c>
    </row>
    <row r="10">
      <c r="A10" s="47" t="s">
        <v>152</v>
      </c>
      <c r="B10" s="47" t="s">
        <v>7</v>
      </c>
      <c r="C10" s="47">
        <v>1.0</v>
      </c>
      <c r="D10" s="46" t="s">
        <v>917</v>
      </c>
      <c r="E10" s="107">
        <v>155607.79</v>
      </c>
      <c r="F10" s="72" t="s">
        <v>54</v>
      </c>
      <c r="G10" s="46" t="s">
        <v>16</v>
      </c>
    </row>
    <row r="11">
      <c r="A11" s="47" t="s">
        <v>152</v>
      </c>
      <c r="B11" s="47" t="s">
        <v>7</v>
      </c>
      <c r="C11" s="47">
        <v>2.0</v>
      </c>
      <c r="D11" s="46" t="s">
        <v>86</v>
      </c>
      <c r="E11" s="107">
        <v>148225.55</v>
      </c>
      <c r="F11" s="72" t="s">
        <v>86</v>
      </c>
      <c r="G11" s="46" t="s">
        <v>16</v>
      </c>
    </row>
    <row r="12">
      <c r="A12" s="47" t="s">
        <v>152</v>
      </c>
      <c r="B12" s="47" t="s">
        <v>7</v>
      </c>
      <c r="C12" s="47">
        <v>3.0</v>
      </c>
      <c r="D12" s="46" t="s">
        <v>2158</v>
      </c>
      <c r="E12" s="107">
        <v>193870.31</v>
      </c>
      <c r="F12" s="72" t="s">
        <v>69</v>
      </c>
      <c r="G12" s="46" t="s">
        <v>16</v>
      </c>
    </row>
    <row r="13">
      <c r="A13" s="47" t="s">
        <v>152</v>
      </c>
      <c r="B13" s="47" t="s">
        <v>7</v>
      </c>
      <c r="C13" s="47">
        <v>4.0</v>
      </c>
      <c r="D13" s="46" t="s">
        <v>2157</v>
      </c>
      <c r="E13" s="107">
        <v>200000.0</v>
      </c>
      <c r="F13" s="72" t="s">
        <v>30</v>
      </c>
      <c r="G13" s="46" t="s">
        <v>16</v>
      </c>
    </row>
    <row r="14">
      <c r="A14" s="47" t="s">
        <v>152</v>
      </c>
      <c r="B14" s="47" t="s">
        <v>7</v>
      </c>
      <c r="C14" s="47">
        <v>5.0</v>
      </c>
      <c r="D14" s="46" t="s">
        <v>2156</v>
      </c>
      <c r="E14" s="107">
        <v>179388.02</v>
      </c>
      <c r="F14" s="72" t="s">
        <v>75</v>
      </c>
      <c r="G14" s="46" t="s">
        <v>16</v>
      </c>
    </row>
    <row r="15">
      <c r="A15" s="47" t="s">
        <v>152</v>
      </c>
      <c r="B15" s="47" t="s">
        <v>7</v>
      </c>
      <c r="C15" s="47">
        <v>6.0</v>
      </c>
      <c r="D15" s="46" t="s">
        <v>2159</v>
      </c>
      <c r="E15" s="107">
        <v>200000.0</v>
      </c>
      <c r="F15" s="72" t="s">
        <v>30</v>
      </c>
      <c r="G15" s="46" t="s">
        <v>16</v>
      </c>
    </row>
    <row r="16">
      <c r="A16" s="47" t="s">
        <v>152</v>
      </c>
      <c r="B16" s="47" t="s">
        <v>7</v>
      </c>
      <c r="C16" s="47">
        <v>7.0</v>
      </c>
      <c r="D16" s="46" t="s">
        <v>2088</v>
      </c>
      <c r="E16" s="107">
        <v>178561.61</v>
      </c>
      <c r="F16" s="72" t="s">
        <v>45</v>
      </c>
      <c r="G16" s="46" t="s">
        <v>16</v>
      </c>
    </row>
    <row r="17">
      <c r="A17" s="47" t="s">
        <v>153</v>
      </c>
      <c r="B17" s="47" t="s">
        <v>7</v>
      </c>
      <c r="C17" s="47">
        <v>1.0</v>
      </c>
      <c r="D17" s="46" t="s">
        <v>2160</v>
      </c>
      <c r="E17" s="107">
        <v>144775.29</v>
      </c>
      <c r="F17" s="72" t="s">
        <v>125</v>
      </c>
      <c r="G17" s="46" t="s">
        <v>16</v>
      </c>
    </row>
    <row r="18">
      <c r="A18" s="47" t="s">
        <v>153</v>
      </c>
      <c r="B18" s="47" t="s">
        <v>7</v>
      </c>
      <c r="C18" s="47">
        <v>2.0</v>
      </c>
      <c r="D18" s="46" t="s">
        <v>2161</v>
      </c>
      <c r="E18" s="107">
        <v>148897.91</v>
      </c>
      <c r="F18" s="72" t="s">
        <v>95</v>
      </c>
      <c r="G18" s="46" t="s">
        <v>16</v>
      </c>
    </row>
    <row r="19">
      <c r="A19" s="47" t="s">
        <v>153</v>
      </c>
      <c r="B19" s="47" t="s">
        <v>7</v>
      </c>
      <c r="C19" s="47">
        <v>3.0</v>
      </c>
      <c r="D19" s="46" t="s">
        <v>917</v>
      </c>
      <c r="E19" s="107">
        <v>159505.75</v>
      </c>
      <c r="F19" s="72" t="s">
        <v>54</v>
      </c>
      <c r="G19" s="46" t="s">
        <v>16</v>
      </c>
    </row>
    <row r="20">
      <c r="A20" s="47" t="s">
        <v>153</v>
      </c>
      <c r="B20" s="47" t="s">
        <v>7</v>
      </c>
      <c r="C20" s="47">
        <v>4.0</v>
      </c>
      <c r="D20" s="46" t="s">
        <v>2157</v>
      </c>
      <c r="E20" s="107">
        <v>200000.0</v>
      </c>
      <c r="F20" s="72" t="s">
        <v>30</v>
      </c>
      <c r="G20" s="46" t="s">
        <v>16</v>
      </c>
    </row>
    <row r="21">
      <c r="A21" s="47" t="s">
        <v>153</v>
      </c>
      <c r="B21" s="47" t="s">
        <v>7</v>
      </c>
      <c r="C21" s="47">
        <v>5.0</v>
      </c>
      <c r="D21" s="46" t="s">
        <v>86</v>
      </c>
      <c r="E21" s="107">
        <v>140405.96</v>
      </c>
      <c r="F21" s="72" t="s">
        <v>86</v>
      </c>
      <c r="G21" s="46" t="s">
        <v>16</v>
      </c>
    </row>
    <row r="22">
      <c r="A22" s="47" t="s">
        <v>153</v>
      </c>
      <c r="B22" s="47" t="s">
        <v>7</v>
      </c>
      <c r="C22" s="47">
        <v>6.0</v>
      </c>
      <c r="D22" s="46" t="s">
        <v>2162</v>
      </c>
      <c r="E22" s="107">
        <v>153759.69</v>
      </c>
      <c r="F22" s="72" t="s">
        <v>27</v>
      </c>
      <c r="G22" s="46" t="s">
        <v>16</v>
      </c>
    </row>
    <row r="23">
      <c r="A23" s="47" t="s">
        <v>153</v>
      </c>
      <c r="B23" s="47" t="s">
        <v>7</v>
      </c>
      <c r="C23" s="47">
        <v>7.0</v>
      </c>
      <c r="D23" s="46" t="s">
        <v>2163</v>
      </c>
      <c r="E23" s="107">
        <v>175506.1</v>
      </c>
      <c r="F23" s="72" t="s">
        <v>128</v>
      </c>
      <c r="G23" s="46" t="s">
        <v>16</v>
      </c>
    </row>
    <row r="24">
      <c r="A24" s="47" t="s">
        <v>154</v>
      </c>
      <c r="B24" s="47" t="s">
        <v>7</v>
      </c>
      <c r="C24" s="47">
        <v>1.0</v>
      </c>
      <c r="D24" s="46" t="s">
        <v>8</v>
      </c>
      <c r="E24" s="107">
        <v>165553.48</v>
      </c>
      <c r="F24" s="72" t="s">
        <v>8</v>
      </c>
      <c r="G24" s="46" t="s">
        <v>16</v>
      </c>
    </row>
    <row r="25">
      <c r="A25" s="47" t="s">
        <v>154</v>
      </c>
      <c r="B25" s="47" t="s">
        <v>7</v>
      </c>
      <c r="C25" s="47">
        <v>2.0</v>
      </c>
      <c r="D25" s="46" t="s">
        <v>2164</v>
      </c>
      <c r="E25" s="107">
        <v>198661.81</v>
      </c>
      <c r="F25" s="72" t="s">
        <v>110</v>
      </c>
      <c r="G25" s="46" t="s">
        <v>16</v>
      </c>
    </row>
    <row r="26">
      <c r="A26" s="47" t="s">
        <v>154</v>
      </c>
      <c r="B26" s="47" t="s">
        <v>7</v>
      </c>
      <c r="C26" s="47">
        <v>3.0</v>
      </c>
      <c r="D26" s="46" t="s">
        <v>2165</v>
      </c>
      <c r="E26" s="107">
        <v>189980.5</v>
      </c>
      <c r="F26" s="72" t="s">
        <v>95</v>
      </c>
      <c r="G26" s="46" t="s">
        <v>16</v>
      </c>
    </row>
    <row r="27">
      <c r="A27" s="47" t="s">
        <v>154</v>
      </c>
      <c r="B27" s="47" t="s">
        <v>7</v>
      </c>
      <c r="C27" s="47">
        <v>4.0</v>
      </c>
      <c r="D27" s="46" t="s">
        <v>86</v>
      </c>
      <c r="E27" s="107">
        <v>148827.12</v>
      </c>
      <c r="F27" s="72" t="s">
        <v>86</v>
      </c>
      <c r="G27" s="46" t="s">
        <v>16</v>
      </c>
    </row>
    <row r="28">
      <c r="A28" s="47" t="s">
        <v>154</v>
      </c>
      <c r="B28" s="47" t="s">
        <v>7</v>
      </c>
      <c r="C28" s="47">
        <v>5.0</v>
      </c>
      <c r="D28" s="46" t="s">
        <v>2157</v>
      </c>
      <c r="E28" s="107">
        <v>200000.0</v>
      </c>
      <c r="F28" s="72" t="s">
        <v>30</v>
      </c>
      <c r="G28" s="46" t="s">
        <v>16</v>
      </c>
    </row>
    <row r="29">
      <c r="A29" s="47" t="s">
        <v>154</v>
      </c>
      <c r="B29" s="47" t="s">
        <v>7</v>
      </c>
      <c r="C29" s="47">
        <v>6.0</v>
      </c>
      <c r="D29" s="46" t="s">
        <v>2157</v>
      </c>
      <c r="E29" s="107">
        <v>200000.0</v>
      </c>
      <c r="F29" s="72" t="s">
        <v>30</v>
      </c>
      <c r="G29" s="46" t="s">
        <v>16</v>
      </c>
    </row>
    <row r="30">
      <c r="A30" s="47" t="s">
        <v>154</v>
      </c>
      <c r="B30" s="47" t="s">
        <v>7</v>
      </c>
      <c r="C30" s="47">
        <v>7.0</v>
      </c>
      <c r="D30" s="46" t="s">
        <v>2156</v>
      </c>
      <c r="E30" s="107">
        <v>159324.64</v>
      </c>
      <c r="F30" s="72" t="s">
        <v>75</v>
      </c>
      <c r="G30" s="46" t="s">
        <v>16</v>
      </c>
    </row>
    <row r="31">
      <c r="A31" s="47" t="s">
        <v>155</v>
      </c>
      <c r="B31" s="47" t="s">
        <v>7</v>
      </c>
      <c r="C31" s="47">
        <v>1.0</v>
      </c>
      <c r="D31" s="46" t="s">
        <v>2157</v>
      </c>
      <c r="E31" s="107">
        <v>200000.0</v>
      </c>
      <c r="F31" s="72" t="s">
        <v>30</v>
      </c>
      <c r="G31" s="46" t="s">
        <v>16</v>
      </c>
    </row>
    <row r="32">
      <c r="A32" s="47" t="s">
        <v>155</v>
      </c>
      <c r="B32" s="47" t="s">
        <v>7</v>
      </c>
      <c r="C32" s="47">
        <v>2.0</v>
      </c>
      <c r="D32" s="46" t="s">
        <v>8</v>
      </c>
      <c r="E32" s="107">
        <v>162873.85</v>
      </c>
      <c r="F32" s="72" t="s">
        <v>8</v>
      </c>
      <c r="G32" s="46" t="s">
        <v>16</v>
      </c>
    </row>
    <row r="33">
      <c r="A33" s="47" t="s">
        <v>155</v>
      </c>
      <c r="B33" s="47" t="s">
        <v>7</v>
      </c>
      <c r="C33" s="47">
        <v>3.0</v>
      </c>
      <c r="D33" s="46" t="s">
        <v>2166</v>
      </c>
      <c r="E33" s="107">
        <v>189735.9</v>
      </c>
      <c r="F33" s="72" t="s">
        <v>95</v>
      </c>
      <c r="G33" s="46" t="s">
        <v>16</v>
      </c>
    </row>
    <row r="34">
      <c r="A34" s="47" t="s">
        <v>155</v>
      </c>
      <c r="B34" s="47" t="s">
        <v>7</v>
      </c>
      <c r="C34" s="47">
        <v>4.0</v>
      </c>
      <c r="D34" s="46" t="s">
        <v>8</v>
      </c>
      <c r="E34" s="107">
        <v>190418.76</v>
      </c>
      <c r="F34" s="72" t="s">
        <v>8</v>
      </c>
      <c r="G34" s="46" t="s">
        <v>16</v>
      </c>
    </row>
    <row r="35">
      <c r="A35" s="47" t="s">
        <v>155</v>
      </c>
      <c r="B35" s="47" t="s">
        <v>7</v>
      </c>
      <c r="C35" s="47">
        <v>5.0</v>
      </c>
      <c r="D35" s="46" t="s">
        <v>2162</v>
      </c>
      <c r="E35" s="107">
        <v>182004.48</v>
      </c>
      <c r="F35" s="72" t="s">
        <v>27</v>
      </c>
      <c r="G35" s="46" t="s">
        <v>16</v>
      </c>
    </row>
    <row r="36">
      <c r="A36" s="47" t="s">
        <v>155</v>
      </c>
      <c r="B36" s="47" t="s">
        <v>7</v>
      </c>
      <c r="C36" s="47">
        <v>6.0</v>
      </c>
      <c r="D36" s="46" t="s">
        <v>2167</v>
      </c>
      <c r="E36" s="107">
        <v>149779.05</v>
      </c>
      <c r="F36" s="72" t="s">
        <v>95</v>
      </c>
      <c r="G36" s="46" t="s">
        <v>16</v>
      </c>
    </row>
    <row r="37">
      <c r="A37" s="47" t="s">
        <v>155</v>
      </c>
      <c r="B37" s="47" t="s">
        <v>7</v>
      </c>
      <c r="C37" s="47">
        <v>7.0</v>
      </c>
      <c r="D37" s="46" t="s">
        <v>700</v>
      </c>
      <c r="E37" s="107">
        <v>93054.34</v>
      </c>
      <c r="F37" s="72" t="s">
        <v>75</v>
      </c>
      <c r="G37" s="46" t="s">
        <v>16</v>
      </c>
    </row>
    <row r="38">
      <c r="A38" s="47" t="s">
        <v>155</v>
      </c>
      <c r="B38" s="47" t="s">
        <v>7</v>
      </c>
      <c r="C38" s="47">
        <v>8.0</v>
      </c>
      <c r="D38" s="46" t="s">
        <v>2088</v>
      </c>
      <c r="E38" s="107">
        <v>189078.1</v>
      </c>
      <c r="F38" s="72" t="s">
        <v>45</v>
      </c>
      <c r="G38" s="46" t="s">
        <v>16</v>
      </c>
    </row>
    <row r="39">
      <c r="A39" s="47" t="s">
        <v>155</v>
      </c>
      <c r="B39" s="47" t="s">
        <v>7</v>
      </c>
      <c r="C39" s="47">
        <v>9.0</v>
      </c>
      <c r="D39" s="46" t="s">
        <v>86</v>
      </c>
      <c r="E39" s="107">
        <v>136987.45</v>
      </c>
      <c r="F39" s="72" t="s">
        <v>86</v>
      </c>
      <c r="G39" s="46" t="s">
        <v>16</v>
      </c>
    </row>
    <row r="40">
      <c r="A40" s="47" t="s">
        <v>156</v>
      </c>
      <c r="B40" s="47" t="s">
        <v>7</v>
      </c>
      <c r="C40" s="47">
        <v>1.0</v>
      </c>
      <c r="D40" s="46" t="s">
        <v>2168</v>
      </c>
      <c r="E40" s="107">
        <v>159720.02</v>
      </c>
      <c r="F40" s="72" t="s">
        <v>51</v>
      </c>
      <c r="G40" s="46" t="s">
        <v>16</v>
      </c>
    </row>
    <row r="41">
      <c r="A41" s="47" t="s">
        <v>156</v>
      </c>
      <c r="B41" s="47" t="s">
        <v>7</v>
      </c>
      <c r="C41" s="47">
        <v>2.0</v>
      </c>
      <c r="D41" s="46" t="s">
        <v>2169</v>
      </c>
      <c r="E41" s="107">
        <v>159960.02</v>
      </c>
      <c r="F41" s="72" t="s">
        <v>51</v>
      </c>
      <c r="G41" s="46" t="s">
        <v>16</v>
      </c>
    </row>
    <row r="42">
      <c r="A42" s="47" t="s">
        <v>156</v>
      </c>
      <c r="B42" s="47" t="s">
        <v>7</v>
      </c>
      <c r="C42" s="47">
        <v>3.0</v>
      </c>
      <c r="D42" s="46" t="s">
        <v>2170</v>
      </c>
      <c r="E42" s="107">
        <v>123879.2</v>
      </c>
      <c r="F42" s="72" t="s">
        <v>51</v>
      </c>
      <c r="G42" s="46" t="s">
        <v>16</v>
      </c>
    </row>
    <row r="43">
      <c r="A43" s="47" t="s">
        <v>156</v>
      </c>
      <c r="B43" s="47" t="s">
        <v>7</v>
      </c>
      <c r="C43" s="47">
        <v>4.0</v>
      </c>
      <c r="D43" s="46" t="s">
        <v>2088</v>
      </c>
      <c r="E43" s="107">
        <v>187724.56</v>
      </c>
      <c r="F43" s="72" t="s">
        <v>45</v>
      </c>
      <c r="G43" s="46" t="s">
        <v>16</v>
      </c>
    </row>
    <row r="44">
      <c r="A44" s="47" t="s">
        <v>156</v>
      </c>
      <c r="B44" s="47" t="s">
        <v>7</v>
      </c>
      <c r="C44" s="47">
        <v>5.0</v>
      </c>
      <c r="D44" s="46" t="s">
        <v>2088</v>
      </c>
      <c r="E44" s="107">
        <v>194726.92</v>
      </c>
      <c r="F44" s="72" t="s">
        <v>45</v>
      </c>
      <c r="G44" s="46" t="s">
        <v>16</v>
      </c>
    </row>
    <row r="45">
      <c r="A45" s="47" t="s">
        <v>156</v>
      </c>
      <c r="B45" s="47" t="s">
        <v>7</v>
      </c>
      <c r="C45" s="47">
        <v>6.0</v>
      </c>
      <c r="D45" s="46" t="s">
        <v>2162</v>
      </c>
      <c r="E45" s="107">
        <v>195839.28</v>
      </c>
      <c r="F45" s="72" t="s">
        <v>27</v>
      </c>
      <c r="G45" s="46" t="s">
        <v>16</v>
      </c>
    </row>
    <row r="46">
      <c r="A46" s="47" t="s">
        <v>156</v>
      </c>
      <c r="B46" s="47" t="s">
        <v>7</v>
      </c>
      <c r="C46" s="47">
        <v>7.0</v>
      </c>
      <c r="D46" s="46" t="s">
        <v>2088</v>
      </c>
      <c r="E46" s="107">
        <v>96785.09</v>
      </c>
      <c r="F46" s="72" t="s">
        <v>45</v>
      </c>
      <c r="G46" s="46" t="s">
        <v>16</v>
      </c>
    </row>
    <row r="47">
      <c r="A47" s="47" t="s">
        <v>156</v>
      </c>
      <c r="B47" s="47" t="s">
        <v>7</v>
      </c>
      <c r="C47" s="47">
        <v>8.0</v>
      </c>
      <c r="D47" s="46" t="s">
        <v>2088</v>
      </c>
      <c r="E47" s="107">
        <v>188572.1</v>
      </c>
      <c r="F47" s="72" t="s">
        <v>45</v>
      </c>
      <c r="G47" s="46" t="s">
        <v>16</v>
      </c>
    </row>
    <row r="48">
      <c r="A48" s="47" t="s">
        <v>157</v>
      </c>
      <c r="B48" s="47" t="s">
        <v>7</v>
      </c>
      <c r="C48" s="47">
        <v>1.0</v>
      </c>
      <c r="D48" s="46" t="s">
        <v>2171</v>
      </c>
      <c r="E48" s="107">
        <v>79381.05</v>
      </c>
      <c r="F48" s="72" t="s">
        <v>107</v>
      </c>
      <c r="G48" s="46" t="s">
        <v>16</v>
      </c>
    </row>
    <row r="49">
      <c r="A49" s="47" t="s">
        <v>157</v>
      </c>
      <c r="B49" s="47" t="s">
        <v>7</v>
      </c>
      <c r="C49" s="47">
        <v>2.0</v>
      </c>
      <c r="D49" s="46" t="s">
        <v>2166</v>
      </c>
      <c r="E49" s="107">
        <v>140179.3</v>
      </c>
      <c r="F49" s="72" t="s">
        <v>95</v>
      </c>
      <c r="G49" s="46" t="s">
        <v>16</v>
      </c>
    </row>
    <row r="50">
      <c r="A50" s="47" t="s">
        <v>157</v>
      </c>
      <c r="B50" s="47" t="s">
        <v>7</v>
      </c>
      <c r="C50" s="47">
        <v>3.0</v>
      </c>
      <c r="D50" s="46" t="s">
        <v>8</v>
      </c>
      <c r="E50" s="107">
        <v>155822.24</v>
      </c>
      <c r="F50" s="72" t="s">
        <v>8</v>
      </c>
      <c r="G50" s="46" t="s">
        <v>16</v>
      </c>
    </row>
    <row r="51">
      <c r="A51" s="47" t="s">
        <v>157</v>
      </c>
      <c r="B51" s="47" t="s">
        <v>7</v>
      </c>
      <c r="C51" s="47">
        <v>4.0</v>
      </c>
      <c r="D51" s="46" t="s">
        <v>2164</v>
      </c>
      <c r="E51" s="107">
        <v>80798.08</v>
      </c>
      <c r="F51" s="72" t="s">
        <v>110</v>
      </c>
      <c r="G51" s="46" t="s">
        <v>16</v>
      </c>
    </row>
    <row r="52">
      <c r="A52" s="47" t="s">
        <v>157</v>
      </c>
      <c r="B52" s="47" t="s">
        <v>7</v>
      </c>
      <c r="C52" s="47">
        <v>5.0</v>
      </c>
      <c r="D52" s="46" t="s">
        <v>666</v>
      </c>
      <c r="E52" s="107">
        <v>83394.29</v>
      </c>
      <c r="F52" s="72" t="s">
        <v>107</v>
      </c>
      <c r="G52" s="46" t="s">
        <v>16</v>
      </c>
    </row>
    <row r="53">
      <c r="A53" s="47" t="s">
        <v>157</v>
      </c>
      <c r="B53" s="47" t="s">
        <v>7</v>
      </c>
      <c r="C53" s="47">
        <v>6.0</v>
      </c>
      <c r="D53" s="46" t="s">
        <v>2157</v>
      </c>
      <c r="E53" s="107">
        <v>200000.0</v>
      </c>
      <c r="F53" s="72" t="s">
        <v>30</v>
      </c>
      <c r="G53" s="46" t="s">
        <v>16</v>
      </c>
    </row>
    <row r="54">
      <c r="A54" s="47" t="s">
        <v>157</v>
      </c>
      <c r="B54" s="47" t="s">
        <v>7</v>
      </c>
      <c r="C54" s="47">
        <v>7.0</v>
      </c>
      <c r="D54" s="46" t="s">
        <v>2157</v>
      </c>
      <c r="E54" s="107">
        <v>200000.0</v>
      </c>
      <c r="F54" s="72" t="s">
        <v>30</v>
      </c>
      <c r="G54" s="46" t="s">
        <v>16</v>
      </c>
    </row>
    <row r="55">
      <c r="A55" s="47" t="s">
        <v>157</v>
      </c>
      <c r="B55" s="47" t="s">
        <v>7</v>
      </c>
      <c r="C55" s="47">
        <v>8.0</v>
      </c>
      <c r="D55" s="46" t="s">
        <v>2157</v>
      </c>
      <c r="E55" s="107">
        <v>200000.0</v>
      </c>
      <c r="F55" s="72" t="s">
        <v>30</v>
      </c>
      <c r="G55" s="46" t="s">
        <v>16</v>
      </c>
    </row>
    <row r="56">
      <c r="A56" s="47" t="s">
        <v>157</v>
      </c>
      <c r="B56" s="47" t="s">
        <v>7</v>
      </c>
      <c r="C56" s="47">
        <v>9.0</v>
      </c>
      <c r="D56" s="46" t="s">
        <v>86</v>
      </c>
      <c r="E56" s="107">
        <v>140455.84</v>
      </c>
      <c r="F56" s="72" t="s">
        <v>86</v>
      </c>
      <c r="G56" s="46" t="s">
        <v>16</v>
      </c>
    </row>
    <row r="57">
      <c r="A57" s="47" t="s">
        <v>157</v>
      </c>
      <c r="B57" s="47" t="s">
        <v>7</v>
      </c>
      <c r="C57" s="47">
        <v>10.0</v>
      </c>
      <c r="D57" s="46" t="s">
        <v>666</v>
      </c>
      <c r="E57" s="107">
        <v>162116.97</v>
      </c>
      <c r="F57" s="72" t="s">
        <v>107</v>
      </c>
      <c r="G57" s="46" t="s">
        <v>16</v>
      </c>
    </row>
    <row r="58">
      <c r="A58" s="47" t="s">
        <v>157</v>
      </c>
      <c r="B58" s="47" t="s">
        <v>7</v>
      </c>
      <c r="C58" s="47">
        <v>11.0</v>
      </c>
      <c r="D58" s="46" t="s">
        <v>2164</v>
      </c>
      <c r="E58" s="107">
        <v>18532.86</v>
      </c>
      <c r="F58" s="72" t="s">
        <v>110</v>
      </c>
      <c r="G58" s="46" t="s">
        <v>16</v>
      </c>
    </row>
    <row r="59">
      <c r="A59" s="47" t="s">
        <v>157</v>
      </c>
      <c r="B59" s="47" t="s">
        <v>7</v>
      </c>
      <c r="C59" s="47">
        <v>12.0</v>
      </c>
      <c r="D59" s="46" t="s">
        <v>2172</v>
      </c>
      <c r="E59" s="107">
        <v>33083.36</v>
      </c>
      <c r="F59" s="72" t="s">
        <v>110</v>
      </c>
      <c r="G59" s="46" t="s">
        <v>16</v>
      </c>
    </row>
    <row r="60">
      <c r="A60" s="47" t="s">
        <v>157</v>
      </c>
      <c r="B60" s="47" t="s">
        <v>7</v>
      </c>
      <c r="C60" s="47">
        <v>13.0</v>
      </c>
      <c r="D60" s="46" t="s">
        <v>2088</v>
      </c>
      <c r="E60" s="107">
        <v>194739.29</v>
      </c>
      <c r="F60" s="72" t="s">
        <v>45</v>
      </c>
      <c r="G60" s="46" t="s">
        <v>10</v>
      </c>
      <c r="H60" s="46" t="s">
        <v>2173</v>
      </c>
      <c r="I60" s="46" t="s">
        <v>2174</v>
      </c>
    </row>
    <row r="61">
      <c r="A61" s="47" t="s">
        <v>158</v>
      </c>
      <c r="B61" s="47" t="s">
        <v>7</v>
      </c>
      <c r="C61" s="47">
        <v>1.0</v>
      </c>
      <c r="D61" s="46" t="s">
        <v>2164</v>
      </c>
      <c r="E61" s="107">
        <v>199720.0</v>
      </c>
      <c r="F61" s="72" t="s">
        <v>110</v>
      </c>
      <c r="G61" s="46" t="s">
        <v>16</v>
      </c>
    </row>
    <row r="62">
      <c r="A62" s="47" t="s">
        <v>158</v>
      </c>
      <c r="B62" s="47" t="s">
        <v>7</v>
      </c>
      <c r="C62" s="47">
        <v>2.0</v>
      </c>
      <c r="D62" s="46" t="s">
        <v>2164</v>
      </c>
      <c r="E62" s="107">
        <v>199720.0</v>
      </c>
      <c r="F62" s="72" t="s">
        <v>110</v>
      </c>
      <c r="G62" s="46" t="s">
        <v>16</v>
      </c>
    </row>
    <row r="63">
      <c r="A63" s="47" t="s">
        <v>158</v>
      </c>
      <c r="B63" s="47" t="s">
        <v>7</v>
      </c>
      <c r="C63" s="47">
        <v>3.0</v>
      </c>
      <c r="D63" s="46" t="s">
        <v>2088</v>
      </c>
      <c r="E63" s="107">
        <v>61638.27</v>
      </c>
      <c r="F63" s="72" t="s">
        <v>45</v>
      </c>
      <c r="G63" s="46" t="s">
        <v>16</v>
      </c>
    </row>
    <row r="64">
      <c r="A64" s="47" t="s">
        <v>158</v>
      </c>
      <c r="B64" s="47" t="s">
        <v>7</v>
      </c>
      <c r="C64" s="47">
        <v>4.0</v>
      </c>
      <c r="D64" s="46" t="s">
        <v>2157</v>
      </c>
      <c r="E64" s="107">
        <v>200000.0</v>
      </c>
      <c r="F64" s="72" t="s">
        <v>30</v>
      </c>
      <c r="G64" s="46" t="s">
        <v>16</v>
      </c>
    </row>
    <row r="65">
      <c r="A65" s="47" t="s">
        <v>158</v>
      </c>
      <c r="B65" s="47" t="s">
        <v>7</v>
      </c>
      <c r="C65" s="47">
        <v>5.0</v>
      </c>
      <c r="D65" s="46" t="s">
        <v>2157</v>
      </c>
      <c r="E65" s="107">
        <v>200000.0</v>
      </c>
      <c r="F65" s="72" t="s">
        <v>30</v>
      </c>
      <c r="G65" s="46" t="s">
        <v>16</v>
      </c>
    </row>
    <row r="66">
      <c r="A66" s="47" t="s">
        <v>158</v>
      </c>
      <c r="B66" s="47" t="s">
        <v>7</v>
      </c>
      <c r="C66" s="47">
        <v>6.0</v>
      </c>
      <c r="D66" s="46" t="s">
        <v>2157</v>
      </c>
      <c r="E66" s="107">
        <v>200000.0</v>
      </c>
      <c r="F66" s="72" t="s">
        <v>30</v>
      </c>
      <c r="G66" s="46" t="s">
        <v>16</v>
      </c>
    </row>
    <row r="67">
      <c r="A67" s="47" t="s">
        <v>158</v>
      </c>
      <c r="B67" s="47" t="s">
        <v>7</v>
      </c>
      <c r="C67" s="47">
        <v>7.0</v>
      </c>
      <c r="D67" s="46" t="s">
        <v>2157</v>
      </c>
      <c r="E67" s="107">
        <v>200000.0</v>
      </c>
      <c r="F67" s="72" t="s">
        <v>30</v>
      </c>
      <c r="G67" s="46" t="s">
        <v>16</v>
      </c>
    </row>
    <row r="68">
      <c r="A68" s="47" t="s">
        <v>158</v>
      </c>
      <c r="B68" s="47" t="s">
        <v>7</v>
      </c>
      <c r="C68" s="47">
        <v>8.0</v>
      </c>
      <c r="D68" s="46" t="s">
        <v>8</v>
      </c>
      <c r="E68" s="107">
        <v>160305.11</v>
      </c>
      <c r="F68" s="72" t="s">
        <v>8</v>
      </c>
      <c r="G68" s="46" t="s">
        <v>16</v>
      </c>
    </row>
    <row r="69">
      <c r="A69" s="47" t="s">
        <v>158</v>
      </c>
      <c r="B69" s="47" t="s">
        <v>7</v>
      </c>
      <c r="C69" s="47">
        <v>9.0</v>
      </c>
      <c r="D69" s="46" t="s">
        <v>8</v>
      </c>
      <c r="E69" s="107">
        <v>160305.11</v>
      </c>
      <c r="F69" s="72" t="s">
        <v>8</v>
      </c>
      <c r="G69" s="46" t="s">
        <v>16</v>
      </c>
    </row>
    <row r="70">
      <c r="A70" s="47" t="s">
        <v>207</v>
      </c>
      <c r="B70" s="47" t="s">
        <v>7</v>
      </c>
      <c r="C70" s="47">
        <v>1.0</v>
      </c>
      <c r="D70" s="46" t="s">
        <v>2175</v>
      </c>
      <c r="E70" s="107">
        <v>156460.68</v>
      </c>
      <c r="F70" s="72" t="s">
        <v>36</v>
      </c>
      <c r="G70" s="46" t="s">
        <v>16</v>
      </c>
    </row>
    <row r="71">
      <c r="A71" s="47" t="s">
        <v>207</v>
      </c>
      <c r="B71" s="47" t="s">
        <v>7</v>
      </c>
      <c r="C71" s="47">
        <v>2.0</v>
      </c>
      <c r="D71" s="46" t="s">
        <v>2164</v>
      </c>
      <c r="E71" s="107">
        <v>193298.36</v>
      </c>
      <c r="F71" s="72" t="s">
        <v>110</v>
      </c>
      <c r="G71" s="46" t="s">
        <v>16</v>
      </c>
    </row>
    <row r="72">
      <c r="A72" s="47" t="s">
        <v>207</v>
      </c>
      <c r="B72" s="47" t="s">
        <v>7</v>
      </c>
      <c r="C72" s="47">
        <v>3.0</v>
      </c>
      <c r="D72" s="46" t="s">
        <v>2175</v>
      </c>
      <c r="E72" s="107">
        <v>157743.25</v>
      </c>
      <c r="F72" s="72" t="s">
        <v>36</v>
      </c>
      <c r="G72" s="46" t="s">
        <v>16</v>
      </c>
    </row>
    <row r="73">
      <c r="A73" s="47" t="s">
        <v>207</v>
      </c>
      <c r="B73" s="47" t="s">
        <v>7</v>
      </c>
      <c r="C73" s="47">
        <v>4.0</v>
      </c>
      <c r="D73" s="46" t="s">
        <v>8</v>
      </c>
      <c r="E73" s="107">
        <v>156815.6</v>
      </c>
      <c r="F73" s="72" t="s">
        <v>8</v>
      </c>
      <c r="G73" s="46" t="s">
        <v>10</v>
      </c>
      <c r="H73" s="46" t="s">
        <v>2176</v>
      </c>
    </row>
    <row r="74">
      <c r="A74" s="47" t="s">
        <v>207</v>
      </c>
      <c r="B74" s="47" t="s">
        <v>7</v>
      </c>
      <c r="C74" s="47">
        <v>5.0</v>
      </c>
      <c r="D74" s="46" t="s">
        <v>37</v>
      </c>
      <c r="E74" s="107">
        <v>180901.45</v>
      </c>
      <c r="F74" s="72" t="s">
        <v>36</v>
      </c>
      <c r="G74" s="46" t="s">
        <v>16</v>
      </c>
    </row>
    <row r="75">
      <c r="A75" s="47" t="s">
        <v>207</v>
      </c>
      <c r="B75" s="47" t="s">
        <v>7</v>
      </c>
      <c r="C75" s="47">
        <v>6.0</v>
      </c>
      <c r="D75" s="46" t="s">
        <v>2157</v>
      </c>
      <c r="E75" s="107">
        <v>50000.0</v>
      </c>
      <c r="F75" s="72" t="s">
        <v>30</v>
      </c>
      <c r="G75" s="46" t="s">
        <v>16</v>
      </c>
    </row>
    <row r="76">
      <c r="A76" s="47" t="s">
        <v>207</v>
      </c>
      <c r="B76" s="47" t="s">
        <v>7</v>
      </c>
      <c r="C76" s="47">
        <v>7.0</v>
      </c>
      <c r="D76" s="46" t="s">
        <v>2157</v>
      </c>
      <c r="E76" s="107">
        <v>200000.0</v>
      </c>
      <c r="F76" s="72" t="s">
        <v>30</v>
      </c>
      <c r="G76" s="46" t="s">
        <v>16</v>
      </c>
    </row>
    <row r="77">
      <c r="A77" s="47" t="s">
        <v>207</v>
      </c>
      <c r="B77" s="47" t="s">
        <v>7</v>
      </c>
      <c r="C77" s="47">
        <v>8.0</v>
      </c>
      <c r="D77" s="46" t="s">
        <v>86</v>
      </c>
      <c r="E77" s="107">
        <v>146038.55</v>
      </c>
      <c r="F77" s="72" t="s">
        <v>86</v>
      </c>
      <c r="G77" s="46" t="s">
        <v>16</v>
      </c>
    </row>
    <row r="78">
      <c r="A78" s="47" t="s">
        <v>208</v>
      </c>
      <c r="B78" s="47" t="s">
        <v>7</v>
      </c>
      <c r="C78" s="47">
        <v>1.0</v>
      </c>
      <c r="D78" s="46" t="s">
        <v>682</v>
      </c>
      <c r="E78" s="107">
        <v>129540.05</v>
      </c>
      <c r="F78" s="72" t="s">
        <v>51</v>
      </c>
      <c r="G78" s="46" t="s">
        <v>16</v>
      </c>
    </row>
    <row r="79">
      <c r="A79" s="47" t="s">
        <v>208</v>
      </c>
      <c r="B79" s="47" t="s">
        <v>7</v>
      </c>
      <c r="C79" s="47">
        <v>2.0</v>
      </c>
      <c r="D79" s="46" t="s">
        <v>2088</v>
      </c>
      <c r="E79" s="107">
        <v>170730.79</v>
      </c>
      <c r="F79" s="72" t="s">
        <v>45</v>
      </c>
      <c r="G79" s="46" t="s">
        <v>16</v>
      </c>
    </row>
    <row r="80">
      <c r="A80" s="47" t="s">
        <v>208</v>
      </c>
      <c r="B80" s="47" t="s">
        <v>7</v>
      </c>
      <c r="C80" s="47">
        <v>3.0</v>
      </c>
      <c r="D80" s="46" t="s">
        <v>8</v>
      </c>
      <c r="E80" s="107">
        <v>153139.87</v>
      </c>
      <c r="F80" s="72" t="s">
        <v>8</v>
      </c>
      <c r="G80" s="46" t="s">
        <v>16</v>
      </c>
    </row>
    <row r="81">
      <c r="A81" s="47" t="s">
        <v>208</v>
      </c>
      <c r="B81" s="47" t="s">
        <v>7</v>
      </c>
      <c r="C81" s="47">
        <v>4.0</v>
      </c>
      <c r="D81" s="46" t="s">
        <v>2157</v>
      </c>
      <c r="E81" s="107">
        <v>200000.0</v>
      </c>
      <c r="F81" s="72" t="s">
        <v>30</v>
      </c>
      <c r="G81" s="46" t="s">
        <v>16</v>
      </c>
    </row>
    <row r="82">
      <c r="A82" s="47" t="s">
        <v>208</v>
      </c>
      <c r="B82" s="47" t="s">
        <v>7</v>
      </c>
      <c r="C82" s="47">
        <v>5.0</v>
      </c>
      <c r="D82" s="46" t="s">
        <v>2157</v>
      </c>
      <c r="E82" s="107">
        <v>200000.0</v>
      </c>
      <c r="F82" s="72" t="s">
        <v>30</v>
      </c>
      <c r="G82" s="46" t="s">
        <v>16</v>
      </c>
    </row>
    <row r="83">
      <c r="A83" s="47" t="s">
        <v>208</v>
      </c>
      <c r="B83" s="47" t="s">
        <v>7</v>
      </c>
      <c r="C83" s="47">
        <v>6.0</v>
      </c>
      <c r="D83" s="46" t="s">
        <v>2088</v>
      </c>
      <c r="E83" s="107">
        <v>169662.76</v>
      </c>
      <c r="F83" s="72" t="s">
        <v>45</v>
      </c>
      <c r="G83" s="46" t="s">
        <v>16</v>
      </c>
    </row>
    <row r="84">
      <c r="A84" s="47" t="s">
        <v>208</v>
      </c>
      <c r="B84" s="47" t="s">
        <v>7</v>
      </c>
      <c r="C84" s="47">
        <v>7.0</v>
      </c>
      <c r="D84" s="46" t="s">
        <v>666</v>
      </c>
      <c r="E84" s="107">
        <v>171818.37</v>
      </c>
      <c r="F84" s="72" t="s">
        <v>107</v>
      </c>
      <c r="G84" s="46" t="s">
        <v>16</v>
      </c>
    </row>
    <row r="85">
      <c r="A85" s="47" t="s">
        <v>208</v>
      </c>
      <c r="B85" s="47" t="s">
        <v>7</v>
      </c>
      <c r="C85" s="47">
        <v>8.0</v>
      </c>
      <c r="D85" s="46" t="s">
        <v>666</v>
      </c>
      <c r="E85" s="107">
        <v>68288.8</v>
      </c>
      <c r="F85" s="72" t="s">
        <v>107</v>
      </c>
      <c r="G85" s="46" t="s">
        <v>16</v>
      </c>
    </row>
    <row r="86">
      <c r="A86" s="47" t="s">
        <v>208</v>
      </c>
      <c r="B86" s="47" t="s">
        <v>7</v>
      </c>
      <c r="C86" s="47">
        <v>9.0</v>
      </c>
      <c r="D86" s="46" t="s">
        <v>86</v>
      </c>
      <c r="E86" s="107">
        <v>75656.29</v>
      </c>
      <c r="F86" s="72" t="s">
        <v>86</v>
      </c>
      <c r="G86" s="46" t="s">
        <v>16</v>
      </c>
    </row>
    <row r="87">
      <c r="A87" s="47" t="s">
        <v>208</v>
      </c>
      <c r="B87" s="47" t="s">
        <v>7</v>
      </c>
      <c r="C87" s="47">
        <v>10.0</v>
      </c>
      <c r="D87" s="46" t="s">
        <v>86</v>
      </c>
      <c r="E87" s="107">
        <v>78953.6</v>
      </c>
      <c r="F87" s="72" t="s">
        <v>86</v>
      </c>
      <c r="G87" s="46" t="s">
        <v>16</v>
      </c>
    </row>
    <row r="88">
      <c r="A88" s="47" t="s">
        <v>209</v>
      </c>
      <c r="B88" s="47" t="s">
        <v>7</v>
      </c>
      <c r="C88" s="47">
        <v>1.0</v>
      </c>
      <c r="D88" s="46" t="s">
        <v>682</v>
      </c>
      <c r="E88" s="107">
        <v>144367.78</v>
      </c>
      <c r="F88" s="72" t="s">
        <v>51</v>
      </c>
      <c r="G88" s="46" t="s">
        <v>16</v>
      </c>
    </row>
    <row r="89">
      <c r="A89" s="47" t="s">
        <v>209</v>
      </c>
      <c r="B89" s="47" t="s">
        <v>7</v>
      </c>
      <c r="C89" s="47">
        <v>2.0</v>
      </c>
      <c r="D89" s="46" t="s">
        <v>2177</v>
      </c>
      <c r="E89" s="107">
        <v>81842.61</v>
      </c>
      <c r="F89" s="72" t="s">
        <v>51</v>
      </c>
      <c r="G89" s="46" t="s">
        <v>16</v>
      </c>
    </row>
    <row r="90">
      <c r="A90" s="47" t="s">
        <v>209</v>
      </c>
      <c r="B90" s="47" t="s">
        <v>7</v>
      </c>
      <c r="C90" s="47">
        <v>3.0</v>
      </c>
      <c r="D90" s="46" t="s">
        <v>2178</v>
      </c>
      <c r="E90" s="107">
        <v>79673.3</v>
      </c>
      <c r="F90" s="72" t="s">
        <v>119</v>
      </c>
      <c r="G90" s="46" t="s">
        <v>16</v>
      </c>
    </row>
    <row r="91">
      <c r="A91" s="47" t="s">
        <v>209</v>
      </c>
      <c r="B91" s="47" t="s">
        <v>7</v>
      </c>
      <c r="C91" s="47">
        <v>4.0</v>
      </c>
      <c r="D91" s="46" t="s">
        <v>2088</v>
      </c>
      <c r="E91" s="107">
        <v>185247.56</v>
      </c>
      <c r="F91" s="72" t="s">
        <v>45</v>
      </c>
      <c r="G91" s="46" t="s">
        <v>16</v>
      </c>
    </row>
    <row r="92">
      <c r="A92" s="47" t="s">
        <v>209</v>
      </c>
      <c r="B92" s="47" t="s">
        <v>7</v>
      </c>
      <c r="C92" s="47">
        <v>5.0</v>
      </c>
      <c r="D92" s="46" t="s">
        <v>8</v>
      </c>
      <c r="E92" s="107">
        <v>155046.22</v>
      </c>
      <c r="F92" s="72" t="s">
        <v>8</v>
      </c>
      <c r="G92" s="46" t="s">
        <v>16</v>
      </c>
    </row>
    <row r="93">
      <c r="A93" s="47" t="s">
        <v>209</v>
      </c>
      <c r="B93" s="47" t="s">
        <v>7</v>
      </c>
      <c r="C93" s="47">
        <v>6.0</v>
      </c>
      <c r="D93" s="46" t="s">
        <v>2088</v>
      </c>
      <c r="E93" s="107">
        <v>185489.63</v>
      </c>
      <c r="F93" s="72" t="s">
        <v>45</v>
      </c>
      <c r="G93" s="46" t="s">
        <v>16</v>
      </c>
    </row>
    <row r="94">
      <c r="A94" s="47" t="s">
        <v>209</v>
      </c>
      <c r="B94" s="47" t="s">
        <v>7</v>
      </c>
      <c r="C94" s="47">
        <v>7.0</v>
      </c>
      <c r="D94" s="46" t="s">
        <v>2179</v>
      </c>
      <c r="E94" s="107">
        <v>134895.79</v>
      </c>
      <c r="F94" s="72" t="s">
        <v>107</v>
      </c>
      <c r="G94" s="46" t="s">
        <v>16</v>
      </c>
    </row>
    <row r="95">
      <c r="A95" s="47" t="s">
        <v>209</v>
      </c>
      <c r="B95" s="47" t="s">
        <v>7</v>
      </c>
      <c r="C95" s="47">
        <v>8.0</v>
      </c>
      <c r="D95" s="46" t="s">
        <v>8</v>
      </c>
      <c r="E95" s="107">
        <v>144894.36</v>
      </c>
      <c r="F95" s="72" t="s">
        <v>8</v>
      </c>
      <c r="G95" s="46" t="s">
        <v>16</v>
      </c>
    </row>
    <row r="96">
      <c r="A96" s="47" t="s">
        <v>209</v>
      </c>
      <c r="B96" s="47" t="s">
        <v>7</v>
      </c>
      <c r="C96" s="47">
        <v>9.0</v>
      </c>
      <c r="D96" s="46" t="s">
        <v>37</v>
      </c>
      <c r="E96" s="107">
        <v>153336.35</v>
      </c>
      <c r="F96" s="72" t="s">
        <v>36</v>
      </c>
      <c r="G96" s="46" t="s">
        <v>16</v>
      </c>
    </row>
    <row r="97">
      <c r="A97" s="47" t="s">
        <v>209</v>
      </c>
      <c r="B97" s="47" t="s">
        <v>7</v>
      </c>
      <c r="C97" s="47">
        <v>10.0</v>
      </c>
      <c r="D97" s="46" t="s">
        <v>8</v>
      </c>
      <c r="E97" s="107">
        <v>87787.46</v>
      </c>
      <c r="F97" s="72" t="s">
        <v>8</v>
      </c>
      <c r="G97" s="46" t="s">
        <v>16</v>
      </c>
    </row>
    <row r="98">
      <c r="A98" s="47" t="s">
        <v>210</v>
      </c>
      <c r="B98" s="47" t="s">
        <v>7</v>
      </c>
      <c r="C98" s="47">
        <v>1.0</v>
      </c>
      <c r="D98" s="46" t="s">
        <v>2157</v>
      </c>
      <c r="E98" s="107">
        <v>200000.0</v>
      </c>
      <c r="F98" s="72" t="s">
        <v>30</v>
      </c>
      <c r="G98" s="46" t="s">
        <v>16</v>
      </c>
    </row>
    <row r="99">
      <c r="A99" s="47" t="s">
        <v>210</v>
      </c>
      <c r="B99" s="47" t="s">
        <v>7</v>
      </c>
      <c r="C99" s="47">
        <v>2.0</v>
      </c>
      <c r="D99" s="46" t="s">
        <v>2157</v>
      </c>
      <c r="E99" s="107">
        <v>200000.0</v>
      </c>
      <c r="F99" s="72" t="s">
        <v>30</v>
      </c>
      <c r="G99" s="46" t="s">
        <v>16</v>
      </c>
    </row>
    <row r="100">
      <c r="A100" s="47" t="s">
        <v>210</v>
      </c>
      <c r="B100" s="47" t="s">
        <v>7</v>
      </c>
      <c r="C100" s="47">
        <v>3.0</v>
      </c>
      <c r="D100" s="46" t="s">
        <v>2162</v>
      </c>
      <c r="E100" s="107">
        <v>172466.25</v>
      </c>
      <c r="F100" s="72" t="s">
        <v>27</v>
      </c>
      <c r="G100" s="46" t="s">
        <v>16</v>
      </c>
    </row>
    <row r="101">
      <c r="A101" s="47" t="s">
        <v>210</v>
      </c>
      <c r="B101" s="47" t="s">
        <v>7</v>
      </c>
      <c r="C101" s="47">
        <v>4.0</v>
      </c>
      <c r="D101" s="46" t="s">
        <v>700</v>
      </c>
      <c r="E101" s="107">
        <v>199719.32</v>
      </c>
      <c r="F101" s="72" t="s">
        <v>75</v>
      </c>
      <c r="G101" s="46" t="s">
        <v>16</v>
      </c>
    </row>
    <row r="102">
      <c r="A102" s="47" t="s">
        <v>210</v>
      </c>
      <c r="B102" s="47" t="s">
        <v>7</v>
      </c>
      <c r="C102" s="47">
        <v>5.0</v>
      </c>
      <c r="D102" s="46" t="s">
        <v>2088</v>
      </c>
      <c r="E102" s="107">
        <v>143714.24</v>
      </c>
      <c r="F102" s="72" t="s">
        <v>45</v>
      </c>
      <c r="G102" s="46" t="s">
        <v>16</v>
      </c>
    </row>
    <row r="103">
      <c r="A103" s="47" t="s">
        <v>210</v>
      </c>
      <c r="B103" s="47" t="s">
        <v>7</v>
      </c>
      <c r="C103" s="47">
        <v>6.0</v>
      </c>
      <c r="D103" s="46" t="s">
        <v>2154</v>
      </c>
      <c r="E103" s="107">
        <v>112546.47</v>
      </c>
      <c r="F103" s="72" t="s">
        <v>110</v>
      </c>
      <c r="G103" s="46" t="s">
        <v>16</v>
      </c>
    </row>
    <row r="104">
      <c r="A104" s="47" t="s">
        <v>210</v>
      </c>
      <c r="B104" s="47" t="s">
        <v>7</v>
      </c>
      <c r="C104" s="47">
        <v>7.0</v>
      </c>
      <c r="D104" s="46" t="s">
        <v>2178</v>
      </c>
      <c r="E104" s="107">
        <v>153802.52</v>
      </c>
      <c r="F104" s="72" t="s">
        <v>119</v>
      </c>
      <c r="G104" s="46" t="s">
        <v>16</v>
      </c>
    </row>
    <row r="105">
      <c r="A105" s="47" t="s">
        <v>210</v>
      </c>
      <c r="B105" s="47" t="s">
        <v>7</v>
      </c>
      <c r="C105" s="47">
        <v>8.0</v>
      </c>
      <c r="D105" s="46" t="s">
        <v>673</v>
      </c>
      <c r="E105" s="107">
        <v>191103.32</v>
      </c>
      <c r="F105" s="72" t="s">
        <v>113</v>
      </c>
      <c r="G105" s="46" t="s">
        <v>16</v>
      </c>
    </row>
    <row r="106">
      <c r="A106" s="150" t="s">
        <v>210</v>
      </c>
      <c r="B106" s="150" t="s">
        <v>7</v>
      </c>
      <c r="C106" s="150">
        <v>9.0</v>
      </c>
      <c r="D106" s="151" t="s">
        <v>86</v>
      </c>
      <c r="E106" s="152">
        <v>139899.03</v>
      </c>
      <c r="F106" s="153" t="s">
        <v>86</v>
      </c>
      <c r="G106" s="46" t="s">
        <v>16</v>
      </c>
    </row>
    <row r="107">
      <c r="A107" s="47" t="s">
        <v>151</v>
      </c>
      <c r="B107" s="47" t="s">
        <v>12</v>
      </c>
      <c r="C107" s="47">
        <v>1.0</v>
      </c>
      <c r="D107" s="46" t="s">
        <v>917</v>
      </c>
      <c r="E107" s="107">
        <v>177005.27</v>
      </c>
      <c r="F107" s="72" t="s">
        <v>54</v>
      </c>
      <c r="G107" s="46" t="s">
        <v>16</v>
      </c>
    </row>
    <row r="108">
      <c r="A108" s="47" t="s">
        <v>151</v>
      </c>
      <c r="B108" s="47" t="s">
        <v>12</v>
      </c>
      <c r="C108" s="47">
        <v>2.0</v>
      </c>
      <c r="D108" s="46" t="s">
        <v>2180</v>
      </c>
      <c r="E108" s="107">
        <v>160889.3</v>
      </c>
      <c r="F108" s="72" t="s">
        <v>101</v>
      </c>
      <c r="G108" s="46" t="s">
        <v>16</v>
      </c>
    </row>
    <row r="109">
      <c r="A109" s="47" t="s">
        <v>151</v>
      </c>
      <c r="B109" s="47" t="s">
        <v>12</v>
      </c>
      <c r="C109" s="47">
        <v>3.0</v>
      </c>
      <c r="D109" s="46" t="s">
        <v>2178</v>
      </c>
      <c r="E109" s="107">
        <v>196978.26</v>
      </c>
      <c r="F109" s="72" t="s">
        <v>119</v>
      </c>
      <c r="G109" s="46" t="s">
        <v>16</v>
      </c>
    </row>
    <row r="110">
      <c r="A110" s="47" t="s">
        <v>151</v>
      </c>
      <c r="B110" s="47" t="s">
        <v>12</v>
      </c>
      <c r="C110" s="47">
        <v>4.0</v>
      </c>
      <c r="D110" s="46" t="s">
        <v>2157</v>
      </c>
      <c r="E110" s="107">
        <v>200000.0</v>
      </c>
      <c r="F110" s="72" t="s">
        <v>30</v>
      </c>
      <c r="G110" s="46" t="s">
        <v>16</v>
      </c>
    </row>
    <row r="111">
      <c r="A111" s="47" t="s">
        <v>151</v>
      </c>
      <c r="B111" s="47" t="s">
        <v>12</v>
      </c>
      <c r="C111" s="47">
        <v>5.0</v>
      </c>
      <c r="D111" s="46" t="s">
        <v>2157</v>
      </c>
      <c r="E111" s="107">
        <v>100000.0</v>
      </c>
      <c r="F111" s="72" t="s">
        <v>30</v>
      </c>
      <c r="G111" s="46" t="s">
        <v>16</v>
      </c>
    </row>
    <row r="112">
      <c r="A112" s="47" t="s">
        <v>151</v>
      </c>
      <c r="B112" s="47" t="s">
        <v>12</v>
      </c>
      <c r="C112" s="47">
        <v>6.0</v>
      </c>
      <c r="D112" s="46" t="s">
        <v>2157</v>
      </c>
      <c r="E112" s="107">
        <v>200000.0</v>
      </c>
      <c r="F112" s="72" t="s">
        <v>30</v>
      </c>
      <c r="G112" s="46" t="s">
        <v>16</v>
      </c>
    </row>
    <row r="113">
      <c r="A113" s="47" t="s">
        <v>151</v>
      </c>
      <c r="B113" s="47" t="s">
        <v>12</v>
      </c>
      <c r="C113" s="47">
        <v>7.0</v>
      </c>
      <c r="D113" s="46" t="s">
        <v>2162</v>
      </c>
      <c r="E113" s="107">
        <v>159470.08</v>
      </c>
      <c r="F113" s="72" t="s">
        <v>27</v>
      </c>
      <c r="G113" s="46" t="s">
        <v>16</v>
      </c>
    </row>
    <row r="114">
      <c r="A114" s="47" t="s">
        <v>151</v>
      </c>
      <c r="B114" s="47" t="s">
        <v>12</v>
      </c>
      <c r="C114" s="47">
        <v>8.0</v>
      </c>
      <c r="D114" s="46" t="s">
        <v>2180</v>
      </c>
      <c r="E114" s="107">
        <v>191506.27</v>
      </c>
      <c r="F114" s="72" t="s">
        <v>101</v>
      </c>
      <c r="G114" s="46" t="s">
        <v>16</v>
      </c>
    </row>
    <row r="115">
      <c r="A115" s="47" t="s">
        <v>151</v>
      </c>
      <c r="B115" s="47" t="s">
        <v>12</v>
      </c>
      <c r="C115" s="47">
        <v>9.0</v>
      </c>
      <c r="D115" s="46" t="s">
        <v>2088</v>
      </c>
      <c r="E115" s="107">
        <v>196681.52</v>
      </c>
      <c r="F115" s="72" t="s">
        <v>45</v>
      </c>
      <c r="G115" s="46" t="s">
        <v>16</v>
      </c>
    </row>
    <row r="116">
      <c r="A116" s="47" t="s">
        <v>152</v>
      </c>
      <c r="B116" s="47" t="s">
        <v>12</v>
      </c>
      <c r="C116" s="47">
        <v>1.0</v>
      </c>
      <c r="D116" s="46" t="s">
        <v>2181</v>
      </c>
      <c r="E116" s="107">
        <v>199349.78</v>
      </c>
      <c r="F116" s="72" t="s">
        <v>95</v>
      </c>
      <c r="G116" s="46" t="s">
        <v>16</v>
      </c>
    </row>
    <row r="117">
      <c r="A117" s="47" t="s">
        <v>152</v>
      </c>
      <c r="B117" s="47" t="s">
        <v>12</v>
      </c>
      <c r="C117" s="47">
        <v>2.0</v>
      </c>
      <c r="D117" s="46" t="s">
        <v>2181</v>
      </c>
      <c r="E117" s="107">
        <v>186845.83</v>
      </c>
      <c r="F117" s="72" t="s">
        <v>95</v>
      </c>
      <c r="G117" s="46" t="s">
        <v>16</v>
      </c>
    </row>
    <row r="118">
      <c r="A118" s="47" t="s">
        <v>152</v>
      </c>
      <c r="B118" s="47" t="s">
        <v>12</v>
      </c>
      <c r="C118" s="47">
        <v>3.0</v>
      </c>
      <c r="D118" s="46" t="s">
        <v>2157</v>
      </c>
      <c r="E118" s="107">
        <v>200000.0</v>
      </c>
      <c r="F118" s="72" t="s">
        <v>30</v>
      </c>
      <c r="G118" s="46" t="s">
        <v>16</v>
      </c>
    </row>
    <row r="119">
      <c r="A119" s="47" t="s">
        <v>152</v>
      </c>
      <c r="B119" s="47" t="s">
        <v>12</v>
      </c>
      <c r="C119" s="47">
        <v>4.0</v>
      </c>
      <c r="D119" s="46" t="s">
        <v>2088</v>
      </c>
      <c r="E119" s="107">
        <v>197602.03</v>
      </c>
      <c r="F119" s="72" t="s">
        <v>45</v>
      </c>
      <c r="G119" s="46" t="s">
        <v>16</v>
      </c>
    </row>
    <row r="120">
      <c r="A120" s="47" t="s">
        <v>152</v>
      </c>
      <c r="B120" s="47" t="s">
        <v>12</v>
      </c>
      <c r="C120" s="47">
        <v>5.0</v>
      </c>
      <c r="D120" s="46" t="s">
        <v>917</v>
      </c>
      <c r="E120" s="107">
        <v>191469.25</v>
      </c>
      <c r="F120" s="72" t="s">
        <v>54</v>
      </c>
      <c r="G120" s="46" t="s">
        <v>16</v>
      </c>
    </row>
    <row r="121">
      <c r="A121" s="47" t="s">
        <v>152</v>
      </c>
      <c r="B121" s="47" t="s">
        <v>12</v>
      </c>
      <c r="C121" s="47">
        <v>6.0</v>
      </c>
      <c r="D121" s="46" t="s">
        <v>2088</v>
      </c>
      <c r="E121" s="107">
        <v>197644.87</v>
      </c>
      <c r="F121" s="72" t="s">
        <v>45</v>
      </c>
      <c r="G121" s="46" t="s">
        <v>16</v>
      </c>
    </row>
    <row r="122">
      <c r="A122" s="47" t="s">
        <v>152</v>
      </c>
      <c r="B122" s="47" t="s">
        <v>12</v>
      </c>
      <c r="C122" s="47">
        <v>7.0</v>
      </c>
      <c r="D122" s="46" t="s">
        <v>700</v>
      </c>
      <c r="E122" s="107">
        <v>147227.46</v>
      </c>
      <c r="F122" s="72" t="s">
        <v>75</v>
      </c>
      <c r="G122" s="46" t="s">
        <v>16</v>
      </c>
    </row>
    <row r="123">
      <c r="A123" s="47" t="s">
        <v>152</v>
      </c>
      <c r="B123" s="47" t="s">
        <v>12</v>
      </c>
      <c r="C123" s="47">
        <v>8.0</v>
      </c>
      <c r="D123" s="46" t="s">
        <v>700</v>
      </c>
      <c r="E123" s="107">
        <v>175384.09</v>
      </c>
      <c r="F123" s="72" t="s">
        <v>75</v>
      </c>
      <c r="G123" s="46" t="s">
        <v>16</v>
      </c>
    </row>
    <row r="124">
      <c r="A124" s="47" t="s">
        <v>153</v>
      </c>
      <c r="B124" s="47" t="s">
        <v>12</v>
      </c>
      <c r="C124" s="47">
        <v>1.0</v>
      </c>
      <c r="D124" s="46" t="s">
        <v>2157</v>
      </c>
      <c r="E124" s="107">
        <v>200000.0</v>
      </c>
      <c r="F124" s="72" t="s">
        <v>30</v>
      </c>
      <c r="G124" s="46" t="s">
        <v>16</v>
      </c>
    </row>
    <row r="125">
      <c r="A125" s="47" t="s">
        <v>153</v>
      </c>
      <c r="B125" s="47" t="s">
        <v>12</v>
      </c>
      <c r="C125" s="47">
        <v>2.0</v>
      </c>
      <c r="D125" s="46" t="s">
        <v>2182</v>
      </c>
      <c r="E125" s="107">
        <v>150819.16</v>
      </c>
      <c r="F125" s="72" t="s">
        <v>95</v>
      </c>
      <c r="G125" s="46" t="s">
        <v>16</v>
      </c>
    </row>
    <row r="126">
      <c r="A126" s="47" t="s">
        <v>153</v>
      </c>
      <c r="B126" s="47" t="s">
        <v>12</v>
      </c>
      <c r="C126" s="47">
        <v>3.0</v>
      </c>
      <c r="D126" s="46" t="s">
        <v>2181</v>
      </c>
      <c r="E126" s="107">
        <v>154288.52</v>
      </c>
      <c r="F126" s="72" t="s">
        <v>95</v>
      </c>
      <c r="G126" s="46" t="s">
        <v>16</v>
      </c>
    </row>
    <row r="127">
      <c r="A127" s="47" t="s">
        <v>153</v>
      </c>
      <c r="B127" s="47" t="s">
        <v>12</v>
      </c>
      <c r="C127" s="47">
        <v>4.0</v>
      </c>
      <c r="D127" s="46" t="s">
        <v>2157</v>
      </c>
      <c r="E127" s="107">
        <v>200000.0</v>
      </c>
      <c r="F127" s="72" t="s">
        <v>30</v>
      </c>
      <c r="G127" s="46" t="s">
        <v>16</v>
      </c>
    </row>
    <row r="128">
      <c r="A128" s="47" t="s">
        <v>153</v>
      </c>
      <c r="B128" s="47" t="s">
        <v>12</v>
      </c>
      <c r="C128" s="47">
        <v>5.0</v>
      </c>
      <c r="D128" s="46" t="s">
        <v>2088</v>
      </c>
      <c r="E128" s="107">
        <v>155420.23</v>
      </c>
      <c r="F128" s="72" t="s">
        <v>45</v>
      </c>
      <c r="G128" s="46" t="s">
        <v>16</v>
      </c>
    </row>
    <row r="129">
      <c r="A129" s="47" t="s">
        <v>153</v>
      </c>
      <c r="B129" s="47" t="s">
        <v>12</v>
      </c>
      <c r="C129" s="47">
        <v>6.0</v>
      </c>
      <c r="D129" s="46" t="s">
        <v>2088</v>
      </c>
      <c r="E129" s="107">
        <v>156536.97</v>
      </c>
      <c r="F129" s="72" t="s">
        <v>45</v>
      </c>
      <c r="G129" s="46" t="s">
        <v>16</v>
      </c>
    </row>
    <row r="130">
      <c r="A130" s="47" t="s">
        <v>153</v>
      </c>
      <c r="B130" s="47" t="s">
        <v>12</v>
      </c>
      <c r="C130" s="47">
        <v>7.0</v>
      </c>
      <c r="D130" s="46" t="s">
        <v>700</v>
      </c>
      <c r="E130" s="107">
        <v>158647.35</v>
      </c>
      <c r="F130" s="72" t="s">
        <v>75</v>
      </c>
      <c r="G130" s="46" t="s">
        <v>16</v>
      </c>
    </row>
    <row r="131">
      <c r="A131" s="47" t="s">
        <v>153</v>
      </c>
      <c r="B131" s="47" t="s">
        <v>12</v>
      </c>
      <c r="C131" s="47">
        <v>8.0</v>
      </c>
      <c r="D131" s="46" t="s">
        <v>2181</v>
      </c>
      <c r="E131" s="107">
        <v>195761.41</v>
      </c>
      <c r="F131" s="72" t="s">
        <v>95</v>
      </c>
      <c r="G131" s="46" t="s">
        <v>16</v>
      </c>
    </row>
    <row r="132">
      <c r="A132" s="47" t="s">
        <v>154</v>
      </c>
      <c r="B132" s="47" t="s">
        <v>12</v>
      </c>
      <c r="C132" s="47">
        <v>1.0</v>
      </c>
      <c r="D132" s="46" t="s">
        <v>700</v>
      </c>
      <c r="E132" s="107">
        <v>177564.62</v>
      </c>
      <c r="F132" s="72" t="s">
        <v>75</v>
      </c>
      <c r="G132" s="46" t="s">
        <v>16</v>
      </c>
    </row>
    <row r="133">
      <c r="A133" s="47" t="s">
        <v>154</v>
      </c>
      <c r="B133" s="47" t="s">
        <v>12</v>
      </c>
      <c r="C133" s="47">
        <v>2.0</v>
      </c>
      <c r="D133" s="46" t="s">
        <v>2157</v>
      </c>
      <c r="E133" s="107">
        <v>200000.0</v>
      </c>
      <c r="F133" s="72" t="s">
        <v>30</v>
      </c>
      <c r="G133" s="46" t="s">
        <v>16</v>
      </c>
    </row>
    <row r="134">
      <c r="A134" s="47" t="s">
        <v>154</v>
      </c>
      <c r="B134" s="47" t="s">
        <v>12</v>
      </c>
      <c r="C134" s="47">
        <v>3.0</v>
      </c>
      <c r="D134" s="46" t="s">
        <v>2157</v>
      </c>
      <c r="E134" s="107">
        <v>200000.0</v>
      </c>
      <c r="F134" s="72" t="s">
        <v>30</v>
      </c>
      <c r="G134" s="46" t="s">
        <v>16</v>
      </c>
    </row>
    <row r="135">
      <c r="A135" s="47" t="s">
        <v>154</v>
      </c>
      <c r="B135" s="47" t="s">
        <v>12</v>
      </c>
      <c r="C135" s="47">
        <v>4.0</v>
      </c>
      <c r="D135" s="46" t="s">
        <v>700</v>
      </c>
      <c r="E135" s="107">
        <v>146547.8</v>
      </c>
      <c r="F135" s="72" t="s">
        <v>75</v>
      </c>
      <c r="G135" s="46" t="s">
        <v>16</v>
      </c>
    </row>
    <row r="136">
      <c r="A136" s="47" t="s">
        <v>154</v>
      </c>
      <c r="B136" s="47" t="s">
        <v>12</v>
      </c>
      <c r="C136" s="47">
        <v>5.0</v>
      </c>
      <c r="D136" s="46" t="s">
        <v>86</v>
      </c>
      <c r="E136" s="107">
        <v>87484.32</v>
      </c>
      <c r="F136" s="72" t="s">
        <v>86</v>
      </c>
      <c r="G136" s="46" t="s">
        <v>16</v>
      </c>
    </row>
    <row r="137">
      <c r="A137" s="47" t="s">
        <v>155</v>
      </c>
      <c r="B137" s="47" t="s">
        <v>12</v>
      </c>
      <c r="C137" s="47">
        <v>1.0</v>
      </c>
      <c r="D137" s="46" t="s">
        <v>2088</v>
      </c>
      <c r="E137" s="107">
        <v>151849.05</v>
      </c>
      <c r="F137" s="72" t="s">
        <v>45</v>
      </c>
      <c r="G137" s="46" t="s">
        <v>16</v>
      </c>
    </row>
    <row r="138">
      <c r="A138" s="47" t="s">
        <v>155</v>
      </c>
      <c r="B138" s="47" t="s">
        <v>12</v>
      </c>
      <c r="C138" s="47">
        <v>2.0</v>
      </c>
      <c r="D138" s="46" t="s">
        <v>2157</v>
      </c>
      <c r="E138" s="107">
        <v>200000.0</v>
      </c>
      <c r="F138" s="72" t="s">
        <v>30</v>
      </c>
      <c r="G138" s="46" t="s">
        <v>16</v>
      </c>
    </row>
    <row r="139">
      <c r="A139" s="47" t="s">
        <v>155</v>
      </c>
      <c r="B139" s="47" t="s">
        <v>12</v>
      </c>
      <c r="C139" s="47">
        <v>3.0</v>
      </c>
      <c r="D139" s="46" t="s">
        <v>2157</v>
      </c>
      <c r="E139" s="107">
        <v>200000.0</v>
      </c>
      <c r="F139" s="72" t="s">
        <v>30</v>
      </c>
      <c r="G139" s="46" t="s">
        <v>16</v>
      </c>
    </row>
    <row r="140">
      <c r="A140" s="47" t="s">
        <v>155</v>
      </c>
      <c r="B140" s="47" t="s">
        <v>12</v>
      </c>
      <c r="C140" s="47">
        <v>4.0</v>
      </c>
      <c r="D140" s="46" t="s">
        <v>666</v>
      </c>
      <c r="E140" s="107">
        <v>193533.47</v>
      </c>
      <c r="F140" s="72" t="s">
        <v>107</v>
      </c>
      <c r="G140" s="46" t="s">
        <v>16</v>
      </c>
    </row>
    <row r="141">
      <c r="A141" s="47" t="s">
        <v>155</v>
      </c>
      <c r="B141" s="47" t="s">
        <v>12</v>
      </c>
      <c r="C141" s="47">
        <v>5.0</v>
      </c>
      <c r="D141" s="46" t="s">
        <v>2183</v>
      </c>
      <c r="E141" s="107">
        <v>199998.0</v>
      </c>
      <c r="F141" s="72" t="s">
        <v>27</v>
      </c>
      <c r="G141" s="46" t="s">
        <v>16</v>
      </c>
    </row>
    <row r="142">
      <c r="A142" s="47" t="s">
        <v>155</v>
      </c>
      <c r="B142" s="47" t="s">
        <v>12</v>
      </c>
      <c r="C142" s="47">
        <v>6.0</v>
      </c>
      <c r="D142" s="46" t="s">
        <v>2157</v>
      </c>
      <c r="E142" s="107">
        <v>200000.0</v>
      </c>
      <c r="F142" s="72" t="s">
        <v>30</v>
      </c>
      <c r="G142" s="46" t="s">
        <v>16</v>
      </c>
    </row>
    <row r="143">
      <c r="A143" s="47" t="s">
        <v>155</v>
      </c>
      <c r="B143" s="47" t="s">
        <v>12</v>
      </c>
      <c r="C143" s="47">
        <v>7.0</v>
      </c>
      <c r="D143" s="46" t="s">
        <v>2184</v>
      </c>
      <c r="E143" s="107">
        <v>197815.34</v>
      </c>
      <c r="F143" s="72" t="s">
        <v>48</v>
      </c>
      <c r="G143" s="46" t="s">
        <v>16</v>
      </c>
    </row>
    <row r="144">
      <c r="A144" s="47" t="s">
        <v>155</v>
      </c>
      <c r="B144" s="47" t="s">
        <v>12</v>
      </c>
      <c r="C144" s="47">
        <v>8.0</v>
      </c>
      <c r="D144" s="46" t="s">
        <v>2088</v>
      </c>
      <c r="E144" s="107">
        <v>94419.23</v>
      </c>
      <c r="F144" s="72" t="s">
        <v>45</v>
      </c>
      <c r="G144" s="46" t="s">
        <v>16</v>
      </c>
    </row>
    <row r="145">
      <c r="A145" s="47" t="s">
        <v>156</v>
      </c>
      <c r="B145" s="47" t="s">
        <v>12</v>
      </c>
      <c r="C145" s="47">
        <v>1.0</v>
      </c>
      <c r="D145" s="46" t="s">
        <v>2088</v>
      </c>
      <c r="E145" s="107">
        <v>198266.68</v>
      </c>
      <c r="F145" s="72" t="s">
        <v>45</v>
      </c>
      <c r="G145" s="46" t="s">
        <v>16</v>
      </c>
    </row>
    <row r="146">
      <c r="A146" s="47" t="s">
        <v>156</v>
      </c>
      <c r="B146" s="47" t="s">
        <v>12</v>
      </c>
      <c r="C146" s="47">
        <v>2.0</v>
      </c>
      <c r="D146" s="46" t="s">
        <v>2088</v>
      </c>
      <c r="E146" s="107">
        <v>198498.76</v>
      </c>
      <c r="F146" s="72" t="s">
        <v>45</v>
      </c>
      <c r="G146" s="46" t="s">
        <v>16</v>
      </c>
    </row>
    <row r="147">
      <c r="A147" s="47" t="s">
        <v>156</v>
      </c>
      <c r="B147" s="47" t="s">
        <v>12</v>
      </c>
      <c r="C147" s="47">
        <v>3.0</v>
      </c>
      <c r="D147" s="46" t="s">
        <v>2088</v>
      </c>
      <c r="E147" s="107">
        <v>195992.54</v>
      </c>
      <c r="F147" s="72" t="s">
        <v>45</v>
      </c>
      <c r="G147" s="46" t="s">
        <v>16</v>
      </c>
    </row>
    <row r="148">
      <c r="A148" s="47" t="s">
        <v>156</v>
      </c>
      <c r="B148" s="47" t="s">
        <v>12</v>
      </c>
      <c r="C148" s="47">
        <v>4.0</v>
      </c>
      <c r="D148" s="46" t="s">
        <v>2180</v>
      </c>
      <c r="E148" s="107">
        <v>197709.96</v>
      </c>
      <c r="F148" s="72" t="s">
        <v>101</v>
      </c>
      <c r="G148" s="46" t="s">
        <v>16</v>
      </c>
    </row>
    <row r="149">
      <c r="A149" s="47" t="s">
        <v>156</v>
      </c>
      <c r="B149" s="47" t="s">
        <v>12</v>
      </c>
      <c r="C149" s="47">
        <v>5.0</v>
      </c>
      <c r="D149" s="46" t="s">
        <v>2180</v>
      </c>
      <c r="E149" s="107">
        <v>198291.21</v>
      </c>
      <c r="F149" s="72" t="s">
        <v>101</v>
      </c>
      <c r="G149" s="46" t="s">
        <v>16</v>
      </c>
    </row>
    <row r="150">
      <c r="A150" s="47" t="s">
        <v>156</v>
      </c>
      <c r="B150" s="47" t="s">
        <v>12</v>
      </c>
      <c r="C150" s="47">
        <v>6.0</v>
      </c>
      <c r="D150" s="46" t="s">
        <v>2157</v>
      </c>
      <c r="E150" s="107">
        <v>200000.0</v>
      </c>
      <c r="F150" s="72" t="s">
        <v>30</v>
      </c>
      <c r="G150" s="46" t="s">
        <v>16</v>
      </c>
    </row>
    <row r="151">
      <c r="A151" s="47" t="s">
        <v>156</v>
      </c>
      <c r="B151" s="47" t="s">
        <v>12</v>
      </c>
      <c r="C151" s="47">
        <v>7.0</v>
      </c>
      <c r="D151" s="46" t="s">
        <v>2157</v>
      </c>
      <c r="E151" s="107">
        <v>100000.0</v>
      </c>
      <c r="F151" s="72" t="s">
        <v>30</v>
      </c>
      <c r="G151" s="46" t="s">
        <v>16</v>
      </c>
    </row>
    <row r="152">
      <c r="A152" s="47" t="s">
        <v>157</v>
      </c>
      <c r="B152" s="47" t="s">
        <v>12</v>
      </c>
      <c r="C152" s="47">
        <v>1.0</v>
      </c>
      <c r="D152" s="46" t="s">
        <v>666</v>
      </c>
      <c r="E152" s="107">
        <v>189698.53</v>
      </c>
      <c r="F152" s="72" t="s">
        <v>107</v>
      </c>
      <c r="G152" s="46" t="s">
        <v>16</v>
      </c>
    </row>
    <row r="153">
      <c r="A153" s="47" t="s">
        <v>157</v>
      </c>
      <c r="B153" s="47" t="s">
        <v>12</v>
      </c>
      <c r="C153" s="47">
        <v>2.0</v>
      </c>
      <c r="D153" s="46" t="s">
        <v>666</v>
      </c>
      <c r="E153" s="107">
        <v>96436.74</v>
      </c>
      <c r="F153" s="72" t="s">
        <v>107</v>
      </c>
      <c r="G153" s="46" t="s">
        <v>16</v>
      </c>
    </row>
    <row r="154">
      <c r="A154" s="47" t="s">
        <v>157</v>
      </c>
      <c r="B154" s="47" t="s">
        <v>12</v>
      </c>
      <c r="C154" s="47">
        <v>3.0</v>
      </c>
      <c r="D154" s="46" t="s">
        <v>681</v>
      </c>
      <c r="E154" s="107">
        <v>87929.46</v>
      </c>
      <c r="F154" s="72" t="s">
        <v>110</v>
      </c>
      <c r="G154" s="46" t="s">
        <v>16</v>
      </c>
    </row>
    <row r="155">
      <c r="A155" s="47" t="s">
        <v>157</v>
      </c>
      <c r="B155" s="47" t="s">
        <v>12</v>
      </c>
      <c r="C155" s="47">
        <v>4.0</v>
      </c>
      <c r="D155" s="46" t="s">
        <v>2185</v>
      </c>
      <c r="E155" s="107">
        <v>137725.6</v>
      </c>
      <c r="F155" s="72" t="s">
        <v>86</v>
      </c>
      <c r="G155" s="46" t="s">
        <v>16</v>
      </c>
    </row>
    <row r="156">
      <c r="A156" s="47" t="s">
        <v>157</v>
      </c>
      <c r="B156" s="47" t="s">
        <v>12</v>
      </c>
      <c r="C156" s="47">
        <v>5.0</v>
      </c>
      <c r="D156" s="46" t="s">
        <v>2157</v>
      </c>
      <c r="E156" s="107">
        <v>200000.0</v>
      </c>
      <c r="F156" s="72" t="s">
        <v>30</v>
      </c>
      <c r="G156" s="46" t="s">
        <v>16</v>
      </c>
    </row>
    <row r="157">
      <c r="A157" s="47" t="s">
        <v>157</v>
      </c>
      <c r="B157" s="47" t="s">
        <v>12</v>
      </c>
      <c r="C157" s="47">
        <v>6.0</v>
      </c>
      <c r="D157" s="46" t="s">
        <v>2157</v>
      </c>
      <c r="E157" s="107">
        <v>200000.0</v>
      </c>
      <c r="F157" s="72" t="s">
        <v>30</v>
      </c>
      <c r="G157" s="46" t="s">
        <v>16</v>
      </c>
    </row>
    <row r="158">
      <c r="A158" s="47" t="s">
        <v>157</v>
      </c>
      <c r="B158" s="47" t="s">
        <v>12</v>
      </c>
      <c r="C158" s="47">
        <v>7.0</v>
      </c>
      <c r="D158" s="46" t="s">
        <v>2157</v>
      </c>
      <c r="E158" s="107">
        <v>200000.0</v>
      </c>
      <c r="F158" s="72" t="s">
        <v>30</v>
      </c>
      <c r="G158" s="46" t="s">
        <v>16</v>
      </c>
    </row>
    <row r="159">
      <c r="A159" s="47" t="s">
        <v>157</v>
      </c>
      <c r="B159" s="47" t="s">
        <v>12</v>
      </c>
      <c r="C159" s="47">
        <v>8.0</v>
      </c>
      <c r="D159" s="46" t="s">
        <v>2157</v>
      </c>
      <c r="E159" s="107">
        <v>200000.0</v>
      </c>
      <c r="F159" s="72" t="s">
        <v>30</v>
      </c>
      <c r="G159" s="46" t="s">
        <v>16</v>
      </c>
    </row>
    <row r="160">
      <c r="A160" s="47" t="s">
        <v>157</v>
      </c>
      <c r="B160" s="47" t="s">
        <v>12</v>
      </c>
      <c r="C160" s="47">
        <v>9.0</v>
      </c>
      <c r="D160" s="46" t="s">
        <v>2162</v>
      </c>
      <c r="E160" s="107">
        <v>171430.34</v>
      </c>
      <c r="F160" s="72" t="s">
        <v>27</v>
      </c>
      <c r="G160" s="46" t="s">
        <v>16</v>
      </c>
    </row>
    <row r="161">
      <c r="A161" s="47" t="s">
        <v>158</v>
      </c>
      <c r="B161" s="47" t="s">
        <v>12</v>
      </c>
      <c r="C161" s="47">
        <v>1.0</v>
      </c>
      <c r="D161" s="46" t="s">
        <v>2162</v>
      </c>
      <c r="E161" s="107">
        <v>176957.42</v>
      </c>
      <c r="F161" s="72" t="s">
        <v>27</v>
      </c>
      <c r="G161" s="46" t="s">
        <v>16</v>
      </c>
    </row>
    <row r="162">
      <c r="A162" s="47" t="s">
        <v>158</v>
      </c>
      <c r="B162" s="47" t="s">
        <v>12</v>
      </c>
      <c r="C162" s="47">
        <v>2.0</v>
      </c>
      <c r="D162" s="46" t="s">
        <v>679</v>
      </c>
      <c r="E162" s="107">
        <v>100000.0</v>
      </c>
      <c r="F162" s="72" t="s">
        <v>30</v>
      </c>
      <c r="G162" s="46" t="s">
        <v>16</v>
      </c>
    </row>
    <row r="163">
      <c r="A163" s="47" t="s">
        <v>158</v>
      </c>
      <c r="B163" s="47" t="s">
        <v>12</v>
      </c>
      <c r="C163" s="47">
        <v>3.0</v>
      </c>
      <c r="D163" s="46" t="s">
        <v>679</v>
      </c>
      <c r="E163" s="107">
        <v>200000.0</v>
      </c>
      <c r="F163" s="72" t="s">
        <v>30</v>
      </c>
      <c r="G163" s="46" t="s">
        <v>16</v>
      </c>
    </row>
    <row r="164">
      <c r="A164" s="47" t="s">
        <v>158</v>
      </c>
      <c r="B164" s="47" t="s">
        <v>12</v>
      </c>
      <c r="C164" s="47">
        <v>4.0</v>
      </c>
      <c r="D164" s="46" t="s">
        <v>679</v>
      </c>
      <c r="E164" s="107">
        <v>200000.0</v>
      </c>
      <c r="F164" s="72" t="s">
        <v>30</v>
      </c>
      <c r="G164" s="46" t="s">
        <v>16</v>
      </c>
    </row>
    <row r="165">
      <c r="A165" s="47" t="s">
        <v>158</v>
      </c>
      <c r="B165" s="47" t="s">
        <v>12</v>
      </c>
      <c r="C165" s="47">
        <v>5.0</v>
      </c>
      <c r="D165" s="46" t="s">
        <v>2088</v>
      </c>
      <c r="E165" s="107">
        <v>171880.51</v>
      </c>
      <c r="F165" s="72" t="s">
        <v>45</v>
      </c>
      <c r="G165" s="46" t="s">
        <v>16</v>
      </c>
    </row>
    <row r="166">
      <c r="A166" s="47" t="s">
        <v>158</v>
      </c>
      <c r="B166" s="47" t="s">
        <v>12</v>
      </c>
      <c r="C166" s="47">
        <v>6.0</v>
      </c>
      <c r="D166" s="46" t="s">
        <v>1611</v>
      </c>
      <c r="E166" s="107">
        <v>163975.24</v>
      </c>
      <c r="F166" s="72" t="s">
        <v>86</v>
      </c>
      <c r="G166" s="46" t="s">
        <v>16</v>
      </c>
    </row>
    <row r="167">
      <c r="A167" s="47" t="s">
        <v>158</v>
      </c>
      <c r="B167" s="47" t="s">
        <v>12</v>
      </c>
      <c r="C167" s="47">
        <v>7.0</v>
      </c>
      <c r="D167" s="46" t="s">
        <v>2186</v>
      </c>
      <c r="E167" s="107">
        <v>176968.51</v>
      </c>
      <c r="F167" s="72" t="s">
        <v>63</v>
      </c>
      <c r="G167" s="46" t="s">
        <v>16</v>
      </c>
    </row>
    <row r="168">
      <c r="A168" s="47" t="s">
        <v>207</v>
      </c>
      <c r="B168" s="47" t="s">
        <v>12</v>
      </c>
      <c r="C168" s="47">
        <v>1.0</v>
      </c>
      <c r="D168" s="46" t="s">
        <v>689</v>
      </c>
      <c r="E168" s="107">
        <v>199593.66</v>
      </c>
      <c r="F168" s="72" t="s">
        <v>63</v>
      </c>
      <c r="G168" s="46" t="s">
        <v>16</v>
      </c>
    </row>
    <row r="169">
      <c r="A169" s="47" t="s">
        <v>207</v>
      </c>
      <c r="B169" s="47" t="s">
        <v>12</v>
      </c>
      <c r="C169" s="47">
        <v>2.0</v>
      </c>
      <c r="D169" s="46" t="s">
        <v>705</v>
      </c>
      <c r="E169" s="107">
        <v>200000.0</v>
      </c>
      <c r="F169" s="72" t="s">
        <v>30</v>
      </c>
      <c r="G169" s="46" t="s">
        <v>16</v>
      </c>
    </row>
    <row r="170">
      <c r="A170" s="47" t="s">
        <v>207</v>
      </c>
      <c r="B170" s="47" t="s">
        <v>12</v>
      </c>
      <c r="C170" s="47">
        <v>3.0</v>
      </c>
      <c r="D170" s="46" t="s">
        <v>705</v>
      </c>
      <c r="E170" s="107">
        <v>200000.0</v>
      </c>
      <c r="F170" s="72" t="s">
        <v>30</v>
      </c>
      <c r="G170" s="46" t="s">
        <v>16</v>
      </c>
    </row>
    <row r="171">
      <c r="A171" s="47" t="s">
        <v>207</v>
      </c>
      <c r="B171" s="47" t="s">
        <v>12</v>
      </c>
      <c r="C171" s="47">
        <v>4.0</v>
      </c>
      <c r="D171" s="46" t="s">
        <v>705</v>
      </c>
      <c r="E171" s="107">
        <v>200000.0</v>
      </c>
      <c r="F171" s="72" t="s">
        <v>30</v>
      </c>
      <c r="G171" s="46" t="s">
        <v>16</v>
      </c>
    </row>
    <row r="172">
      <c r="A172" s="47" t="s">
        <v>207</v>
      </c>
      <c r="B172" s="47" t="s">
        <v>12</v>
      </c>
      <c r="C172" s="47">
        <v>5.0</v>
      </c>
      <c r="D172" s="46" t="s">
        <v>705</v>
      </c>
      <c r="E172" s="107">
        <v>200000.0</v>
      </c>
      <c r="F172" s="72" t="s">
        <v>30</v>
      </c>
      <c r="G172" s="46" t="s">
        <v>16</v>
      </c>
    </row>
    <row r="173">
      <c r="A173" s="47" t="s">
        <v>207</v>
      </c>
      <c r="B173" s="47" t="s">
        <v>12</v>
      </c>
      <c r="C173" s="47">
        <v>6.0</v>
      </c>
      <c r="D173" s="46" t="s">
        <v>705</v>
      </c>
      <c r="E173" s="107">
        <v>200000.0</v>
      </c>
      <c r="F173" s="72" t="s">
        <v>30</v>
      </c>
      <c r="G173" s="46" t="s">
        <v>16</v>
      </c>
    </row>
    <row r="174">
      <c r="A174" s="47" t="s">
        <v>207</v>
      </c>
      <c r="B174" s="47" t="s">
        <v>12</v>
      </c>
      <c r="C174" s="47">
        <v>7.0</v>
      </c>
      <c r="D174" s="46" t="s">
        <v>2187</v>
      </c>
      <c r="E174" s="107">
        <v>175550.09</v>
      </c>
      <c r="F174" s="72" t="s">
        <v>119</v>
      </c>
      <c r="G174" s="46" t="s">
        <v>16</v>
      </c>
    </row>
    <row r="175">
      <c r="A175" s="47" t="s">
        <v>208</v>
      </c>
      <c r="B175" s="47" t="s">
        <v>12</v>
      </c>
      <c r="C175" s="47">
        <v>1.0</v>
      </c>
      <c r="D175" s="46" t="s">
        <v>2188</v>
      </c>
      <c r="E175" s="107">
        <v>191940.5</v>
      </c>
      <c r="F175" s="72" t="s">
        <v>125</v>
      </c>
      <c r="G175" s="46" t="s">
        <v>16</v>
      </c>
    </row>
    <row r="176">
      <c r="A176" s="47" t="s">
        <v>208</v>
      </c>
      <c r="B176" s="47" t="s">
        <v>12</v>
      </c>
      <c r="C176" s="47">
        <v>2.0</v>
      </c>
      <c r="D176" s="46" t="s">
        <v>2189</v>
      </c>
      <c r="E176" s="107">
        <v>199772.81</v>
      </c>
      <c r="F176" s="72" t="s">
        <v>95</v>
      </c>
      <c r="G176" s="46" t="s">
        <v>16</v>
      </c>
    </row>
    <row r="177">
      <c r="A177" s="47" t="s">
        <v>208</v>
      </c>
      <c r="B177" s="47" t="s">
        <v>12</v>
      </c>
      <c r="C177" s="47">
        <v>3.0</v>
      </c>
      <c r="D177" s="46" t="s">
        <v>2190</v>
      </c>
      <c r="E177" s="107">
        <v>94068.68</v>
      </c>
      <c r="F177" s="72" t="s">
        <v>95</v>
      </c>
      <c r="G177" s="46" t="s">
        <v>16</v>
      </c>
    </row>
    <row r="178">
      <c r="A178" s="47" t="s">
        <v>208</v>
      </c>
      <c r="B178" s="47" t="s">
        <v>12</v>
      </c>
      <c r="C178" s="47">
        <v>4.0</v>
      </c>
      <c r="D178" s="46" t="s">
        <v>2191</v>
      </c>
      <c r="E178" s="107">
        <v>197349.45</v>
      </c>
      <c r="F178" s="72" t="s">
        <v>95</v>
      </c>
      <c r="G178" s="46" t="s">
        <v>16</v>
      </c>
    </row>
    <row r="179">
      <c r="A179" s="47" t="s">
        <v>208</v>
      </c>
      <c r="B179" s="47" t="s">
        <v>12</v>
      </c>
      <c r="C179" s="47">
        <v>5.0</v>
      </c>
      <c r="D179" s="46" t="s">
        <v>60</v>
      </c>
      <c r="E179" s="107">
        <v>198768.51</v>
      </c>
      <c r="F179" s="72" t="s">
        <v>60</v>
      </c>
      <c r="G179" s="46" t="s">
        <v>16</v>
      </c>
    </row>
    <row r="180">
      <c r="A180" s="47" t="s">
        <v>208</v>
      </c>
      <c r="B180" s="47" t="s">
        <v>12</v>
      </c>
      <c r="C180" s="47">
        <v>6.0</v>
      </c>
      <c r="D180" s="46" t="s">
        <v>671</v>
      </c>
      <c r="E180" s="107">
        <v>201105.0</v>
      </c>
      <c r="F180" s="72" t="s">
        <v>48</v>
      </c>
      <c r="G180" s="46" t="s">
        <v>16</v>
      </c>
    </row>
    <row r="181">
      <c r="A181" s="47" t="s">
        <v>208</v>
      </c>
      <c r="B181" s="47" t="s">
        <v>12</v>
      </c>
      <c r="C181" s="47">
        <v>7.0</v>
      </c>
      <c r="D181" s="46" t="s">
        <v>2192</v>
      </c>
      <c r="E181" s="107">
        <v>199468.12</v>
      </c>
      <c r="F181" s="72" t="s">
        <v>89</v>
      </c>
      <c r="G181" s="46" t="s">
        <v>16</v>
      </c>
    </row>
    <row r="182">
      <c r="A182" s="47" t="s">
        <v>208</v>
      </c>
      <c r="B182" s="47" t="s">
        <v>12</v>
      </c>
      <c r="C182" s="47">
        <v>8.0</v>
      </c>
      <c r="D182" s="46" t="s">
        <v>2193</v>
      </c>
      <c r="E182" s="107">
        <v>157966.1</v>
      </c>
      <c r="F182" s="72" t="s">
        <v>110</v>
      </c>
      <c r="G182" s="46" t="s">
        <v>10</v>
      </c>
      <c r="H182" s="46" t="s">
        <v>2194</v>
      </c>
    </row>
    <row r="183">
      <c r="A183" s="47" t="s">
        <v>209</v>
      </c>
      <c r="B183" s="47" t="s">
        <v>12</v>
      </c>
      <c r="C183" s="47">
        <v>1.0</v>
      </c>
      <c r="D183" s="46" t="s">
        <v>2195</v>
      </c>
      <c r="E183" s="107">
        <v>197538.37</v>
      </c>
      <c r="F183" s="72" t="s">
        <v>69</v>
      </c>
      <c r="G183" s="46" t="s">
        <v>16</v>
      </c>
    </row>
    <row r="184">
      <c r="A184" s="47" t="s">
        <v>209</v>
      </c>
      <c r="B184" s="47" t="s">
        <v>12</v>
      </c>
      <c r="C184" s="47">
        <v>2.0</v>
      </c>
      <c r="D184" s="46" t="s">
        <v>2196</v>
      </c>
      <c r="E184" s="107">
        <v>198200.5</v>
      </c>
      <c r="F184" s="72" t="s">
        <v>27</v>
      </c>
      <c r="G184" s="46" t="s">
        <v>16</v>
      </c>
    </row>
    <row r="185">
      <c r="A185" s="47" t="s">
        <v>209</v>
      </c>
      <c r="B185" s="47" t="s">
        <v>12</v>
      </c>
      <c r="C185" s="47">
        <v>3.0</v>
      </c>
      <c r="D185" s="46" t="s">
        <v>2162</v>
      </c>
      <c r="E185" s="107">
        <v>198416.64</v>
      </c>
      <c r="F185" s="72" t="s">
        <v>27</v>
      </c>
      <c r="G185" s="46" t="s">
        <v>16</v>
      </c>
    </row>
    <row r="186">
      <c r="A186" s="47" t="s">
        <v>209</v>
      </c>
      <c r="B186" s="47" t="s">
        <v>12</v>
      </c>
      <c r="C186" s="47">
        <v>4.0</v>
      </c>
      <c r="D186" s="46" t="s">
        <v>2162</v>
      </c>
      <c r="E186" s="107">
        <v>98889.57</v>
      </c>
      <c r="F186" s="72" t="s">
        <v>27</v>
      </c>
      <c r="G186" s="46" t="s">
        <v>16</v>
      </c>
    </row>
    <row r="187">
      <c r="A187" s="47" t="s">
        <v>209</v>
      </c>
      <c r="B187" s="47" t="s">
        <v>12</v>
      </c>
      <c r="C187" s="47">
        <v>5.0</v>
      </c>
      <c r="D187" s="46" t="s">
        <v>2162</v>
      </c>
      <c r="E187" s="107">
        <v>196467.05</v>
      </c>
      <c r="F187" s="72" t="s">
        <v>27</v>
      </c>
      <c r="G187" s="46" t="s">
        <v>16</v>
      </c>
    </row>
    <row r="188">
      <c r="A188" s="47" t="s">
        <v>209</v>
      </c>
      <c r="B188" s="47" t="s">
        <v>12</v>
      </c>
      <c r="C188" s="47">
        <v>6.0</v>
      </c>
      <c r="D188" s="46" t="s">
        <v>2171</v>
      </c>
      <c r="E188" s="107">
        <v>88825.97</v>
      </c>
      <c r="F188" s="72" t="s">
        <v>51</v>
      </c>
      <c r="G188" s="46" t="s">
        <v>16</v>
      </c>
    </row>
    <row r="189">
      <c r="A189" s="47" t="s">
        <v>209</v>
      </c>
      <c r="B189" s="47" t="s">
        <v>12</v>
      </c>
      <c r="C189" s="47">
        <v>7.0</v>
      </c>
      <c r="D189" s="46" t="s">
        <v>2197</v>
      </c>
      <c r="E189" s="107">
        <v>199927.4</v>
      </c>
      <c r="F189" s="72" t="s">
        <v>24</v>
      </c>
      <c r="G189" s="46" t="s">
        <v>16</v>
      </c>
    </row>
    <row r="190">
      <c r="A190" s="47" t="s">
        <v>209</v>
      </c>
      <c r="B190" s="47" t="s">
        <v>12</v>
      </c>
      <c r="C190" s="47">
        <v>8.0</v>
      </c>
      <c r="D190" s="46" t="s">
        <v>2162</v>
      </c>
      <c r="E190" s="107">
        <v>99309.99</v>
      </c>
      <c r="F190" s="72" t="s">
        <v>27</v>
      </c>
      <c r="G190" s="46" t="s">
        <v>16</v>
      </c>
    </row>
    <row r="191">
      <c r="A191" s="47" t="s">
        <v>210</v>
      </c>
      <c r="B191" s="47" t="s">
        <v>12</v>
      </c>
      <c r="C191" s="47">
        <v>1.0</v>
      </c>
      <c r="D191" s="46" t="s">
        <v>2198</v>
      </c>
      <c r="E191" s="107">
        <v>197670.44</v>
      </c>
      <c r="F191" s="72" t="s">
        <v>95</v>
      </c>
      <c r="G191" s="46" t="s">
        <v>16</v>
      </c>
    </row>
    <row r="192">
      <c r="A192" s="47" t="s">
        <v>210</v>
      </c>
      <c r="B192" s="47" t="s">
        <v>12</v>
      </c>
      <c r="C192" s="47">
        <v>2.0</v>
      </c>
      <c r="D192" s="46" t="s">
        <v>2157</v>
      </c>
      <c r="E192" s="107">
        <v>200000.0</v>
      </c>
      <c r="F192" s="72" t="s">
        <v>30</v>
      </c>
      <c r="G192" s="46" t="s">
        <v>16</v>
      </c>
    </row>
    <row r="193">
      <c r="A193" s="47" t="s">
        <v>210</v>
      </c>
      <c r="B193" s="47" t="s">
        <v>12</v>
      </c>
      <c r="C193" s="47">
        <v>3.0</v>
      </c>
      <c r="D193" s="46" t="s">
        <v>2198</v>
      </c>
      <c r="E193" s="107">
        <v>179344.52</v>
      </c>
      <c r="F193" s="72" t="s">
        <v>95</v>
      </c>
      <c r="G193" s="46" t="s">
        <v>16</v>
      </c>
    </row>
    <row r="194">
      <c r="A194" s="47" t="s">
        <v>210</v>
      </c>
      <c r="B194" s="47" t="s">
        <v>12</v>
      </c>
      <c r="C194" s="47">
        <v>4.0</v>
      </c>
      <c r="D194" s="46" t="s">
        <v>682</v>
      </c>
      <c r="E194" s="107">
        <v>190874.47</v>
      </c>
      <c r="F194" s="72" t="s">
        <v>51</v>
      </c>
      <c r="G194" s="46" t="s">
        <v>16</v>
      </c>
    </row>
    <row r="195">
      <c r="A195" s="47" t="s">
        <v>210</v>
      </c>
      <c r="B195" s="47" t="s">
        <v>12</v>
      </c>
      <c r="C195" s="47">
        <v>5.0</v>
      </c>
      <c r="D195" s="46" t="s">
        <v>86</v>
      </c>
      <c r="E195" s="107">
        <v>94580.21</v>
      </c>
      <c r="F195" s="72" t="s">
        <v>86</v>
      </c>
      <c r="G195" s="46" t="s">
        <v>16</v>
      </c>
    </row>
    <row r="196">
      <c r="A196" s="47" t="s">
        <v>210</v>
      </c>
      <c r="B196" s="47" t="s">
        <v>12</v>
      </c>
      <c r="C196" s="47">
        <v>6.0</v>
      </c>
      <c r="D196" s="46" t="s">
        <v>2187</v>
      </c>
      <c r="E196" s="107">
        <v>179726.4</v>
      </c>
      <c r="F196" s="72" t="s">
        <v>119</v>
      </c>
      <c r="G196" s="46" t="s">
        <v>16</v>
      </c>
    </row>
    <row r="197">
      <c r="A197" s="150" t="s">
        <v>210</v>
      </c>
      <c r="B197" s="150" t="s">
        <v>12</v>
      </c>
      <c r="C197" s="150">
        <v>7.0</v>
      </c>
      <c r="D197" s="151" t="s">
        <v>700</v>
      </c>
      <c r="E197" s="152">
        <v>189696.65</v>
      </c>
      <c r="F197" s="153" t="s">
        <v>75</v>
      </c>
      <c r="G197" s="46" t="s">
        <v>16</v>
      </c>
    </row>
    <row r="198">
      <c r="A198" s="47" t="s">
        <v>151</v>
      </c>
      <c r="B198" s="47" t="s">
        <v>18</v>
      </c>
      <c r="C198" s="47">
        <v>1.0</v>
      </c>
      <c r="D198" s="46" t="s">
        <v>2157</v>
      </c>
      <c r="E198" s="107">
        <v>200000.0</v>
      </c>
      <c r="F198" s="72" t="s">
        <v>30</v>
      </c>
      <c r="G198" s="46" t="s">
        <v>16</v>
      </c>
    </row>
    <row r="199">
      <c r="A199" s="47" t="s">
        <v>151</v>
      </c>
      <c r="B199" s="47" t="s">
        <v>18</v>
      </c>
      <c r="C199" s="47">
        <v>2.0</v>
      </c>
      <c r="D199" s="46" t="s">
        <v>2157</v>
      </c>
      <c r="E199" s="107">
        <v>200000.0</v>
      </c>
      <c r="F199" s="72" t="s">
        <v>30</v>
      </c>
      <c r="G199" s="46" t="s">
        <v>16</v>
      </c>
    </row>
    <row r="200">
      <c r="A200" s="47" t="s">
        <v>151</v>
      </c>
      <c r="B200" s="47" t="s">
        <v>18</v>
      </c>
      <c r="C200" s="47">
        <v>3.0</v>
      </c>
      <c r="D200" s="46" t="s">
        <v>2157</v>
      </c>
      <c r="E200" s="107">
        <v>100000.0</v>
      </c>
      <c r="F200" s="72" t="s">
        <v>30</v>
      </c>
      <c r="G200" s="46" t="s">
        <v>16</v>
      </c>
    </row>
    <row r="201">
      <c r="A201" s="47" t="s">
        <v>151</v>
      </c>
      <c r="B201" s="47" t="s">
        <v>18</v>
      </c>
      <c r="C201" s="47">
        <v>4.0</v>
      </c>
      <c r="D201" s="46" t="s">
        <v>86</v>
      </c>
      <c r="E201" s="107">
        <v>198869.36</v>
      </c>
      <c r="F201" s="72" t="s">
        <v>86</v>
      </c>
      <c r="G201" s="46" t="s">
        <v>16</v>
      </c>
    </row>
    <row r="202">
      <c r="A202" s="47" t="s">
        <v>151</v>
      </c>
      <c r="B202" s="47" t="s">
        <v>18</v>
      </c>
      <c r="C202" s="47">
        <v>5.0</v>
      </c>
      <c r="D202" s="46" t="s">
        <v>666</v>
      </c>
      <c r="E202" s="107">
        <v>184735.19</v>
      </c>
      <c r="F202" s="72" t="s">
        <v>107</v>
      </c>
      <c r="G202" s="46" t="s">
        <v>16</v>
      </c>
    </row>
    <row r="203">
      <c r="A203" s="47" t="s">
        <v>151</v>
      </c>
      <c r="B203" s="47" t="s">
        <v>18</v>
      </c>
      <c r="C203" s="47">
        <v>6.0</v>
      </c>
      <c r="D203" s="46" t="s">
        <v>86</v>
      </c>
      <c r="E203" s="107">
        <v>98672.52</v>
      </c>
      <c r="F203" s="72" t="s">
        <v>86</v>
      </c>
      <c r="G203" s="46" t="s">
        <v>16</v>
      </c>
    </row>
    <row r="204">
      <c r="A204" s="47" t="s">
        <v>151</v>
      </c>
      <c r="B204" s="47" t="s">
        <v>18</v>
      </c>
      <c r="C204" s="47">
        <v>7.0</v>
      </c>
      <c r="D204" s="46" t="s">
        <v>2199</v>
      </c>
      <c r="E204" s="107">
        <v>95457.21</v>
      </c>
      <c r="F204" s="72" t="s">
        <v>75</v>
      </c>
      <c r="G204" s="46" t="s">
        <v>16</v>
      </c>
    </row>
    <row r="205">
      <c r="A205" s="47" t="s">
        <v>152</v>
      </c>
      <c r="B205" s="47" t="s">
        <v>18</v>
      </c>
      <c r="C205" s="47">
        <v>1.0</v>
      </c>
      <c r="D205" s="46" t="s">
        <v>2180</v>
      </c>
      <c r="E205" s="107">
        <v>193508.24</v>
      </c>
      <c r="F205" s="72" t="s">
        <v>101</v>
      </c>
      <c r="G205" s="46" t="s">
        <v>16</v>
      </c>
    </row>
    <row r="206">
      <c r="A206" s="47" t="s">
        <v>152</v>
      </c>
      <c r="B206" s="47" t="s">
        <v>18</v>
      </c>
      <c r="C206" s="47">
        <v>2.0</v>
      </c>
      <c r="D206" s="46" t="s">
        <v>2180</v>
      </c>
      <c r="E206" s="107">
        <v>193103.78</v>
      </c>
      <c r="F206" s="72" t="s">
        <v>101</v>
      </c>
      <c r="G206" s="46" t="s">
        <v>16</v>
      </c>
    </row>
    <row r="207">
      <c r="A207" s="47" t="s">
        <v>152</v>
      </c>
      <c r="B207" s="47" t="s">
        <v>18</v>
      </c>
      <c r="C207" s="47">
        <v>3.0</v>
      </c>
      <c r="D207" s="46" t="s">
        <v>2180</v>
      </c>
      <c r="E207" s="107">
        <v>195365.92</v>
      </c>
      <c r="F207" s="72" t="s">
        <v>101</v>
      </c>
      <c r="G207" s="46" t="s">
        <v>16</v>
      </c>
    </row>
    <row r="208">
      <c r="A208" s="47" t="s">
        <v>152</v>
      </c>
      <c r="B208" s="47" t="s">
        <v>18</v>
      </c>
      <c r="C208" s="47">
        <v>4.0</v>
      </c>
      <c r="D208" s="46" t="s">
        <v>2157</v>
      </c>
      <c r="E208" s="107">
        <v>200000.0</v>
      </c>
      <c r="F208" s="72" t="s">
        <v>30</v>
      </c>
      <c r="G208" s="46" t="s">
        <v>16</v>
      </c>
    </row>
    <row r="209">
      <c r="A209" s="47" t="s">
        <v>152</v>
      </c>
      <c r="B209" s="47" t="s">
        <v>18</v>
      </c>
      <c r="C209" s="47">
        <v>5.0</v>
      </c>
      <c r="D209" s="46" t="s">
        <v>2157</v>
      </c>
      <c r="E209" s="107">
        <v>200000.0</v>
      </c>
      <c r="F209" s="72" t="s">
        <v>30</v>
      </c>
      <c r="G209" s="46" t="s">
        <v>16</v>
      </c>
    </row>
    <row r="210">
      <c r="A210" s="47" t="s">
        <v>152</v>
      </c>
      <c r="B210" s="47" t="s">
        <v>18</v>
      </c>
      <c r="C210" s="47">
        <v>6.0</v>
      </c>
      <c r="D210" s="46" t="s">
        <v>2157</v>
      </c>
      <c r="E210" s="107">
        <v>100000.0</v>
      </c>
      <c r="F210" s="72" t="s">
        <v>30</v>
      </c>
      <c r="G210" s="46" t="s">
        <v>16</v>
      </c>
    </row>
    <row r="211">
      <c r="A211" s="47" t="s">
        <v>152</v>
      </c>
      <c r="B211" s="47" t="s">
        <v>18</v>
      </c>
      <c r="C211" s="47">
        <v>7.0</v>
      </c>
      <c r="D211" s="46" t="s">
        <v>917</v>
      </c>
      <c r="E211" s="107">
        <v>193514.92</v>
      </c>
      <c r="F211" s="72" t="s">
        <v>54</v>
      </c>
      <c r="G211" s="46" t="s">
        <v>16</v>
      </c>
    </row>
    <row r="212">
      <c r="A212" s="47" t="s">
        <v>152</v>
      </c>
      <c r="B212" s="47" t="s">
        <v>18</v>
      </c>
      <c r="C212" s="47">
        <v>8.0</v>
      </c>
      <c r="D212" s="46" t="s">
        <v>2088</v>
      </c>
      <c r="E212" s="107">
        <v>197272.02</v>
      </c>
      <c r="F212" s="72" t="s">
        <v>45</v>
      </c>
      <c r="G212" s="46" t="s">
        <v>16</v>
      </c>
    </row>
    <row r="213">
      <c r="A213" s="47" t="s">
        <v>152</v>
      </c>
      <c r="B213" s="47" t="s">
        <v>18</v>
      </c>
      <c r="C213" s="47">
        <v>9.0</v>
      </c>
      <c r="D213" s="46" t="s">
        <v>2088</v>
      </c>
      <c r="E213" s="107">
        <v>197272.02</v>
      </c>
      <c r="F213" s="72" t="s">
        <v>45</v>
      </c>
      <c r="G213" s="46" t="s">
        <v>16</v>
      </c>
    </row>
    <row r="214">
      <c r="A214" s="47" t="s">
        <v>152</v>
      </c>
      <c r="B214" s="47" t="s">
        <v>18</v>
      </c>
      <c r="C214" s="47">
        <v>10.0</v>
      </c>
      <c r="D214" s="46" t="s">
        <v>2200</v>
      </c>
      <c r="E214" s="107">
        <v>179136.0</v>
      </c>
      <c r="F214" s="72" t="s">
        <v>80</v>
      </c>
      <c r="G214" s="46" t="s">
        <v>16</v>
      </c>
    </row>
    <row r="215">
      <c r="A215" s="47" t="s">
        <v>153</v>
      </c>
      <c r="B215" s="47" t="s">
        <v>18</v>
      </c>
      <c r="C215" s="47">
        <v>1.0</v>
      </c>
      <c r="D215" s="46" t="s">
        <v>666</v>
      </c>
      <c r="E215" s="107">
        <v>127602.18</v>
      </c>
      <c r="F215" s="72" t="s">
        <v>107</v>
      </c>
      <c r="G215" s="46" t="s">
        <v>16</v>
      </c>
    </row>
    <row r="216">
      <c r="A216" s="47" t="s">
        <v>153</v>
      </c>
      <c r="B216" s="47" t="s">
        <v>18</v>
      </c>
      <c r="C216" s="47">
        <v>2.0</v>
      </c>
      <c r="D216" s="46" t="s">
        <v>2180</v>
      </c>
      <c r="E216" s="107">
        <v>128964.51</v>
      </c>
      <c r="F216" s="72" t="s">
        <v>101</v>
      </c>
      <c r="G216" s="46" t="s">
        <v>16</v>
      </c>
    </row>
    <row r="217">
      <c r="A217" s="47" t="s">
        <v>153</v>
      </c>
      <c r="B217" s="47" t="s">
        <v>18</v>
      </c>
      <c r="C217" s="47">
        <v>3.0</v>
      </c>
      <c r="D217" s="46" t="s">
        <v>2088</v>
      </c>
      <c r="E217" s="107">
        <v>199268.85</v>
      </c>
      <c r="F217" s="72" t="s">
        <v>45</v>
      </c>
      <c r="G217" s="46" t="s">
        <v>16</v>
      </c>
    </row>
    <row r="218">
      <c r="A218" s="47" t="s">
        <v>153</v>
      </c>
      <c r="B218" s="47" t="s">
        <v>18</v>
      </c>
      <c r="C218" s="47">
        <v>4.0</v>
      </c>
      <c r="D218" s="46" t="s">
        <v>2088</v>
      </c>
      <c r="E218" s="107">
        <v>198733.49</v>
      </c>
      <c r="F218" s="72" t="s">
        <v>45</v>
      </c>
      <c r="G218" s="46" t="s">
        <v>16</v>
      </c>
    </row>
    <row r="219">
      <c r="A219" s="47" t="s">
        <v>153</v>
      </c>
      <c r="B219" s="47" t="s">
        <v>18</v>
      </c>
      <c r="C219" s="47">
        <v>5.0</v>
      </c>
      <c r="D219" s="46" t="s">
        <v>917</v>
      </c>
      <c r="E219" s="107">
        <v>152633.55</v>
      </c>
      <c r="F219" s="72" t="s">
        <v>54</v>
      </c>
      <c r="G219" s="46" t="s">
        <v>16</v>
      </c>
    </row>
    <row r="220">
      <c r="A220" s="47" t="s">
        <v>153</v>
      </c>
      <c r="B220" s="47" t="s">
        <v>18</v>
      </c>
      <c r="C220" s="47">
        <v>6.0</v>
      </c>
      <c r="D220" s="46" t="s">
        <v>2088</v>
      </c>
      <c r="E220" s="107">
        <v>157579.6</v>
      </c>
      <c r="F220" s="72" t="s">
        <v>45</v>
      </c>
      <c r="G220" s="46" t="s">
        <v>16</v>
      </c>
    </row>
    <row r="221">
      <c r="A221" s="47" t="s">
        <v>153</v>
      </c>
      <c r="B221" s="47" t="s">
        <v>18</v>
      </c>
      <c r="C221" s="47">
        <v>7.0</v>
      </c>
      <c r="D221" s="46" t="s">
        <v>2157</v>
      </c>
      <c r="E221" s="107">
        <v>200000.0</v>
      </c>
      <c r="F221" s="72" t="s">
        <v>30</v>
      </c>
      <c r="G221" s="46" t="s">
        <v>16</v>
      </c>
    </row>
    <row r="222">
      <c r="A222" s="47" t="s">
        <v>153</v>
      </c>
      <c r="B222" s="47" t="s">
        <v>18</v>
      </c>
      <c r="C222" s="47">
        <v>8.0</v>
      </c>
      <c r="D222" s="46" t="s">
        <v>700</v>
      </c>
      <c r="E222" s="107">
        <v>192129.66</v>
      </c>
      <c r="F222" s="72" t="s">
        <v>75</v>
      </c>
      <c r="G222" s="46" t="s">
        <v>16</v>
      </c>
    </row>
    <row r="223">
      <c r="A223" s="47" t="s">
        <v>154</v>
      </c>
      <c r="B223" s="47" t="s">
        <v>18</v>
      </c>
      <c r="C223" s="47">
        <v>1.0</v>
      </c>
      <c r="D223" s="46" t="s">
        <v>666</v>
      </c>
      <c r="E223" s="107">
        <v>181405.54</v>
      </c>
      <c r="F223" s="72" t="s">
        <v>107</v>
      </c>
      <c r="G223" s="46" t="s">
        <v>16</v>
      </c>
    </row>
    <row r="224">
      <c r="A224" s="47" t="s">
        <v>154</v>
      </c>
      <c r="B224" s="47" t="s">
        <v>18</v>
      </c>
      <c r="C224" s="47">
        <v>2.0</v>
      </c>
      <c r="D224" s="46" t="s">
        <v>86</v>
      </c>
      <c r="E224" s="107">
        <v>179162.12</v>
      </c>
      <c r="F224" s="72" t="s">
        <v>86</v>
      </c>
      <c r="G224" s="46" t="s">
        <v>16</v>
      </c>
    </row>
    <row r="225">
      <c r="A225" s="47" t="s">
        <v>154</v>
      </c>
      <c r="B225" s="47" t="s">
        <v>18</v>
      </c>
      <c r="C225" s="47">
        <v>3.0</v>
      </c>
      <c r="D225" s="46" t="s">
        <v>2187</v>
      </c>
      <c r="E225" s="107">
        <v>179531.8</v>
      </c>
      <c r="F225" s="72" t="s">
        <v>119</v>
      </c>
      <c r="G225" s="46" t="s">
        <v>16</v>
      </c>
    </row>
    <row r="226">
      <c r="A226" s="47" t="s">
        <v>154</v>
      </c>
      <c r="B226" s="47" t="s">
        <v>18</v>
      </c>
      <c r="C226" s="47">
        <v>4.0</v>
      </c>
      <c r="D226" s="46" t="s">
        <v>2187</v>
      </c>
      <c r="E226" s="107">
        <v>99599.07</v>
      </c>
      <c r="F226" s="72" t="s">
        <v>119</v>
      </c>
      <c r="G226" s="46" t="s">
        <v>16</v>
      </c>
    </row>
    <row r="227">
      <c r="A227" s="47" t="s">
        <v>154</v>
      </c>
      <c r="B227" s="47" t="s">
        <v>18</v>
      </c>
      <c r="C227" s="47">
        <v>5.0</v>
      </c>
      <c r="D227" s="46" t="s">
        <v>2157</v>
      </c>
      <c r="E227" s="107">
        <v>200000.0</v>
      </c>
      <c r="F227" s="72" t="s">
        <v>30</v>
      </c>
      <c r="G227" s="46" t="s">
        <v>16</v>
      </c>
    </row>
    <row r="228">
      <c r="A228" s="47" t="s">
        <v>154</v>
      </c>
      <c r="B228" s="47" t="s">
        <v>18</v>
      </c>
      <c r="C228" s="47">
        <v>6.0</v>
      </c>
      <c r="D228" s="46" t="s">
        <v>2157</v>
      </c>
      <c r="E228" s="107">
        <v>200000.0</v>
      </c>
      <c r="F228" s="72" t="s">
        <v>30</v>
      </c>
      <c r="G228" s="46" t="s">
        <v>16</v>
      </c>
    </row>
    <row r="229">
      <c r="A229" s="47" t="s">
        <v>154</v>
      </c>
      <c r="B229" s="47" t="s">
        <v>18</v>
      </c>
      <c r="C229" s="47">
        <v>7.0</v>
      </c>
      <c r="D229" s="46" t="s">
        <v>666</v>
      </c>
      <c r="E229" s="107">
        <v>192724.12</v>
      </c>
      <c r="F229" s="72" t="s">
        <v>107</v>
      </c>
      <c r="G229" s="46" t="s">
        <v>16</v>
      </c>
    </row>
    <row r="230">
      <c r="A230" s="47" t="s">
        <v>154</v>
      </c>
      <c r="B230" s="47" t="s">
        <v>18</v>
      </c>
      <c r="C230" s="47">
        <v>8.0</v>
      </c>
      <c r="D230" s="46" t="s">
        <v>2157</v>
      </c>
      <c r="E230" s="107">
        <v>100000.0</v>
      </c>
      <c r="F230" s="72" t="s">
        <v>30</v>
      </c>
      <c r="G230" s="46" t="s">
        <v>16</v>
      </c>
    </row>
    <row r="231">
      <c r="A231" s="47" t="s">
        <v>155</v>
      </c>
      <c r="B231" s="47" t="s">
        <v>18</v>
      </c>
      <c r="C231" s="47">
        <v>1.0</v>
      </c>
      <c r="D231" s="46" t="s">
        <v>917</v>
      </c>
      <c r="E231" s="107">
        <v>167709.16</v>
      </c>
      <c r="F231" s="72" t="s">
        <v>54</v>
      </c>
      <c r="G231" s="46" t="s">
        <v>16</v>
      </c>
    </row>
    <row r="232">
      <c r="A232" s="47" t="s">
        <v>155</v>
      </c>
      <c r="B232" s="47" t="s">
        <v>18</v>
      </c>
      <c r="C232" s="47">
        <v>2.0</v>
      </c>
      <c r="D232" s="46" t="s">
        <v>2168</v>
      </c>
      <c r="E232" s="107">
        <v>196583.19</v>
      </c>
      <c r="F232" s="72" t="s">
        <v>51</v>
      </c>
      <c r="G232" s="46" t="s">
        <v>16</v>
      </c>
    </row>
    <row r="233">
      <c r="A233" s="47" t="s">
        <v>155</v>
      </c>
      <c r="B233" s="47" t="s">
        <v>18</v>
      </c>
      <c r="C233" s="47">
        <v>3.0</v>
      </c>
      <c r="D233" s="46" t="s">
        <v>2168</v>
      </c>
      <c r="E233" s="107">
        <v>196583.19</v>
      </c>
      <c r="F233" s="72" t="s">
        <v>51</v>
      </c>
      <c r="G233" s="46" t="s">
        <v>16</v>
      </c>
    </row>
    <row r="234">
      <c r="A234" s="47" t="s">
        <v>155</v>
      </c>
      <c r="B234" s="47" t="s">
        <v>18</v>
      </c>
      <c r="C234" s="47">
        <v>4.0</v>
      </c>
      <c r="D234" s="46" t="s">
        <v>2162</v>
      </c>
      <c r="E234" s="107">
        <v>197447.33</v>
      </c>
      <c r="F234" s="72" t="s">
        <v>27</v>
      </c>
      <c r="G234" s="46" t="s">
        <v>16</v>
      </c>
    </row>
    <row r="235">
      <c r="A235" s="47" t="s">
        <v>155</v>
      </c>
      <c r="B235" s="47" t="s">
        <v>18</v>
      </c>
      <c r="C235" s="47">
        <v>5.0</v>
      </c>
      <c r="D235" s="46" t="s">
        <v>2157</v>
      </c>
      <c r="E235" s="107">
        <v>200000.0</v>
      </c>
      <c r="F235" s="72" t="s">
        <v>30</v>
      </c>
      <c r="G235" s="46" t="s">
        <v>16</v>
      </c>
    </row>
    <row r="236">
      <c r="A236" s="47" t="s">
        <v>155</v>
      </c>
      <c r="B236" s="47" t="s">
        <v>18</v>
      </c>
      <c r="C236" s="47">
        <v>6.0</v>
      </c>
      <c r="D236" s="46" t="s">
        <v>2157</v>
      </c>
      <c r="E236" s="107">
        <v>200000.0</v>
      </c>
      <c r="F236" s="72" t="s">
        <v>30</v>
      </c>
      <c r="G236" s="46" t="s">
        <v>16</v>
      </c>
    </row>
    <row r="237">
      <c r="A237" s="47" t="s">
        <v>155</v>
      </c>
      <c r="B237" s="47" t="s">
        <v>18</v>
      </c>
      <c r="C237" s="47">
        <v>7.0</v>
      </c>
      <c r="D237" s="46" t="s">
        <v>2157</v>
      </c>
      <c r="E237" s="107">
        <v>100000.0</v>
      </c>
      <c r="F237" s="72" t="s">
        <v>30</v>
      </c>
      <c r="G237" s="46" t="s">
        <v>16</v>
      </c>
    </row>
    <row r="238">
      <c r="A238" s="47" t="s">
        <v>155</v>
      </c>
      <c r="B238" s="47" t="s">
        <v>18</v>
      </c>
      <c r="C238" s="47">
        <v>8.0</v>
      </c>
      <c r="D238" s="46" t="s">
        <v>2088</v>
      </c>
      <c r="E238" s="107">
        <v>170141.78</v>
      </c>
      <c r="F238" s="72" t="s">
        <v>45</v>
      </c>
      <c r="G238" s="46" t="s">
        <v>16</v>
      </c>
    </row>
    <row r="239">
      <c r="A239" s="47" t="s">
        <v>156</v>
      </c>
      <c r="B239" s="47" t="s">
        <v>18</v>
      </c>
      <c r="C239" s="47">
        <v>1.0</v>
      </c>
      <c r="D239" s="46" t="s">
        <v>2088</v>
      </c>
      <c r="E239" s="107">
        <v>197650.9</v>
      </c>
      <c r="F239" s="72" t="s">
        <v>45</v>
      </c>
      <c r="G239" s="46" t="s">
        <v>16</v>
      </c>
    </row>
    <row r="240">
      <c r="A240" s="47" t="s">
        <v>156</v>
      </c>
      <c r="B240" s="47" t="s">
        <v>18</v>
      </c>
      <c r="C240" s="47">
        <v>2.0</v>
      </c>
      <c r="D240" s="46" t="s">
        <v>2088</v>
      </c>
      <c r="E240" s="107">
        <v>198340.59</v>
      </c>
      <c r="F240" s="72" t="s">
        <v>45</v>
      </c>
      <c r="G240" s="46" t="s">
        <v>16</v>
      </c>
    </row>
    <row r="241">
      <c r="A241" s="47" t="s">
        <v>156</v>
      </c>
      <c r="B241" s="47" t="s">
        <v>18</v>
      </c>
      <c r="C241" s="47">
        <v>3.0</v>
      </c>
      <c r="D241" s="46" t="s">
        <v>2157</v>
      </c>
      <c r="E241" s="107">
        <v>200000.0</v>
      </c>
      <c r="F241" s="72" t="s">
        <v>30</v>
      </c>
      <c r="G241" s="46" t="s">
        <v>16</v>
      </c>
    </row>
    <row r="242">
      <c r="A242" s="47" t="s">
        <v>156</v>
      </c>
      <c r="B242" s="47" t="s">
        <v>18</v>
      </c>
      <c r="C242" s="47">
        <v>4.0</v>
      </c>
      <c r="D242" s="46" t="s">
        <v>2088</v>
      </c>
      <c r="E242" s="107">
        <v>197640.8</v>
      </c>
      <c r="F242" s="72" t="s">
        <v>45</v>
      </c>
      <c r="G242" s="46" t="s">
        <v>16</v>
      </c>
    </row>
    <row r="243">
      <c r="A243" s="47" t="s">
        <v>156</v>
      </c>
      <c r="B243" s="47" t="s">
        <v>18</v>
      </c>
      <c r="C243" s="47">
        <v>5.0</v>
      </c>
      <c r="D243" s="46" t="s">
        <v>2201</v>
      </c>
      <c r="E243" s="107">
        <v>191799.94</v>
      </c>
      <c r="F243" s="72" t="s">
        <v>45</v>
      </c>
      <c r="G243" s="46" t="s">
        <v>16</v>
      </c>
    </row>
    <row r="244">
      <c r="A244" s="47" t="s">
        <v>156</v>
      </c>
      <c r="B244" s="47" t="s">
        <v>18</v>
      </c>
      <c r="C244" s="47">
        <v>6.0</v>
      </c>
      <c r="D244" s="46" t="s">
        <v>2088</v>
      </c>
      <c r="E244" s="107">
        <v>199026.98</v>
      </c>
      <c r="F244" s="72" t="s">
        <v>45</v>
      </c>
      <c r="G244" s="46" t="s">
        <v>16</v>
      </c>
    </row>
    <row r="245">
      <c r="A245" s="47" t="s">
        <v>156</v>
      </c>
      <c r="B245" s="47" t="s">
        <v>18</v>
      </c>
      <c r="C245" s="47">
        <v>7.0</v>
      </c>
      <c r="D245" s="46" t="s">
        <v>682</v>
      </c>
      <c r="E245" s="107">
        <v>199356.64</v>
      </c>
      <c r="F245" s="72" t="s">
        <v>51</v>
      </c>
      <c r="G245" s="46" t="s">
        <v>16</v>
      </c>
    </row>
    <row r="246">
      <c r="A246" s="47" t="s">
        <v>156</v>
      </c>
      <c r="B246" s="47" t="s">
        <v>18</v>
      </c>
      <c r="C246" s="47">
        <v>8.0</v>
      </c>
      <c r="D246" s="46" t="s">
        <v>682</v>
      </c>
      <c r="E246" s="107">
        <v>197669.92</v>
      </c>
      <c r="F246" s="72" t="s">
        <v>51</v>
      </c>
      <c r="G246" s="46" t="s">
        <v>16</v>
      </c>
    </row>
    <row r="247">
      <c r="A247" s="47" t="s">
        <v>156</v>
      </c>
      <c r="B247" s="47" t="s">
        <v>18</v>
      </c>
      <c r="C247" s="47">
        <v>9.0</v>
      </c>
      <c r="D247" s="46" t="s">
        <v>682</v>
      </c>
      <c r="E247" s="107">
        <v>199183.04</v>
      </c>
      <c r="F247" s="72" t="s">
        <v>51</v>
      </c>
      <c r="G247" s="46" t="s">
        <v>16</v>
      </c>
    </row>
    <row r="248">
      <c r="A248" s="47" t="s">
        <v>156</v>
      </c>
      <c r="B248" s="47" t="s">
        <v>18</v>
      </c>
      <c r="C248" s="47">
        <v>10.0</v>
      </c>
      <c r="D248" s="46" t="s">
        <v>682</v>
      </c>
      <c r="E248" s="107">
        <v>195074.88</v>
      </c>
      <c r="F248" s="72" t="s">
        <v>51</v>
      </c>
      <c r="G248" s="46" t="s">
        <v>16</v>
      </c>
    </row>
    <row r="249">
      <c r="A249" s="47" t="s">
        <v>157</v>
      </c>
      <c r="B249" s="47" t="s">
        <v>18</v>
      </c>
      <c r="C249" s="47">
        <v>1.0</v>
      </c>
      <c r="D249" s="46" t="s">
        <v>2202</v>
      </c>
      <c r="E249" s="107">
        <v>196593.19</v>
      </c>
      <c r="F249" s="72" t="s">
        <v>51</v>
      </c>
      <c r="G249" s="46" t="s">
        <v>16</v>
      </c>
    </row>
    <row r="250">
      <c r="A250" s="47" t="s">
        <v>157</v>
      </c>
      <c r="B250" s="47" t="s">
        <v>18</v>
      </c>
      <c r="C250" s="47">
        <v>2.0</v>
      </c>
      <c r="D250" s="46" t="s">
        <v>2202</v>
      </c>
      <c r="E250" s="107">
        <v>196583.19</v>
      </c>
      <c r="F250" s="72" t="s">
        <v>51</v>
      </c>
      <c r="G250" s="46" t="s">
        <v>16</v>
      </c>
    </row>
    <row r="251">
      <c r="A251" s="47" t="s">
        <v>157</v>
      </c>
      <c r="B251" s="47" t="s">
        <v>18</v>
      </c>
      <c r="C251" s="47">
        <v>3.0</v>
      </c>
      <c r="D251" s="46" t="s">
        <v>86</v>
      </c>
      <c r="E251" s="107">
        <v>99071.85</v>
      </c>
      <c r="F251" s="72" t="s">
        <v>86</v>
      </c>
      <c r="G251" s="46" t="s">
        <v>16</v>
      </c>
    </row>
    <row r="252">
      <c r="A252" s="47" t="s">
        <v>157</v>
      </c>
      <c r="B252" s="47" t="s">
        <v>18</v>
      </c>
      <c r="C252" s="47">
        <v>4.0</v>
      </c>
      <c r="D252" s="46" t="s">
        <v>681</v>
      </c>
      <c r="E252" s="107">
        <v>194135.7</v>
      </c>
      <c r="F252" s="72" t="s">
        <v>110</v>
      </c>
      <c r="G252" s="46" t="s">
        <v>16</v>
      </c>
    </row>
    <row r="253">
      <c r="A253" s="47" t="s">
        <v>157</v>
      </c>
      <c r="B253" s="47" t="s">
        <v>18</v>
      </c>
      <c r="C253" s="47">
        <v>5.0</v>
      </c>
      <c r="D253" s="46" t="s">
        <v>2203</v>
      </c>
      <c r="E253" s="107">
        <v>200000.0</v>
      </c>
      <c r="F253" s="72" t="s">
        <v>95</v>
      </c>
      <c r="G253" s="46" t="s">
        <v>16</v>
      </c>
    </row>
    <row r="254">
      <c r="A254" s="47" t="s">
        <v>157</v>
      </c>
      <c r="B254" s="47" t="s">
        <v>18</v>
      </c>
      <c r="C254" s="47">
        <v>6.0</v>
      </c>
      <c r="D254" s="46" t="s">
        <v>682</v>
      </c>
      <c r="E254" s="107">
        <v>99998.08</v>
      </c>
      <c r="F254" s="72" t="s">
        <v>51</v>
      </c>
      <c r="G254" s="46" t="s">
        <v>16</v>
      </c>
    </row>
    <row r="255">
      <c r="A255" s="47" t="s">
        <v>157</v>
      </c>
      <c r="B255" s="47" t="s">
        <v>18</v>
      </c>
      <c r="C255" s="47">
        <v>7.0</v>
      </c>
      <c r="D255" s="46" t="s">
        <v>86</v>
      </c>
      <c r="E255" s="107">
        <v>159430.51</v>
      </c>
      <c r="F255" s="72" t="s">
        <v>86</v>
      </c>
      <c r="G255" s="46" t="s">
        <v>16</v>
      </c>
    </row>
    <row r="256">
      <c r="A256" s="47" t="s">
        <v>158</v>
      </c>
      <c r="B256" s="47" t="s">
        <v>18</v>
      </c>
      <c r="C256" s="47">
        <v>1.0</v>
      </c>
      <c r="D256" s="46" t="s">
        <v>2088</v>
      </c>
      <c r="E256" s="107">
        <v>193359.43</v>
      </c>
      <c r="F256" s="72" t="s">
        <v>45</v>
      </c>
      <c r="G256" s="46" t="s">
        <v>16</v>
      </c>
    </row>
    <row r="257">
      <c r="A257" s="47" t="s">
        <v>158</v>
      </c>
      <c r="B257" s="47" t="s">
        <v>18</v>
      </c>
      <c r="C257" s="47">
        <v>2.0</v>
      </c>
      <c r="D257" s="46" t="s">
        <v>917</v>
      </c>
      <c r="E257" s="107">
        <v>93871.28</v>
      </c>
      <c r="F257" s="72" t="s">
        <v>54</v>
      </c>
      <c r="G257" s="46" t="s">
        <v>16</v>
      </c>
    </row>
    <row r="258">
      <c r="A258" s="47" t="s">
        <v>158</v>
      </c>
      <c r="B258" s="47" t="s">
        <v>18</v>
      </c>
      <c r="C258" s="47">
        <v>3.0</v>
      </c>
      <c r="D258" s="46" t="s">
        <v>2088</v>
      </c>
      <c r="E258" s="107">
        <v>169916.96</v>
      </c>
      <c r="F258" s="72" t="s">
        <v>45</v>
      </c>
      <c r="G258" s="46" t="s">
        <v>16</v>
      </c>
    </row>
    <row r="259">
      <c r="A259" s="47" t="s">
        <v>207</v>
      </c>
      <c r="B259" s="47" t="s">
        <v>18</v>
      </c>
      <c r="C259" s="47">
        <v>1.0</v>
      </c>
      <c r="D259" s="46" t="s">
        <v>700</v>
      </c>
      <c r="E259" s="107">
        <v>199229.97</v>
      </c>
      <c r="F259" s="72" t="s">
        <v>75</v>
      </c>
      <c r="G259" s="46" t="s">
        <v>16</v>
      </c>
    </row>
    <row r="260">
      <c r="A260" s="47" t="s">
        <v>207</v>
      </c>
      <c r="B260" s="47" t="s">
        <v>18</v>
      </c>
      <c r="C260" s="47">
        <v>2.0</v>
      </c>
      <c r="D260" s="46" t="s">
        <v>700</v>
      </c>
      <c r="E260" s="107">
        <v>199845.74</v>
      </c>
      <c r="F260" s="72" t="s">
        <v>75</v>
      </c>
      <c r="G260" s="46" t="s">
        <v>16</v>
      </c>
    </row>
    <row r="261">
      <c r="A261" s="47" t="s">
        <v>207</v>
      </c>
      <c r="B261" s="47" t="s">
        <v>18</v>
      </c>
      <c r="C261" s="47">
        <v>3.0</v>
      </c>
      <c r="D261" s="46" t="s">
        <v>2180</v>
      </c>
      <c r="E261" s="107">
        <v>196071.48</v>
      </c>
      <c r="F261" s="72" t="s">
        <v>101</v>
      </c>
      <c r="G261" s="46" t="s">
        <v>16</v>
      </c>
    </row>
    <row r="262">
      <c r="A262" s="47" t="s">
        <v>207</v>
      </c>
      <c r="B262" s="47" t="s">
        <v>18</v>
      </c>
      <c r="C262" s="47">
        <v>4.0</v>
      </c>
      <c r="D262" s="46" t="s">
        <v>2180</v>
      </c>
      <c r="E262" s="107">
        <v>198988.14</v>
      </c>
      <c r="F262" s="72" t="s">
        <v>101</v>
      </c>
      <c r="G262" s="46" t="s">
        <v>16</v>
      </c>
    </row>
    <row r="263">
      <c r="A263" s="47" t="s">
        <v>207</v>
      </c>
      <c r="B263" s="47" t="s">
        <v>18</v>
      </c>
      <c r="C263" s="47">
        <v>5.0</v>
      </c>
      <c r="D263" s="46" t="s">
        <v>86</v>
      </c>
      <c r="E263" s="107">
        <v>176764.26</v>
      </c>
      <c r="F263" s="72" t="s">
        <v>86</v>
      </c>
      <c r="G263" s="46" t="s">
        <v>16</v>
      </c>
    </row>
    <row r="264">
      <c r="A264" s="47" t="s">
        <v>207</v>
      </c>
      <c r="B264" s="47" t="s">
        <v>18</v>
      </c>
      <c r="C264" s="47">
        <v>6.0</v>
      </c>
      <c r="D264" s="46" t="s">
        <v>2204</v>
      </c>
      <c r="E264" s="107">
        <v>86975.26</v>
      </c>
      <c r="F264" s="72" t="s">
        <v>75</v>
      </c>
      <c r="G264" s="46" t="s">
        <v>16</v>
      </c>
    </row>
    <row r="265">
      <c r="A265" s="47" t="s">
        <v>207</v>
      </c>
      <c r="B265" s="47" t="s">
        <v>18</v>
      </c>
      <c r="C265" s="47">
        <v>7.0</v>
      </c>
      <c r="D265" s="46" t="s">
        <v>86</v>
      </c>
      <c r="E265" s="107">
        <v>99368.62</v>
      </c>
      <c r="F265" s="72" t="s">
        <v>86</v>
      </c>
      <c r="G265" s="46" t="s">
        <v>16</v>
      </c>
    </row>
    <row r="266">
      <c r="A266" s="47" t="s">
        <v>208</v>
      </c>
      <c r="B266" s="47" t="s">
        <v>18</v>
      </c>
      <c r="C266" s="47">
        <v>1.0</v>
      </c>
      <c r="D266" s="46" t="s">
        <v>671</v>
      </c>
      <c r="E266" s="107">
        <v>197014.7</v>
      </c>
      <c r="F266" s="72" t="s">
        <v>48</v>
      </c>
      <c r="G266" s="46" t="s">
        <v>16</v>
      </c>
    </row>
    <row r="267">
      <c r="A267" s="47" t="s">
        <v>208</v>
      </c>
      <c r="B267" s="47" t="s">
        <v>18</v>
      </c>
      <c r="C267" s="47">
        <v>2.0</v>
      </c>
      <c r="D267" s="46" t="s">
        <v>37</v>
      </c>
      <c r="E267" s="107">
        <v>171170.75</v>
      </c>
      <c r="F267" s="72" t="s">
        <v>36</v>
      </c>
      <c r="G267" s="46" t="s">
        <v>16</v>
      </c>
    </row>
    <row r="268">
      <c r="A268" s="47" t="s">
        <v>208</v>
      </c>
      <c r="B268" s="47" t="s">
        <v>18</v>
      </c>
      <c r="C268" s="47">
        <v>3.0</v>
      </c>
      <c r="D268" s="46" t="s">
        <v>671</v>
      </c>
      <c r="E268" s="107">
        <v>197781.02</v>
      </c>
      <c r="F268" s="72" t="s">
        <v>48</v>
      </c>
      <c r="G268" s="46" t="s">
        <v>16</v>
      </c>
    </row>
    <row r="269">
      <c r="A269" s="47" t="s">
        <v>208</v>
      </c>
      <c r="B269" s="47" t="s">
        <v>18</v>
      </c>
      <c r="C269" s="47">
        <v>4.0</v>
      </c>
      <c r="D269" s="46" t="s">
        <v>2205</v>
      </c>
      <c r="E269" s="107">
        <v>196276.15</v>
      </c>
      <c r="F269" s="72" t="s">
        <v>60</v>
      </c>
      <c r="G269" s="46" t="s">
        <v>16</v>
      </c>
    </row>
    <row r="270">
      <c r="A270" s="47" t="s">
        <v>208</v>
      </c>
      <c r="B270" s="47" t="s">
        <v>18</v>
      </c>
      <c r="C270" s="47">
        <v>5.0</v>
      </c>
      <c r="D270" s="46" t="s">
        <v>2206</v>
      </c>
      <c r="E270" s="107">
        <v>98835.52</v>
      </c>
      <c r="F270" s="72" t="s">
        <v>95</v>
      </c>
      <c r="G270" s="46" t="s">
        <v>16</v>
      </c>
    </row>
    <row r="271">
      <c r="A271" s="47" t="s">
        <v>208</v>
      </c>
      <c r="B271" s="47" t="s">
        <v>18</v>
      </c>
      <c r="C271" s="47">
        <v>6.0</v>
      </c>
      <c r="D271" s="46" t="s">
        <v>2200</v>
      </c>
      <c r="E271" s="107">
        <v>194789.76</v>
      </c>
      <c r="F271" s="72" t="s">
        <v>95</v>
      </c>
      <c r="G271" s="46" t="s">
        <v>16</v>
      </c>
    </row>
    <row r="272">
      <c r="A272" s="47" t="s">
        <v>208</v>
      </c>
      <c r="B272" s="47" t="s">
        <v>18</v>
      </c>
      <c r="C272" s="47">
        <v>7.0</v>
      </c>
      <c r="D272" s="46" t="s">
        <v>2162</v>
      </c>
      <c r="E272" s="107">
        <v>196548.06</v>
      </c>
      <c r="F272" s="72" t="s">
        <v>27</v>
      </c>
      <c r="G272" s="46" t="s">
        <v>16</v>
      </c>
    </row>
    <row r="273">
      <c r="A273" s="47" t="s">
        <v>208</v>
      </c>
      <c r="B273" s="47" t="s">
        <v>18</v>
      </c>
      <c r="C273" s="47">
        <v>8.0</v>
      </c>
      <c r="D273" s="46" t="s">
        <v>2157</v>
      </c>
      <c r="E273" s="107">
        <v>200000.0</v>
      </c>
      <c r="F273" s="72" t="s">
        <v>30</v>
      </c>
      <c r="G273" s="46" t="s">
        <v>16</v>
      </c>
    </row>
    <row r="274">
      <c r="A274" s="47" t="s">
        <v>208</v>
      </c>
      <c r="B274" s="47" t="s">
        <v>18</v>
      </c>
      <c r="C274" s="47">
        <v>9.0</v>
      </c>
      <c r="D274" s="46" t="s">
        <v>2157</v>
      </c>
      <c r="E274" s="107">
        <v>200000.0</v>
      </c>
      <c r="F274" s="72" t="s">
        <v>30</v>
      </c>
      <c r="G274" s="46" t="s">
        <v>16</v>
      </c>
    </row>
    <row r="275">
      <c r="A275" s="47" t="s">
        <v>209</v>
      </c>
      <c r="B275" s="47" t="s">
        <v>18</v>
      </c>
      <c r="C275" s="47">
        <v>1.0</v>
      </c>
      <c r="D275" s="46" t="s">
        <v>2088</v>
      </c>
      <c r="E275" s="107">
        <v>162209.18</v>
      </c>
      <c r="F275" s="72" t="s">
        <v>45</v>
      </c>
      <c r="G275" s="46" t="s">
        <v>16</v>
      </c>
    </row>
    <row r="276">
      <c r="A276" s="47" t="s">
        <v>209</v>
      </c>
      <c r="B276" s="47" t="s">
        <v>18</v>
      </c>
      <c r="C276" s="47">
        <v>2.0</v>
      </c>
      <c r="D276" s="46" t="s">
        <v>2192</v>
      </c>
      <c r="E276" s="107">
        <v>195666.14</v>
      </c>
      <c r="F276" s="72" t="s">
        <v>89</v>
      </c>
      <c r="G276" s="46" t="s">
        <v>16</v>
      </c>
    </row>
    <row r="277">
      <c r="A277" s="47" t="s">
        <v>209</v>
      </c>
      <c r="B277" s="47" t="s">
        <v>18</v>
      </c>
      <c r="C277" s="47">
        <v>3.0</v>
      </c>
      <c r="D277" s="46" t="s">
        <v>2088</v>
      </c>
      <c r="E277" s="107">
        <v>197169.46</v>
      </c>
      <c r="F277" s="72" t="s">
        <v>45</v>
      </c>
      <c r="G277" s="46" t="s">
        <v>16</v>
      </c>
    </row>
    <row r="278">
      <c r="A278" s="47" t="s">
        <v>209</v>
      </c>
      <c r="B278" s="47" t="s">
        <v>18</v>
      </c>
      <c r="C278" s="47">
        <v>4.0</v>
      </c>
      <c r="D278" s="46" t="s">
        <v>2162</v>
      </c>
      <c r="E278" s="107">
        <v>199549.5</v>
      </c>
      <c r="F278" s="72" t="s">
        <v>27</v>
      </c>
      <c r="G278" s="46" t="s">
        <v>16</v>
      </c>
    </row>
    <row r="279">
      <c r="A279" s="47" t="s">
        <v>209</v>
      </c>
      <c r="B279" s="47" t="s">
        <v>18</v>
      </c>
      <c r="C279" s="47">
        <v>5.0</v>
      </c>
      <c r="D279" s="46" t="s">
        <v>2207</v>
      </c>
      <c r="E279" s="107">
        <v>198306.09</v>
      </c>
      <c r="F279" s="72" t="s">
        <v>27</v>
      </c>
      <c r="G279" s="46" t="s">
        <v>16</v>
      </c>
    </row>
    <row r="280">
      <c r="A280" s="47" t="s">
        <v>209</v>
      </c>
      <c r="B280" s="47" t="s">
        <v>18</v>
      </c>
      <c r="C280" s="47">
        <v>6.0</v>
      </c>
      <c r="D280" s="46" t="s">
        <v>2157</v>
      </c>
      <c r="E280" s="107">
        <v>200000.0</v>
      </c>
      <c r="F280" s="72" t="s">
        <v>30</v>
      </c>
      <c r="G280" s="46" t="s">
        <v>16</v>
      </c>
    </row>
    <row r="281">
      <c r="A281" s="47" t="s">
        <v>209</v>
      </c>
      <c r="B281" s="47" t="s">
        <v>18</v>
      </c>
      <c r="C281" s="47">
        <v>7.0</v>
      </c>
      <c r="D281" s="46" t="s">
        <v>2162</v>
      </c>
      <c r="E281" s="107">
        <v>98982.18</v>
      </c>
      <c r="F281" s="72" t="s">
        <v>27</v>
      </c>
      <c r="G281" s="46" t="s">
        <v>16</v>
      </c>
    </row>
    <row r="282">
      <c r="A282" s="47" t="s">
        <v>209</v>
      </c>
      <c r="B282" s="47" t="s">
        <v>18</v>
      </c>
      <c r="C282" s="47">
        <v>8.0</v>
      </c>
      <c r="D282" s="46" t="s">
        <v>2162</v>
      </c>
      <c r="E282" s="107">
        <v>199569.47</v>
      </c>
      <c r="F282" s="72" t="s">
        <v>27</v>
      </c>
      <c r="G282" s="46" t="s">
        <v>16</v>
      </c>
    </row>
    <row r="283">
      <c r="A283" s="47" t="s">
        <v>209</v>
      </c>
      <c r="B283" s="47" t="s">
        <v>18</v>
      </c>
      <c r="C283" s="47">
        <v>9.0</v>
      </c>
      <c r="D283" s="46" t="s">
        <v>2162</v>
      </c>
      <c r="E283" s="107">
        <v>199489.59</v>
      </c>
      <c r="F283" s="72" t="s">
        <v>27</v>
      </c>
      <c r="G283" s="46" t="s">
        <v>16</v>
      </c>
    </row>
    <row r="284">
      <c r="A284" s="47" t="s">
        <v>209</v>
      </c>
      <c r="B284" s="47" t="s">
        <v>18</v>
      </c>
      <c r="C284" s="47">
        <v>10.0</v>
      </c>
      <c r="D284" s="46" t="s">
        <v>2162</v>
      </c>
      <c r="E284" s="107">
        <v>199489.59</v>
      </c>
      <c r="F284" s="72" t="s">
        <v>27</v>
      </c>
      <c r="G284" s="46" t="s">
        <v>16</v>
      </c>
    </row>
    <row r="285">
      <c r="A285" s="47" t="s">
        <v>210</v>
      </c>
      <c r="B285" s="47" t="s">
        <v>18</v>
      </c>
      <c r="C285" s="47">
        <v>1.0</v>
      </c>
      <c r="D285" s="46" t="s">
        <v>700</v>
      </c>
      <c r="E285" s="107">
        <v>99797.37</v>
      </c>
      <c r="F285" s="72" t="s">
        <v>75</v>
      </c>
      <c r="G285" s="46" t="s">
        <v>16</v>
      </c>
    </row>
    <row r="286">
      <c r="A286" s="47" t="s">
        <v>210</v>
      </c>
      <c r="B286" s="47" t="s">
        <v>18</v>
      </c>
      <c r="C286" s="47">
        <v>2.0</v>
      </c>
      <c r="D286" s="46" t="s">
        <v>2208</v>
      </c>
      <c r="E286" s="107">
        <v>18750.09</v>
      </c>
      <c r="F286" s="72" t="s">
        <v>75</v>
      </c>
      <c r="G286" s="46" t="s">
        <v>16</v>
      </c>
    </row>
    <row r="287">
      <c r="A287" s="47" t="s">
        <v>210</v>
      </c>
      <c r="B287" s="47" t="s">
        <v>18</v>
      </c>
      <c r="C287" s="47">
        <v>3.0</v>
      </c>
      <c r="D287" s="46" t="s">
        <v>2208</v>
      </c>
      <c r="E287" s="107">
        <v>199451.84</v>
      </c>
      <c r="F287" s="72" t="s">
        <v>75</v>
      </c>
      <c r="G287" s="46" t="s">
        <v>16</v>
      </c>
    </row>
    <row r="288">
      <c r="A288" s="47" t="s">
        <v>210</v>
      </c>
      <c r="B288" s="47" t="s">
        <v>18</v>
      </c>
      <c r="C288" s="47">
        <v>4.0</v>
      </c>
      <c r="D288" s="46" t="s">
        <v>700</v>
      </c>
      <c r="E288" s="107">
        <v>99730.72</v>
      </c>
      <c r="F288" s="72" t="s">
        <v>75</v>
      </c>
      <c r="G288" s="46" t="s">
        <v>16</v>
      </c>
    </row>
    <row r="289">
      <c r="A289" s="47" t="s">
        <v>210</v>
      </c>
      <c r="B289" s="47" t="s">
        <v>18</v>
      </c>
      <c r="C289" s="47">
        <v>5.0</v>
      </c>
      <c r="D289" s="46" t="s">
        <v>86</v>
      </c>
      <c r="E289" s="107">
        <v>199024.8</v>
      </c>
      <c r="F289" s="72" t="s">
        <v>86</v>
      </c>
      <c r="G289" s="46" t="s">
        <v>16</v>
      </c>
    </row>
    <row r="290">
      <c r="A290" s="47" t="s">
        <v>210</v>
      </c>
      <c r="B290" s="47" t="s">
        <v>18</v>
      </c>
      <c r="C290" s="47">
        <v>6.0</v>
      </c>
      <c r="D290" s="46" t="s">
        <v>700</v>
      </c>
      <c r="E290" s="107">
        <v>99974.02</v>
      </c>
      <c r="F290" s="72" t="s">
        <v>75</v>
      </c>
      <c r="G290" s="46" t="s">
        <v>16</v>
      </c>
    </row>
    <row r="291">
      <c r="A291" s="47" t="s">
        <v>210</v>
      </c>
      <c r="B291" s="47" t="s">
        <v>18</v>
      </c>
      <c r="C291" s="47">
        <v>7.0</v>
      </c>
      <c r="D291" s="46" t="s">
        <v>2209</v>
      </c>
      <c r="E291" s="107">
        <v>197126.72</v>
      </c>
      <c r="F291" s="72" t="s">
        <v>51</v>
      </c>
      <c r="G291" s="46" t="s">
        <v>16</v>
      </c>
    </row>
    <row r="292">
      <c r="A292" s="47" t="s">
        <v>210</v>
      </c>
      <c r="B292" s="47" t="s">
        <v>18</v>
      </c>
      <c r="C292" s="47">
        <v>8.0</v>
      </c>
      <c r="D292" s="46" t="s">
        <v>2210</v>
      </c>
      <c r="E292" s="107">
        <v>197579.2</v>
      </c>
      <c r="F292" s="72" t="s">
        <v>69</v>
      </c>
      <c r="G292" s="46" t="s">
        <v>16</v>
      </c>
    </row>
    <row r="293">
      <c r="A293" s="47" t="s">
        <v>210</v>
      </c>
      <c r="B293" s="47" t="s">
        <v>18</v>
      </c>
      <c r="C293" s="47">
        <v>9.0</v>
      </c>
      <c r="D293" s="46" t="s">
        <v>2157</v>
      </c>
      <c r="E293" s="107">
        <v>199920.0</v>
      </c>
      <c r="F293" s="72" t="s">
        <v>30</v>
      </c>
      <c r="G293" s="46" t="s">
        <v>16</v>
      </c>
    </row>
    <row r="294">
      <c r="A294" s="150" t="s">
        <v>210</v>
      </c>
      <c r="B294" s="150" t="s">
        <v>18</v>
      </c>
      <c r="C294" s="150">
        <v>10.0</v>
      </c>
      <c r="D294" s="151" t="s">
        <v>700</v>
      </c>
      <c r="E294" s="152">
        <v>199489.59</v>
      </c>
      <c r="F294" s="153" t="s">
        <v>75</v>
      </c>
      <c r="G294" s="46" t="s">
        <v>16</v>
      </c>
    </row>
    <row r="295">
      <c r="A295" s="47" t="s">
        <v>151</v>
      </c>
      <c r="B295" s="47" t="s">
        <v>23</v>
      </c>
      <c r="C295" s="47">
        <v>1.0</v>
      </c>
      <c r="D295" s="46" t="s">
        <v>2088</v>
      </c>
      <c r="E295" s="107">
        <v>196518.31</v>
      </c>
      <c r="F295" s="72" t="s">
        <v>45</v>
      </c>
      <c r="G295" s="46" t="s">
        <v>16</v>
      </c>
    </row>
    <row r="296">
      <c r="A296" s="47" t="s">
        <v>151</v>
      </c>
      <c r="B296" s="47" t="s">
        <v>23</v>
      </c>
      <c r="C296" s="47">
        <v>2.0</v>
      </c>
      <c r="D296" s="46" t="s">
        <v>2162</v>
      </c>
      <c r="E296" s="107">
        <v>199689.28</v>
      </c>
      <c r="F296" s="72" t="s">
        <v>27</v>
      </c>
      <c r="G296" s="46" t="s">
        <v>16</v>
      </c>
    </row>
    <row r="297">
      <c r="A297" s="47" t="s">
        <v>151</v>
      </c>
      <c r="B297" s="47" t="s">
        <v>23</v>
      </c>
      <c r="C297" s="47">
        <v>3.0</v>
      </c>
      <c r="D297" s="46" t="s">
        <v>666</v>
      </c>
      <c r="E297" s="107">
        <v>165155.88</v>
      </c>
      <c r="F297" s="72" t="s">
        <v>107</v>
      </c>
      <c r="G297" s="46" t="s">
        <v>16</v>
      </c>
    </row>
    <row r="298">
      <c r="A298" s="47" t="s">
        <v>151</v>
      </c>
      <c r="B298" s="47" t="s">
        <v>23</v>
      </c>
      <c r="C298" s="47">
        <v>4.0</v>
      </c>
      <c r="D298" s="46" t="s">
        <v>700</v>
      </c>
      <c r="E298" s="107">
        <v>165173.76</v>
      </c>
      <c r="F298" s="72" t="s">
        <v>75</v>
      </c>
      <c r="G298" s="46" t="s">
        <v>16</v>
      </c>
    </row>
    <row r="299">
      <c r="A299" s="47" t="s">
        <v>151</v>
      </c>
      <c r="B299" s="47" t="s">
        <v>23</v>
      </c>
      <c r="C299" s="47">
        <v>5.0</v>
      </c>
      <c r="D299" s="46" t="s">
        <v>700</v>
      </c>
      <c r="E299" s="107">
        <v>164113.08</v>
      </c>
      <c r="F299" s="72" t="s">
        <v>75</v>
      </c>
      <c r="G299" s="46" t="s">
        <v>16</v>
      </c>
    </row>
    <row r="300">
      <c r="A300" s="47" t="s">
        <v>151</v>
      </c>
      <c r="B300" s="47" t="s">
        <v>23</v>
      </c>
      <c r="C300" s="47">
        <v>6.0</v>
      </c>
      <c r="D300" s="46" t="s">
        <v>2211</v>
      </c>
      <c r="E300" s="107">
        <v>170509.48</v>
      </c>
      <c r="F300" s="72" t="s">
        <v>95</v>
      </c>
      <c r="G300" s="46" t="s">
        <v>16</v>
      </c>
    </row>
    <row r="301">
      <c r="A301" s="47" t="s">
        <v>151</v>
      </c>
      <c r="B301" s="47" t="s">
        <v>23</v>
      </c>
      <c r="C301" s="47">
        <v>7.0</v>
      </c>
      <c r="D301" s="46" t="s">
        <v>2192</v>
      </c>
      <c r="E301" s="107">
        <v>174759.41</v>
      </c>
      <c r="F301" s="72" t="s">
        <v>89</v>
      </c>
      <c r="G301" s="46" t="s">
        <v>16</v>
      </c>
    </row>
    <row r="302">
      <c r="A302" s="47" t="s">
        <v>151</v>
      </c>
      <c r="B302" s="47" t="s">
        <v>23</v>
      </c>
      <c r="C302" s="47">
        <v>8.0</v>
      </c>
      <c r="D302" s="46" t="s">
        <v>2088</v>
      </c>
      <c r="E302" s="107">
        <v>179525.81</v>
      </c>
      <c r="F302" s="72" t="s">
        <v>45</v>
      </c>
      <c r="G302" s="46" t="s">
        <v>16</v>
      </c>
    </row>
    <row r="303">
      <c r="A303" s="47" t="s">
        <v>152</v>
      </c>
      <c r="B303" s="47" t="s">
        <v>23</v>
      </c>
      <c r="C303" s="47">
        <v>1.0</v>
      </c>
      <c r="D303" s="46" t="s">
        <v>917</v>
      </c>
      <c r="E303" s="107">
        <v>198655.26</v>
      </c>
      <c r="F303" s="72" t="s">
        <v>54</v>
      </c>
      <c r="G303" s="46" t="s">
        <v>16</v>
      </c>
    </row>
    <row r="304">
      <c r="A304" s="47" t="s">
        <v>152</v>
      </c>
      <c r="B304" s="47" t="s">
        <v>23</v>
      </c>
      <c r="C304" s="47">
        <v>2.0</v>
      </c>
      <c r="D304" s="46" t="s">
        <v>917</v>
      </c>
      <c r="E304" s="107">
        <v>198699.04</v>
      </c>
      <c r="F304" s="72" t="s">
        <v>54</v>
      </c>
      <c r="G304" s="46" t="s">
        <v>16</v>
      </c>
    </row>
    <row r="305">
      <c r="A305" s="47" t="s">
        <v>152</v>
      </c>
      <c r="B305" s="47" t="s">
        <v>23</v>
      </c>
      <c r="C305" s="47">
        <v>3.0</v>
      </c>
      <c r="D305" s="46" t="s">
        <v>2088</v>
      </c>
      <c r="E305" s="107">
        <v>198998.27</v>
      </c>
      <c r="F305" s="72" t="s">
        <v>45</v>
      </c>
      <c r="G305" s="46" t="s">
        <v>16</v>
      </c>
    </row>
    <row r="306">
      <c r="A306" s="47" t="s">
        <v>152</v>
      </c>
      <c r="B306" s="47" t="s">
        <v>23</v>
      </c>
      <c r="C306" s="47">
        <v>4.0</v>
      </c>
      <c r="D306" s="46" t="s">
        <v>2088</v>
      </c>
      <c r="E306" s="107">
        <v>198241.88</v>
      </c>
      <c r="F306" s="72" t="s">
        <v>45</v>
      </c>
      <c r="G306" s="46" t="s">
        <v>16</v>
      </c>
    </row>
    <row r="307">
      <c r="A307" s="47" t="s">
        <v>152</v>
      </c>
      <c r="B307" s="47" t="s">
        <v>23</v>
      </c>
      <c r="C307" s="47">
        <v>5.0</v>
      </c>
      <c r="D307" s="46" t="s">
        <v>2088</v>
      </c>
      <c r="E307" s="107">
        <v>195299.91</v>
      </c>
      <c r="F307" s="72" t="s">
        <v>45</v>
      </c>
      <c r="G307" s="46" t="s">
        <v>16</v>
      </c>
    </row>
    <row r="308">
      <c r="A308" s="47" t="s">
        <v>152</v>
      </c>
      <c r="B308" s="47" t="s">
        <v>23</v>
      </c>
      <c r="C308" s="47">
        <v>6.0</v>
      </c>
      <c r="D308" s="46" t="s">
        <v>2088</v>
      </c>
      <c r="E308" s="107">
        <v>199502.5</v>
      </c>
      <c r="F308" s="72" t="s">
        <v>45</v>
      </c>
      <c r="G308" s="46" t="s">
        <v>16</v>
      </c>
    </row>
    <row r="309">
      <c r="A309" s="47" t="s">
        <v>152</v>
      </c>
      <c r="B309" s="47" t="s">
        <v>23</v>
      </c>
      <c r="C309" s="47">
        <v>7.0</v>
      </c>
      <c r="D309" s="46" t="s">
        <v>2162</v>
      </c>
      <c r="E309" s="107">
        <v>178055.8</v>
      </c>
      <c r="F309" s="72" t="s">
        <v>27</v>
      </c>
      <c r="G309" s="46" t="s">
        <v>16</v>
      </c>
    </row>
    <row r="310">
      <c r="A310" s="47" t="s">
        <v>152</v>
      </c>
      <c r="B310" s="47" t="s">
        <v>23</v>
      </c>
      <c r="C310" s="47">
        <v>8.0</v>
      </c>
      <c r="D310" s="46" t="s">
        <v>2088</v>
      </c>
      <c r="E310" s="107">
        <v>198746.88</v>
      </c>
      <c r="F310" s="72" t="s">
        <v>45</v>
      </c>
      <c r="G310" s="46" t="s">
        <v>16</v>
      </c>
    </row>
    <row r="311">
      <c r="A311" s="47" t="s">
        <v>152</v>
      </c>
      <c r="B311" s="47" t="s">
        <v>23</v>
      </c>
      <c r="C311" s="47">
        <v>9.0</v>
      </c>
      <c r="D311" s="46" t="s">
        <v>2088</v>
      </c>
      <c r="E311" s="107">
        <v>199005.22</v>
      </c>
      <c r="F311" s="72" t="s">
        <v>45</v>
      </c>
      <c r="G311" s="46" t="s">
        <v>16</v>
      </c>
    </row>
    <row r="312">
      <c r="A312" s="47" t="s">
        <v>152</v>
      </c>
      <c r="B312" s="47" t="s">
        <v>23</v>
      </c>
      <c r="C312" s="47">
        <v>10.0</v>
      </c>
      <c r="D312" s="46" t="s">
        <v>2088</v>
      </c>
      <c r="E312" s="107">
        <v>195940.23</v>
      </c>
      <c r="F312" s="72" t="s">
        <v>45</v>
      </c>
      <c r="G312" s="46" t="s">
        <v>16</v>
      </c>
    </row>
    <row r="313">
      <c r="A313" s="47" t="s">
        <v>153</v>
      </c>
      <c r="B313" s="47" t="s">
        <v>23</v>
      </c>
      <c r="C313" s="47">
        <v>1.0</v>
      </c>
      <c r="D313" s="46" t="s">
        <v>2088</v>
      </c>
      <c r="E313" s="107">
        <v>199300.89</v>
      </c>
      <c r="F313" s="72" t="s">
        <v>45</v>
      </c>
      <c r="G313" s="46" t="s">
        <v>16</v>
      </c>
    </row>
    <row r="314">
      <c r="A314" s="47" t="s">
        <v>153</v>
      </c>
      <c r="B314" s="47" t="s">
        <v>23</v>
      </c>
      <c r="C314" s="47">
        <v>2.0</v>
      </c>
      <c r="D314" s="46" t="s">
        <v>666</v>
      </c>
      <c r="E314" s="107">
        <v>193686.26</v>
      </c>
      <c r="F314" s="72" t="s">
        <v>107</v>
      </c>
      <c r="G314" s="46" t="s">
        <v>16</v>
      </c>
    </row>
    <row r="315">
      <c r="A315" s="47" t="s">
        <v>153</v>
      </c>
      <c r="B315" s="47" t="s">
        <v>23</v>
      </c>
      <c r="C315" s="47">
        <v>3.0</v>
      </c>
      <c r="D315" s="46" t="s">
        <v>700</v>
      </c>
      <c r="E315" s="107">
        <v>193614.02</v>
      </c>
      <c r="F315" s="72" t="s">
        <v>75</v>
      </c>
      <c r="G315" s="46" t="s">
        <v>16</v>
      </c>
    </row>
    <row r="316">
      <c r="A316" s="47" t="s">
        <v>153</v>
      </c>
      <c r="B316" s="47" t="s">
        <v>23</v>
      </c>
      <c r="C316" s="47">
        <v>4.0</v>
      </c>
      <c r="D316" s="46" t="s">
        <v>917</v>
      </c>
      <c r="E316" s="107">
        <v>193955.53</v>
      </c>
      <c r="F316" s="72" t="s">
        <v>54</v>
      </c>
      <c r="G316" s="46" t="s">
        <v>16</v>
      </c>
    </row>
    <row r="317">
      <c r="A317" s="47" t="s">
        <v>153</v>
      </c>
      <c r="B317" s="47" t="s">
        <v>23</v>
      </c>
      <c r="C317" s="47">
        <v>5.0</v>
      </c>
      <c r="D317" s="46" t="s">
        <v>2201</v>
      </c>
      <c r="E317" s="107">
        <v>196661.6</v>
      </c>
      <c r="F317" s="72" t="s">
        <v>45</v>
      </c>
      <c r="G317" s="46" t="s">
        <v>16</v>
      </c>
    </row>
    <row r="318">
      <c r="A318" s="47" t="s">
        <v>153</v>
      </c>
      <c r="B318" s="47" t="s">
        <v>23</v>
      </c>
      <c r="C318" s="47">
        <v>6.0</v>
      </c>
      <c r="D318" s="46" t="s">
        <v>1252</v>
      </c>
      <c r="E318" s="107">
        <v>199686.12</v>
      </c>
      <c r="F318" s="72" t="s">
        <v>95</v>
      </c>
      <c r="G318" s="46" t="s">
        <v>16</v>
      </c>
    </row>
    <row r="319">
      <c r="A319" s="47" t="s">
        <v>153</v>
      </c>
      <c r="B319" s="47" t="s">
        <v>23</v>
      </c>
      <c r="C319" s="47">
        <v>7.0</v>
      </c>
      <c r="D319" s="46" t="s">
        <v>2088</v>
      </c>
      <c r="E319" s="107">
        <v>199590.61</v>
      </c>
      <c r="F319" s="72" t="s">
        <v>45</v>
      </c>
      <c r="G319" s="46" t="s">
        <v>16</v>
      </c>
    </row>
    <row r="320">
      <c r="A320" s="47" t="s">
        <v>153</v>
      </c>
      <c r="B320" s="47" t="s">
        <v>23</v>
      </c>
      <c r="C320" s="47">
        <v>8.0</v>
      </c>
      <c r="D320" s="46" t="s">
        <v>2212</v>
      </c>
      <c r="E320" s="107">
        <v>193450.16</v>
      </c>
      <c r="F320" s="72" t="s">
        <v>95</v>
      </c>
      <c r="G320" s="46" t="s">
        <v>16</v>
      </c>
    </row>
    <row r="321">
      <c r="A321" s="47" t="s">
        <v>153</v>
      </c>
      <c r="B321" s="47" t="s">
        <v>23</v>
      </c>
      <c r="C321" s="47">
        <v>9.0</v>
      </c>
      <c r="D321" s="46" t="s">
        <v>666</v>
      </c>
      <c r="E321" s="107">
        <v>193450.16</v>
      </c>
      <c r="F321" s="72" t="s">
        <v>107</v>
      </c>
      <c r="G321" s="46" t="s">
        <v>16</v>
      </c>
    </row>
    <row r="322">
      <c r="A322" s="47" t="s">
        <v>153</v>
      </c>
      <c r="B322" s="47" t="s">
        <v>23</v>
      </c>
      <c r="C322" s="47">
        <v>10.0</v>
      </c>
      <c r="D322" s="46" t="s">
        <v>2162</v>
      </c>
      <c r="E322" s="107">
        <v>198370.0</v>
      </c>
      <c r="F322" s="72" t="s">
        <v>27</v>
      </c>
      <c r="G322" s="46" t="s">
        <v>16</v>
      </c>
    </row>
    <row r="323">
      <c r="A323" s="47" t="s">
        <v>154</v>
      </c>
      <c r="B323" s="47" t="s">
        <v>23</v>
      </c>
      <c r="C323" s="47">
        <v>1.0</v>
      </c>
      <c r="D323" s="46" t="s">
        <v>2213</v>
      </c>
      <c r="E323" s="107">
        <v>200000.0</v>
      </c>
      <c r="F323" s="72" t="s">
        <v>122</v>
      </c>
      <c r="G323" s="46" t="s">
        <v>16</v>
      </c>
    </row>
    <row r="324">
      <c r="A324" s="47" t="s">
        <v>154</v>
      </c>
      <c r="B324" s="47" t="s">
        <v>23</v>
      </c>
      <c r="C324" s="47">
        <v>2.0</v>
      </c>
      <c r="D324" s="46" t="s">
        <v>2162</v>
      </c>
      <c r="E324" s="107">
        <v>176860.0</v>
      </c>
      <c r="F324" s="72" t="s">
        <v>27</v>
      </c>
      <c r="G324" s="46" t="s">
        <v>16</v>
      </c>
    </row>
    <row r="325">
      <c r="A325" s="47" t="s">
        <v>154</v>
      </c>
      <c r="B325" s="47" t="s">
        <v>23</v>
      </c>
      <c r="C325" s="47">
        <v>3.0</v>
      </c>
      <c r="D325" s="46" t="s">
        <v>2201</v>
      </c>
      <c r="E325" s="107">
        <v>195267.99</v>
      </c>
      <c r="F325" s="72" t="s">
        <v>45</v>
      </c>
      <c r="G325" s="46" t="s">
        <v>16</v>
      </c>
    </row>
    <row r="326">
      <c r="A326" s="47" t="s">
        <v>154</v>
      </c>
      <c r="B326" s="47" t="s">
        <v>23</v>
      </c>
      <c r="C326" s="47">
        <v>4.0</v>
      </c>
      <c r="D326" s="46" t="s">
        <v>2088</v>
      </c>
      <c r="E326" s="107">
        <v>197026.66</v>
      </c>
      <c r="F326" s="72" t="s">
        <v>45</v>
      </c>
      <c r="G326" s="46" t="s">
        <v>16</v>
      </c>
    </row>
    <row r="327">
      <c r="A327" s="47" t="s">
        <v>154</v>
      </c>
      <c r="B327" s="47" t="s">
        <v>23</v>
      </c>
      <c r="C327" s="47">
        <v>5.0</v>
      </c>
      <c r="D327" s="46" t="s">
        <v>2201</v>
      </c>
      <c r="E327" s="107">
        <v>198373.82</v>
      </c>
      <c r="F327" s="72" t="s">
        <v>45</v>
      </c>
      <c r="G327" s="46" t="s">
        <v>16</v>
      </c>
    </row>
    <row r="328">
      <c r="A328" s="47" t="s">
        <v>154</v>
      </c>
      <c r="B328" s="47" t="s">
        <v>23</v>
      </c>
      <c r="C328" s="47">
        <v>6.0</v>
      </c>
      <c r="D328" s="46" t="s">
        <v>666</v>
      </c>
      <c r="E328" s="107">
        <v>191622.6</v>
      </c>
      <c r="F328" s="72" t="s">
        <v>107</v>
      </c>
      <c r="G328" s="46" t="s">
        <v>16</v>
      </c>
    </row>
    <row r="329">
      <c r="A329" s="47" t="s">
        <v>154</v>
      </c>
      <c r="B329" s="47" t="s">
        <v>23</v>
      </c>
      <c r="C329" s="47">
        <v>7.0</v>
      </c>
      <c r="D329" s="46" t="s">
        <v>700</v>
      </c>
      <c r="E329" s="107">
        <v>198984.07</v>
      </c>
      <c r="F329" s="72" t="s">
        <v>75</v>
      </c>
      <c r="G329" s="46" t="s">
        <v>16</v>
      </c>
    </row>
    <row r="330">
      <c r="A330" s="47" t="s">
        <v>154</v>
      </c>
      <c r="B330" s="47" t="s">
        <v>23</v>
      </c>
      <c r="C330" s="47">
        <v>8.0</v>
      </c>
      <c r="D330" s="46" t="s">
        <v>2192</v>
      </c>
      <c r="E330" s="107">
        <v>198984.07</v>
      </c>
      <c r="F330" s="72" t="s">
        <v>89</v>
      </c>
      <c r="G330" s="46" t="s">
        <v>16</v>
      </c>
    </row>
    <row r="331">
      <c r="A331" s="47" t="s">
        <v>154</v>
      </c>
      <c r="B331" s="47" t="s">
        <v>23</v>
      </c>
      <c r="C331" s="47">
        <v>9.0</v>
      </c>
      <c r="D331" s="46" t="s">
        <v>700</v>
      </c>
      <c r="E331" s="107">
        <v>191993.97</v>
      </c>
      <c r="F331" s="72" t="s">
        <v>75</v>
      </c>
      <c r="G331" s="46" t="s">
        <v>16</v>
      </c>
    </row>
    <row r="332">
      <c r="A332" s="47" t="s">
        <v>154</v>
      </c>
      <c r="B332" s="47" t="s">
        <v>23</v>
      </c>
      <c r="C332" s="47">
        <v>10.0</v>
      </c>
      <c r="D332" s="46" t="s">
        <v>2183</v>
      </c>
      <c r="E332" s="107">
        <v>199962.87</v>
      </c>
      <c r="F332" s="72" t="s">
        <v>27</v>
      </c>
      <c r="G332" s="46" t="s">
        <v>16</v>
      </c>
    </row>
    <row r="333">
      <c r="A333" s="47" t="s">
        <v>155</v>
      </c>
      <c r="B333" s="47" t="s">
        <v>23</v>
      </c>
      <c r="C333" s="47">
        <v>1.0</v>
      </c>
      <c r="D333" s="46" t="s">
        <v>2213</v>
      </c>
      <c r="E333" s="107">
        <v>200000.0</v>
      </c>
      <c r="F333" s="72" t="s">
        <v>122</v>
      </c>
      <c r="G333" s="46" t="s">
        <v>16</v>
      </c>
    </row>
    <row r="334">
      <c r="A334" s="47" t="s">
        <v>155</v>
      </c>
      <c r="B334" s="47" t="s">
        <v>23</v>
      </c>
      <c r="C334" s="47">
        <v>2.0</v>
      </c>
      <c r="D334" s="46" t="s">
        <v>2183</v>
      </c>
      <c r="E334" s="107">
        <v>199986.0</v>
      </c>
      <c r="F334" s="72" t="s">
        <v>27</v>
      </c>
      <c r="G334" s="46" t="s">
        <v>16</v>
      </c>
    </row>
    <row r="335">
      <c r="A335" s="47" t="s">
        <v>155</v>
      </c>
      <c r="B335" s="47" t="s">
        <v>23</v>
      </c>
      <c r="C335" s="47">
        <v>3.0</v>
      </c>
      <c r="D335" s="46" t="s">
        <v>2213</v>
      </c>
      <c r="E335" s="107">
        <v>200000.0</v>
      </c>
      <c r="F335" s="72" t="s">
        <v>122</v>
      </c>
      <c r="G335" s="46" t="s">
        <v>16</v>
      </c>
    </row>
    <row r="336">
      <c r="A336" s="47" t="s">
        <v>155</v>
      </c>
      <c r="B336" s="47" t="s">
        <v>23</v>
      </c>
      <c r="C336" s="47">
        <v>4.0</v>
      </c>
      <c r="D336" s="46" t="s">
        <v>681</v>
      </c>
      <c r="E336" s="107">
        <v>185570.94</v>
      </c>
      <c r="F336" s="72" t="s">
        <v>110</v>
      </c>
      <c r="G336" s="46" t="s">
        <v>16</v>
      </c>
    </row>
    <row r="337">
      <c r="A337" s="47" t="s">
        <v>155</v>
      </c>
      <c r="B337" s="47" t="s">
        <v>23</v>
      </c>
      <c r="C337" s="47">
        <v>5.0</v>
      </c>
      <c r="D337" s="46" t="s">
        <v>2088</v>
      </c>
      <c r="E337" s="107">
        <v>164792.35</v>
      </c>
      <c r="F337" s="72" t="s">
        <v>45</v>
      </c>
      <c r="G337" s="46" t="s">
        <v>16</v>
      </c>
    </row>
    <row r="338">
      <c r="A338" s="47" t="s">
        <v>155</v>
      </c>
      <c r="B338" s="47" t="s">
        <v>23</v>
      </c>
      <c r="C338" s="47">
        <v>6.0</v>
      </c>
      <c r="D338" s="46" t="s">
        <v>917</v>
      </c>
      <c r="E338" s="107">
        <v>163029.88</v>
      </c>
      <c r="F338" s="72" t="s">
        <v>54</v>
      </c>
      <c r="G338" s="46" t="s">
        <v>16</v>
      </c>
    </row>
    <row r="339">
      <c r="A339" s="47" t="s">
        <v>155</v>
      </c>
      <c r="B339" s="47" t="s">
        <v>23</v>
      </c>
      <c r="C339" s="47">
        <v>7.0</v>
      </c>
      <c r="D339" s="46" t="s">
        <v>2162</v>
      </c>
      <c r="E339" s="107">
        <v>138859.0</v>
      </c>
      <c r="F339" s="72" t="s">
        <v>27</v>
      </c>
      <c r="G339" s="46" t="s">
        <v>16</v>
      </c>
    </row>
    <row r="340">
      <c r="A340" s="47" t="s">
        <v>155</v>
      </c>
      <c r="B340" s="47" t="s">
        <v>23</v>
      </c>
      <c r="C340" s="47">
        <v>8.0</v>
      </c>
      <c r="D340" s="46" t="s">
        <v>2088</v>
      </c>
      <c r="E340" s="107">
        <v>167488.68</v>
      </c>
      <c r="F340" s="72" t="s">
        <v>45</v>
      </c>
      <c r="G340" s="46" t="s">
        <v>16</v>
      </c>
    </row>
    <row r="341">
      <c r="A341" s="47" t="s">
        <v>156</v>
      </c>
      <c r="B341" s="47" t="s">
        <v>23</v>
      </c>
      <c r="C341" s="47">
        <v>1.0</v>
      </c>
      <c r="D341" s="46" t="s">
        <v>2213</v>
      </c>
      <c r="E341" s="107">
        <v>200000.0</v>
      </c>
      <c r="F341" s="72" t="s">
        <v>122</v>
      </c>
      <c r="G341" s="46" t="s">
        <v>16</v>
      </c>
    </row>
    <row r="342">
      <c r="A342" s="47" t="s">
        <v>156</v>
      </c>
      <c r="B342" s="47" t="s">
        <v>23</v>
      </c>
      <c r="C342" s="47">
        <v>2.0</v>
      </c>
      <c r="D342" s="46" t="s">
        <v>2214</v>
      </c>
      <c r="E342" s="107">
        <v>197214.46</v>
      </c>
      <c r="F342" s="72" t="s">
        <v>122</v>
      </c>
      <c r="G342" s="46" t="s">
        <v>16</v>
      </c>
    </row>
    <row r="343">
      <c r="A343" s="47" t="s">
        <v>156</v>
      </c>
      <c r="B343" s="47" t="s">
        <v>23</v>
      </c>
      <c r="C343" s="47">
        <v>3.0</v>
      </c>
      <c r="D343" s="46" t="s">
        <v>2201</v>
      </c>
      <c r="E343" s="107">
        <v>194217.2</v>
      </c>
      <c r="F343" s="72" t="s">
        <v>45</v>
      </c>
      <c r="G343" s="46" t="s">
        <v>16</v>
      </c>
    </row>
    <row r="344">
      <c r="A344" s="47" t="s">
        <v>156</v>
      </c>
      <c r="B344" s="47" t="s">
        <v>23</v>
      </c>
      <c r="C344" s="47">
        <v>4.0</v>
      </c>
      <c r="D344" s="46" t="s">
        <v>2088</v>
      </c>
      <c r="E344" s="107">
        <v>197844.23</v>
      </c>
      <c r="F344" s="72" t="s">
        <v>45</v>
      </c>
      <c r="G344" s="46" t="s">
        <v>16</v>
      </c>
    </row>
    <row r="345">
      <c r="A345" s="47" t="s">
        <v>156</v>
      </c>
      <c r="B345" s="47" t="s">
        <v>23</v>
      </c>
      <c r="C345" s="47">
        <v>5.0</v>
      </c>
      <c r="D345" s="46" t="s">
        <v>2088</v>
      </c>
      <c r="E345" s="107">
        <v>197792.57</v>
      </c>
      <c r="F345" s="72" t="s">
        <v>45</v>
      </c>
      <c r="G345" s="46" t="s">
        <v>16</v>
      </c>
    </row>
    <row r="346">
      <c r="A346" s="47" t="s">
        <v>156</v>
      </c>
      <c r="B346" s="47" t="s">
        <v>23</v>
      </c>
      <c r="C346" s="47">
        <v>6.0</v>
      </c>
      <c r="D346" s="46" t="s">
        <v>2088</v>
      </c>
      <c r="E346" s="107">
        <v>171446.72</v>
      </c>
      <c r="F346" s="72" t="s">
        <v>45</v>
      </c>
      <c r="G346" s="46" t="s">
        <v>16</v>
      </c>
    </row>
    <row r="347">
      <c r="A347" s="47" t="s">
        <v>156</v>
      </c>
      <c r="B347" s="47" t="s">
        <v>23</v>
      </c>
      <c r="C347" s="47">
        <v>7.0</v>
      </c>
      <c r="D347" s="46" t="s">
        <v>2088</v>
      </c>
      <c r="E347" s="107">
        <v>197638.22</v>
      </c>
      <c r="F347" s="72" t="s">
        <v>45</v>
      </c>
      <c r="G347" s="46" t="s">
        <v>16</v>
      </c>
    </row>
    <row r="348">
      <c r="A348" s="47" t="s">
        <v>156</v>
      </c>
      <c r="B348" s="47" t="s">
        <v>23</v>
      </c>
      <c r="C348" s="47">
        <v>8.0</v>
      </c>
      <c r="D348" s="46" t="s">
        <v>2088</v>
      </c>
      <c r="E348" s="107">
        <v>197971.4</v>
      </c>
      <c r="F348" s="72" t="s">
        <v>45</v>
      </c>
      <c r="G348" s="46" t="s">
        <v>16</v>
      </c>
    </row>
    <row r="349">
      <c r="A349" s="47" t="s">
        <v>156</v>
      </c>
      <c r="B349" s="47" t="s">
        <v>23</v>
      </c>
      <c r="C349" s="47">
        <v>9.0</v>
      </c>
      <c r="D349" s="46" t="s">
        <v>2088</v>
      </c>
      <c r="E349" s="107">
        <v>197397.29</v>
      </c>
      <c r="F349" s="72" t="s">
        <v>45</v>
      </c>
      <c r="G349" s="46" t="s">
        <v>16</v>
      </c>
    </row>
    <row r="350">
      <c r="A350" s="47" t="s">
        <v>156</v>
      </c>
      <c r="B350" s="47" t="s">
        <v>23</v>
      </c>
      <c r="C350" s="47">
        <v>10.0</v>
      </c>
      <c r="D350" s="46" t="s">
        <v>2088</v>
      </c>
      <c r="E350" s="107">
        <v>195574.42</v>
      </c>
      <c r="F350" s="72" t="s">
        <v>45</v>
      </c>
      <c r="G350" s="46" t="s">
        <v>16</v>
      </c>
    </row>
    <row r="351">
      <c r="A351" s="47" t="s">
        <v>157</v>
      </c>
      <c r="B351" s="47" t="s">
        <v>23</v>
      </c>
      <c r="C351" s="47">
        <v>1.0</v>
      </c>
      <c r="D351" s="46" t="s">
        <v>2213</v>
      </c>
      <c r="E351" s="107">
        <v>200000.0</v>
      </c>
      <c r="F351" s="72" t="s">
        <v>122</v>
      </c>
      <c r="G351" s="46" t="s">
        <v>16</v>
      </c>
    </row>
    <row r="352">
      <c r="A352" s="47" t="s">
        <v>157</v>
      </c>
      <c r="B352" s="47" t="s">
        <v>23</v>
      </c>
      <c r="C352" s="47">
        <v>2.0</v>
      </c>
      <c r="D352" s="46" t="s">
        <v>2213</v>
      </c>
      <c r="E352" s="107">
        <v>200000.0</v>
      </c>
      <c r="F352" s="72" t="s">
        <v>122</v>
      </c>
      <c r="G352" s="46" t="s">
        <v>16</v>
      </c>
    </row>
    <row r="353">
      <c r="A353" s="47" t="s">
        <v>157</v>
      </c>
      <c r="B353" s="47" t="s">
        <v>23</v>
      </c>
      <c r="C353" s="47">
        <v>3.0</v>
      </c>
      <c r="D353" s="46" t="s">
        <v>681</v>
      </c>
      <c r="E353" s="107">
        <v>145344.68</v>
      </c>
      <c r="F353" s="72" t="s">
        <v>110</v>
      </c>
      <c r="G353" s="46" t="s">
        <v>16</v>
      </c>
    </row>
    <row r="354">
      <c r="A354" s="47" t="s">
        <v>157</v>
      </c>
      <c r="B354" s="47" t="s">
        <v>23</v>
      </c>
      <c r="C354" s="47">
        <v>4.0</v>
      </c>
      <c r="D354" s="46" t="s">
        <v>681</v>
      </c>
      <c r="E354" s="107">
        <v>194937.02</v>
      </c>
      <c r="F354" s="72" t="s">
        <v>110</v>
      </c>
      <c r="G354" s="46" t="s">
        <v>16</v>
      </c>
    </row>
    <row r="355">
      <c r="A355" s="47" t="s">
        <v>157</v>
      </c>
      <c r="B355" s="47" t="s">
        <v>23</v>
      </c>
      <c r="C355" s="47">
        <v>5.0</v>
      </c>
      <c r="D355" s="46" t="s">
        <v>666</v>
      </c>
      <c r="E355" s="107">
        <v>193523.3</v>
      </c>
      <c r="F355" s="72" t="s">
        <v>107</v>
      </c>
      <c r="G355" s="46" t="s">
        <v>16</v>
      </c>
    </row>
    <row r="356">
      <c r="A356" s="47" t="s">
        <v>157</v>
      </c>
      <c r="B356" s="47" t="s">
        <v>23</v>
      </c>
      <c r="C356" s="47">
        <v>6.0</v>
      </c>
      <c r="D356" s="46" t="s">
        <v>86</v>
      </c>
      <c r="E356" s="107">
        <v>193567.2</v>
      </c>
      <c r="F356" s="72" t="s">
        <v>86</v>
      </c>
      <c r="G356" s="46" t="s">
        <v>16</v>
      </c>
    </row>
    <row r="357">
      <c r="A357" s="47" t="s">
        <v>157</v>
      </c>
      <c r="B357" s="47" t="s">
        <v>23</v>
      </c>
      <c r="C357" s="47">
        <v>7.0</v>
      </c>
      <c r="D357" s="46" t="s">
        <v>2195</v>
      </c>
      <c r="E357" s="107">
        <v>199017.45</v>
      </c>
      <c r="F357" s="72" t="s">
        <v>69</v>
      </c>
      <c r="G357" s="46" t="s">
        <v>16</v>
      </c>
    </row>
    <row r="358">
      <c r="A358" s="47" t="s">
        <v>157</v>
      </c>
      <c r="B358" s="47" t="s">
        <v>23</v>
      </c>
      <c r="C358" s="47">
        <v>8.0</v>
      </c>
      <c r="D358" s="46" t="s">
        <v>2088</v>
      </c>
      <c r="E358" s="107">
        <v>156185.74</v>
      </c>
      <c r="F358" s="72" t="s">
        <v>45</v>
      </c>
      <c r="G358" s="46" t="s">
        <v>16</v>
      </c>
    </row>
    <row r="359">
      <c r="A359" s="47" t="s">
        <v>157</v>
      </c>
      <c r="B359" s="47" t="s">
        <v>23</v>
      </c>
      <c r="C359" s="47">
        <v>9.0</v>
      </c>
      <c r="D359" s="46" t="s">
        <v>2088</v>
      </c>
      <c r="E359" s="107">
        <v>75927.23</v>
      </c>
      <c r="F359" s="72" t="s">
        <v>45</v>
      </c>
      <c r="G359" s="46" t="s">
        <v>16</v>
      </c>
    </row>
    <row r="360">
      <c r="A360" s="47" t="s">
        <v>157</v>
      </c>
      <c r="B360" s="47" t="s">
        <v>23</v>
      </c>
      <c r="C360" s="47">
        <v>10.0</v>
      </c>
      <c r="D360" s="46" t="s">
        <v>86</v>
      </c>
      <c r="E360" s="107">
        <v>77924.85</v>
      </c>
      <c r="F360" s="72" t="s">
        <v>86</v>
      </c>
      <c r="G360" s="46" t="s">
        <v>16</v>
      </c>
    </row>
    <row r="361">
      <c r="A361" s="47" t="s">
        <v>158</v>
      </c>
      <c r="B361" s="47" t="s">
        <v>23</v>
      </c>
      <c r="C361" s="47">
        <v>1.0</v>
      </c>
      <c r="D361" s="46" t="s">
        <v>2213</v>
      </c>
      <c r="E361" s="107">
        <v>200000.0</v>
      </c>
      <c r="F361" s="72" t="s">
        <v>122</v>
      </c>
      <c r="G361" s="46" t="s">
        <v>16</v>
      </c>
    </row>
    <row r="362">
      <c r="A362" s="47" t="s">
        <v>158</v>
      </c>
      <c r="B362" s="47" t="s">
        <v>23</v>
      </c>
      <c r="C362" s="47">
        <v>2.0</v>
      </c>
      <c r="D362" s="46" t="s">
        <v>917</v>
      </c>
      <c r="E362" s="107">
        <v>194227.99</v>
      </c>
      <c r="F362" s="72" t="s">
        <v>54</v>
      </c>
      <c r="G362" s="46" t="s">
        <v>16</v>
      </c>
    </row>
    <row r="363">
      <c r="A363" s="47" t="s">
        <v>158</v>
      </c>
      <c r="B363" s="47" t="s">
        <v>23</v>
      </c>
      <c r="C363" s="47">
        <v>3.0</v>
      </c>
      <c r="D363" s="46" t="s">
        <v>2088</v>
      </c>
      <c r="E363" s="107">
        <v>197033.22</v>
      </c>
      <c r="F363" s="72" t="s">
        <v>45</v>
      </c>
      <c r="G363" s="46" t="s">
        <v>16</v>
      </c>
    </row>
    <row r="364">
      <c r="A364" s="47" t="s">
        <v>158</v>
      </c>
      <c r="B364" s="47" t="s">
        <v>23</v>
      </c>
      <c r="C364" s="47">
        <v>4.0</v>
      </c>
      <c r="D364" s="46" t="s">
        <v>2088</v>
      </c>
      <c r="E364" s="107">
        <v>196684.4</v>
      </c>
      <c r="F364" s="72" t="s">
        <v>45</v>
      </c>
      <c r="G364" s="46" t="s">
        <v>16</v>
      </c>
    </row>
    <row r="365">
      <c r="A365" s="47" t="s">
        <v>158</v>
      </c>
      <c r="B365" s="47" t="s">
        <v>23</v>
      </c>
      <c r="C365" s="47">
        <v>5.0</v>
      </c>
      <c r="D365" s="46" t="s">
        <v>671</v>
      </c>
      <c r="E365" s="107">
        <v>196176.7</v>
      </c>
      <c r="F365" s="72" t="s">
        <v>48</v>
      </c>
      <c r="G365" s="46" t="s">
        <v>16</v>
      </c>
    </row>
    <row r="366">
      <c r="A366" s="47" t="s">
        <v>158</v>
      </c>
      <c r="B366" s="47" t="s">
        <v>23</v>
      </c>
      <c r="C366" s="47">
        <v>6.0</v>
      </c>
      <c r="D366" s="46" t="s">
        <v>917</v>
      </c>
      <c r="E366" s="107">
        <v>193625.22</v>
      </c>
      <c r="F366" s="72" t="s">
        <v>54</v>
      </c>
      <c r="G366" s="46" t="s">
        <v>16</v>
      </c>
    </row>
    <row r="367">
      <c r="A367" s="47" t="s">
        <v>158</v>
      </c>
      <c r="B367" s="47" t="s">
        <v>23</v>
      </c>
      <c r="C367" s="47">
        <v>7.0</v>
      </c>
      <c r="D367" s="46" t="s">
        <v>2088</v>
      </c>
      <c r="E367" s="107">
        <v>196928.54</v>
      </c>
      <c r="F367" s="72" t="s">
        <v>45</v>
      </c>
      <c r="G367" s="46" t="s">
        <v>16</v>
      </c>
    </row>
    <row r="368">
      <c r="A368" s="47" t="s">
        <v>158</v>
      </c>
      <c r="B368" s="47" t="s">
        <v>23</v>
      </c>
      <c r="C368" s="47">
        <v>8.0</v>
      </c>
      <c r="D368" s="46" t="s">
        <v>2088</v>
      </c>
      <c r="E368" s="107">
        <v>199483.35</v>
      </c>
      <c r="F368" s="72" t="s">
        <v>45</v>
      </c>
      <c r="G368" s="46" t="s">
        <v>16</v>
      </c>
    </row>
    <row r="369">
      <c r="A369" s="47" t="s">
        <v>158</v>
      </c>
      <c r="B369" s="47" t="s">
        <v>23</v>
      </c>
      <c r="C369" s="47">
        <v>9.0</v>
      </c>
      <c r="D369" s="46" t="s">
        <v>2162</v>
      </c>
      <c r="E369" s="107">
        <v>172080.0</v>
      </c>
      <c r="F369" s="72" t="s">
        <v>27</v>
      </c>
      <c r="G369" s="46" t="s">
        <v>16</v>
      </c>
    </row>
    <row r="370">
      <c r="A370" s="47" t="s">
        <v>207</v>
      </c>
      <c r="B370" s="47" t="s">
        <v>23</v>
      </c>
      <c r="C370" s="47">
        <v>1.0</v>
      </c>
      <c r="D370" s="46" t="s">
        <v>2213</v>
      </c>
      <c r="E370" s="107">
        <v>200000.0</v>
      </c>
      <c r="F370" s="72" t="s">
        <v>122</v>
      </c>
      <c r="G370" s="46" t="s">
        <v>16</v>
      </c>
    </row>
    <row r="371">
      <c r="A371" s="47" t="s">
        <v>207</v>
      </c>
      <c r="B371" s="47" t="s">
        <v>23</v>
      </c>
      <c r="C371" s="47">
        <v>2.0</v>
      </c>
      <c r="D371" s="46" t="s">
        <v>2213</v>
      </c>
      <c r="E371" s="107">
        <v>200000.0</v>
      </c>
      <c r="F371" s="72" t="s">
        <v>122</v>
      </c>
      <c r="G371" s="46" t="s">
        <v>16</v>
      </c>
    </row>
    <row r="372">
      <c r="A372" s="47" t="s">
        <v>207</v>
      </c>
      <c r="B372" s="47" t="s">
        <v>23</v>
      </c>
      <c r="C372" s="47">
        <v>3.0</v>
      </c>
      <c r="D372" s="46" t="s">
        <v>2213</v>
      </c>
      <c r="E372" s="107">
        <v>200000.0</v>
      </c>
      <c r="F372" s="72" t="s">
        <v>122</v>
      </c>
      <c r="G372" s="46" t="s">
        <v>16</v>
      </c>
    </row>
    <row r="373">
      <c r="A373" s="47" t="s">
        <v>207</v>
      </c>
      <c r="B373" s="47" t="s">
        <v>23</v>
      </c>
      <c r="C373" s="47">
        <v>4.0</v>
      </c>
      <c r="D373" s="46" t="s">
        <v>2088</v>
      </c>
      <c r="E373" s="107">
        <v>199590.05</v>
      </c>
      <c r="F373" s="72" t="s">
        <v>45</v>
      </c>
      <c r="G373" s="46" t="s">
        <v>16</v>
      </c>
    </row>
    <row r="374">
      <c r="A374" s="47" t="s">
        <v>207</v>
      </c>
      <c r="B374" s="47" t="s">
        <v>23</v>
      </c>
      <c r="C374" s="47">
        <v>5.0</v>
      </c>
      <c r="D374" s="46" t="s">
        <v>2088</v>
      </c>
      <c r="E374" s="107">
        <v>199107.83</v>
      </c>
      <c r="F374" s="72" t="s">
        <v>45</v>
      </c>
      <c r="G374" s="46" t="s">
        <v>16</v>
      </c>
    </row>
    <row r="375">
      <c r="A375" s="47" t="s">
        <v>207</v>
      </c>
      <c r="B375" s="47" t="s">
        <v>23</v>
      </c>
      <c r="C375" s="47">
        <v>6.0</v>
      </c>
      <c r="D375" s="46" t="s">
        <v>668</v>
      </c>
      <c r="E375" s="107">
        <v>199080.0</v>
      </c>
      <c r="F375" s="72" t="s">
        <v>69</v>
      </c>
      <c r="G375" s="46" t="s">
        <v>16</v>
      </c>
    </row>
    <row r="376">
      <c r="A376" s="47" t="s">
        <v>207</v>
      </c>
      <c r="B376" s="47" t="s">
        <v>23</v>
      </c>
      <c r="C376" s="47">
        <v>7.0</v>
      </c>
      <c r="D376" s="46" t="s">
        <v>2088</v>
      </c>
      <c r="E376" s="107">
        <v>198559.27</v>
      </c>
      <c r="F376" s="72" t="s">
        <v>45</v>
      </c>
      <c r="G376" s="46" t="s">
        <v>16</v>
      </c>
    </row>
    <row r="377">
      <c r="A377" s="47" t="s">
        <v>207</v>
      </c>
      <c r="B377" s="47" t="s">
        <v>23</v>
      </c>
      <c r="C377" s="47">
        <v>8.0</v>
      </c>
      <c r="D377" s="46" t="s">
        <v>700</v>
      </c>
      <c r="E377" s="107">
        <v>198226.09</v>
      </c>
      <c r="F377" s="72" t="s">
        <v>75</v>
      </c>
      <c r="G377" s="46" t="s">
        <v>16</v>
      </c>
    </row>
    <row r="378">
      <c r="A378" s="47" t="s">
        <v>207</v>
      </c>
      <c r="B378" s="47" t="s">
        <v>23</v>
      </c>
      <c r="C378" s="47">
        <v>9.0</v>
      </c>
      <c r="D378" s="46" t="s">
        <v>700</v>
      </c>
      <c r="E378" s="107">
        <v>198045.52</v>
      </c>
      <c r="F378" s="72" t="s">
        <v>75</v>
      </c>
      <c r="G378" s="46" t="s">
        <v>16</v>
      </c>
    </row>
    <row r="379">
      <c r="A379" s="47" t="s">
        <v>207</v>
      </c>
      <c r="B379" s="47" t="s">
        <v>23</v>
      </c>
      <c r="C379" s="47">
        <v>10.0</v>
      </c>
      <c r="D379" s="46" t="s">
        <v>700</v>
      </c>
      <c r="E379" s="107">
        <v>198950.11</v>
      </c>
      <c r="F379" s="72" t="s">
        <v>75</v>
      </c>
      <c r="G379" s="46" t="s">
        <v>16</v>
      </c>
    </row>
    <row r="380">
      <c r="A380" s="47" t="s">
        <v>208</v>
      </c>
      <c r="B380" s="47" t="s">
        <v>23</v>
      </c>
      <c r="C380" s="47">
        <v>1.0</v>
      </c>
      <c r="D380" s="46" t="s">
        <v>2201</v>
      </c>
      <c r="E380" s="107">
        <v>196523.15</v>
      </c>
      <c r="F380" s="72" t="s">
        <v>45</v>
      </c>
      <c r="G380" s="46" t="s">
        <v>16</v>
      </c>
    </row>
    <row r="381">
      <c r="A381" s="47" t="s">
        <v>208</v>
      </c>
      <c r="B381" s="47" t="s">
        <v>23</v>
      </c>
      <c r="C381" s="47">
        <v>2.0</v>
      </c>
      <c r="D381" s="46" t="s">
        <v>2215</v>
      </c>
      <c r="E381" s="107">
        <v>195945.1</v>
      </c>
      <c r="F381" s="72" t="s">
        <v>66</v>
      </c>
      <c r="G381" s="46" t="s">
        <v>10</v>
      </c>
      <c r="H381" s="46" t="s">
        <v>2216</v>
      </c>
      <c r="I381" s="46" t="s">
        <v>2217</v>
      </c>
    </row>
    <row r="382">
      <c r="A382" s="47" t="s">
        <v>208</v>
      </c>
      <c r="B382" s="47" t="s">
        <v>23</v>
      </c>
      <c r="C382" s="47">
        <v>3.0</v>
      </c>
      <c r="D382" s="46" t="s">
        <v>2088</v>
      </c>
      <c r="E382" s="107">
        <v>199349.74</v>
      </c>
      <c r="F382" s="72" t="s">
        <v>45</v>
      </c>
      <c r="G382" s="46" t="s">
        <v>16</v>
      </c>
    </row>
    <row r="383">
      <c r="A383" s="47" t="s">
        <v>208</v>
      </c>
      <c r="B383" s="47" t="s">
        <v>23</v>
      </c>
      <c r="C383" s="47">
        <v>4.0</v>
      </c>
      <c r="D383" s="46" t="s">
        <v>2192</v>
      </c>
      <c r="E383" s="107">
        <v>196102.26</v>
      </c>
      <c r="F383" s="72" t="s">
        <v>89</v>
      </c>
      <c r="G383" s="46" t="s">
        <v>16</v>
      </c>
    </row>
    <row r="384">
      <c r="A384" s="47" t="s">
        <v>208</v>
      </c>
      <c r="B384" s="47" t="s">
        <v>23</v>
      </c>
      <c r="C384" s="47">
        <v>5.0</v>
      </c>
      <c r="D384" s="46" t="s">
        <v>86</v>
      </c>
      <c r="E384" s="107">
        <v>198911.26</v>
      </c>
      <c r="F384" s="72" t="s">
        <v>86</v>
      </c>
      <c r="G384" s="46" t="s">
        <v>16</v>
      </c>
    </row>
    <row r="385">
      <c r="A385" s="47" t="s">
        <v>208</v>
      </c>
      <c r="B385" s="47" t="s">
        <v>23</v>
      </c>
      <c r="C385" s="47">
        <v>6.0</v>
      </c>
      <c r="D385" s="46" t="s">
        <v>2162</v>
      </c>
      <c r="E385" s="107">
        <v>199421.6</v>
      </c>
      <c r="F385" s="72" t="s">
        <v>27</v>
      </c>
      <c r="G385" s="46" t="s">
        <v>16</v>
      </c>
    </row>
    <row r="386">
      <c r="A386" s="47" t="s">
        <v>208</v>
      </c>
      <c r="B386" s="47" t="s">
        <v>23</v>
      </c>
      <c r="C386" s="47">
        <v>7.0</v>
      </c>
      <c r="D386" s="46" t="s">
        <v>685</v>
      </c>
      <c r="E386" s="107">
        <v>199785.51</v>
      </c>
      <c r="F386" s="72" t="s">
        <v>95</v>
      </c>
      <c r="G386" s="46" t="s">
        <v>16</v>
      </c>
    </row>
    <row r="387">
      <c r="A387" s="47" t="s">
        <v>208</v>
      </c>
      <c r="B387" s="47" t="s">
        <v>23</v>
      </c>
      <c r="C387" s="47">
        <v>8.0</v>
      </c>
      <c r="D387" s="46" t="s">
        <v>666</v>
      </c>
      <c r="E387" s="107">
        <v>193442.75</v>
      </c>
      <c r="F387" s="72" t="s">
        <v>107</v>
      </c>
      <c r="G387" s="46" t="s">
        <v>16</v>
      </c>
    </row>
    <row r="388">
      <c r="A388" s="47" t="s">
        <v>208</v>
      </c>
      <c r="B388" s="47" t="s">
        <v>23</v>
      </c>
      <c r="C388" s="47">
        <v>9.0</v>
      </c>
      <c r="D388" s="46" t="s">
        <v>2200</v>
      </c>
      <c r="E388" s="107">
        <v>193700.98</v>
      </c>
      <c r="F388" s="72" t="s">
        <v>80</v>
      </c>
      <c r="G388" s="46" t="s">
        <v>16</v>
      </c>
    </row>
    <row r="389">
      <c r="A389" s="47" t="s">
        <v>208</v>
      </c>
      <c r="B389" s="47" t="s">
        <v>23</v>
      </c>
      <c r="C389" s="47">
        <v>10.0</v>
      </c>
      <c r="D389" s="46" t="s">
        <v>2209</v>
      </c>
      <c r="E389" s="107">
        <v>199720.64</v>
      </c>
      <c r="F389" s="72" t="s">
        <v>51</v>
      </c>
      <c r="G389" s="46" t="s">
        <v>16</v>
      </c>
    </row>
    <row r="390">
      <c r="A390" s="47" t="s">
        <v>209</v>
      </c>
      <c r="B390" s="47" t="s">
        <v>23</v>
      </c>
      <c r="C390" s="47">
        <v>1.0</v>
      </c>
      <c r="D390" s="46" t="s">
        <v>2162</v>
      </c>
      <c r="E390" s="107">
        <v>199329.84</v>
      </c>
      <c r="F390" s="72" t="s">
        <v>27</v>
      </c>
      <c r="G390" s="46" t="s">
        <v>16</v>
      </c>
    </row>
    <row r="391">
      <c r="A391" s="47" t="s">
        <v>209</v>
      </c>
      <c r="B391" s="47" t="s">
        <v>23</v>
      </c>
      <c r="C391" s="47">
        <v>2.0</v>
      </c>
      <c r="D391" s="46" t="s">
        <v>2162</v>
      </c>
      <c r="E391" s="107">
        <v>199329.84</v>
      </c>
      <c r="F391" s="72" t="s">
        <v>27</v>
      </c>
      <c r="G391" s="46" t="s">
        <v>16</v>
      </c>
    </row>
    <row r="392">
      <c r="A392" s="47" t="s">
        <v>209</v>
      </c>
      <c r="B392" s="47" t="s">
        <v>23</v>
      </c>
      <c r="C392" s="47">
        <v>3.0</v>
      </c>
      <c r="D392" s="46" t="s">
        <v>2192</v>
      </c>
      <c r="E392" s="107">
        <v>195763.93</v>
      </c>
      <c r="F392" s="72" t="s">
        <v>89</v>
      </c>
      <c r="G392" s="46" t="s">
        <v>16</v>
      </c>
    </row>
    <row r="393">
      <c r="A393" s="47" t="s">
        <v>209</v>
      </c>
      <c r="B393" s="47" t="s">
        <v>23</v>
      </c>
      <c r="C393" s="47">
        <v>4.0</v>
      </c>
      <c r="D393" s="46" t="s">
        <v>2088</v>
      </c>
      <c r="E393" s="107">
        <v>199375.02</v>
      </c>
      <c r="F393" s="72" t="s">
        <v>45</v>
      </c>
      <c r="G393" s="46" t="s">
        <v>16</v>
      </c>
    </row>
    <row r="394">
      <c r="A394" s="47" t="s">
        <v>209</v>
      </c>
      <c r="B394" s="47" t="s">
        <v>23</v>
      </c>
      <c r="C394" s="47">
        <v>5.0</v>
      </c>
      <c r="D394" s="46" t="s">
        <v>2192</v>
      </c>
      <c r="E394" s="107">
        <v>195659.24</v>
      </c>
      <c r="F394" s="72" t="s">
        <v>89</v>
      </c>
      <c r="G394" s="46" t="s">
        <v>16</v>
      </c>
    </row>
    <row r="395">
      <c r="A395" s="47" t="s">
        <v>209</v>
      </c>
      <c r="B395" s="47" t="s">
        <v>23</v>
      </c>
      <c r="C395" s="47">
        <v>6.0</v>
      </c>
      <c r="D395" s="46" t="s">
        <v>2162</v>
      </c>
      <c r="E395" s="107">
        <v>177973.07</v>
      </c>
      <c r="F395" s="72" t="s">
        <v>27</v>
      </c>
      <c r="G395" s="46" t="s">
        <v>16</v>
      </c>
    </row>
    <row r="396">
      <c r="A396" s="47" t="s">
        <v>209</v>
      </c>
      <c r="B396" s="47" t="s">
        <v>23</v>
      </c>
      <c r="C396" s="47">
        <v>7.0</v>
      </c>
      <c r="D396" s="46" t="s">
        <v>2088</v>
      </c>
      <c r="E396" s="107">
        <v>198919.35</v>
      </c>
      <c r="F396" s="72" t="s">
        <v>45</v>
      </c>
      <c r="G396" s="46" t="s">
        <v>16</v>
      </c>
    </row>
    <row r="397">
      <c r="A397" s="47" t="s">
        <v>209</v>
      </c>
      <c r="B397" s="47" t="s">
        <v>23</v>
      </c>
      <c r="C397" s="47">
        <v>8.0</v>
      </c>
      <c r="D397" s="46" t="s">
        <v>2088</v>
      </c>
      <c r="E397" s="107">
        <v>199373.46</v>
      </c>
      <c r="F397" s="72" t="s">
        <v>45</v>
      </c>
      <c r="G397" s="46" t="s">
        <v>16</v>
      </c>
    </row>
    <row r="398">
      <c r="A398" s="47" t="s">
        <v>209</v>
      </c>
      <c r="B398" s="47" t="s">
        <v>23</v>
      </c>
      <c r="C398" s="47">
        <v>9.0</v>
      </c>
      <c r="D398" s="46" t="s">
        <v>917</v>
      </c>
      <c r="E398" s="107">
        <v>198652.54</v>
      </c>
      <c r="F398" s="72" t="s">
        <v>54</v>
      </c>
      <c r="G398" s="46" t="s">
        <v>16</v>
      </c>
    </row>
    <row r="399">
      <c r="A399" s="47" t="s">
        <v>209</v>
      </c>
      <c r="B399" s="47" t="s">
        <v>23</v>
      </c>
      <c r="C399" s="47">
        <v>10.0</v>
      </c>
      <c r="D399" s="46" t="s">
        <v>682</v>
      </c>
      <c r="E399" s="107">
        <v>191649.92</v>
      </c>
      <c r="F399" s="72" t="s">
        <v>51</v>
      </c>
      <c r="G399" s="46" t="s">
        <v>16</v>
      </c>
    </row>
    <row r="400">
      <c r="A400" s="47" t="s">
        <v>210</v>
      </c>
      <c r="B400" s="47" t="s">
        <v>23</v>
      </c>
      <c r="C400" s="47">
        <v>1.0</v>
      </c>
      <c r="D400" s="46" t="s">
        <v>700</v>
      </c>
      <c r="E400" s="107">
        <v>192843.02</v>
      </c>
      <c r="F400" s="72" t="s">
        <v>75</v>
      </c>
      <c r="G400" s="46" t="s">
        <v>16</v>
      </c>
    </row>
    <row r="401">
      <c r="A401" s="47" t="s">
        <v>210</v>
      </c>
      <c r="B401" s="47" t="s">
        <v>23</v>
      </c>
      <c r="C401" s="47">
        <v>2.0</v>
      </c>
      <c r="D401" s="46" t="s">
        <v>700</v>
      </c>
      <c r="E401" s="107">
        <v>193594.61</v>
      </c>
      <c r="F401" s="72" t="s">
        <v>75</v>
      </c>
      <c r="G401" s="46" t="s">
        <v>16</v>
      </c>
    </row>
    <row r="402">
      <c r="A402" s="47" t="s">
        <v>210</v>
      </c>
      <c r="B402" s="47" t="s">
        <v>23</v>
      </c>
      <c r="C402" s="47">
        <v>3.0</v>
      </c>
      <c r="D402" s="46" t="s">
        <v>2088</v>
      </c>
      <c r="E402" s="107">
        <v>199193.76</v>
      </c>
      <c r="F402" s="72" t="s">
        <v>45</v>
      </c>
      <c r="G402" s="46" t="s">
        <v>16</v>
      </c>
    </row>
    <row r="403">
      <c r="A403" s="47" t="s">
        <v>210</v>
      </c>
      <c r="B403" s="47" t="s">
        <v>23</v>
      </c>
      <c r="C403" s="47">
        <v>4.0</v>
      </c>
      <c r="D403" s="46" t="s">
        <v>682</v>
      </c>
      <c r="E403" s="107">
        <v>198993.76</v>
      </c>
      <c r="F403" s="72" t="s">
        <v>51</v>
      </c>
      <c r="G403" s="46" t="s">
        <v>16</v>
      </c>
    </row>
    <row r="404">
      <c r="A404" s="47" t="s">
        <v>210</v>
      </c>
      <c r="B404" s="47" t="s">
        <v>23</v>
      </c>
      <c r="C404" s="47">
        <v>5.0</v>
      </c>
      <c r="D404" s="46" t="s">
        <v>700</v>
      </c>
      <c r="E404" s="107">
        <v>197954.42</v>
      </c>
      <c r="F404" s="72" t="s">
        <v>75</v>
      </c>
      <c r="G404" s="46" t="s">
        <v>16</v>
      </c>
    </row>
    <row r="405">
      <c r="A405" s="47" t="s">
        <v>210</v>
      </c>
      <c r="B405" s="47" t="s">
        <v>23</v>
      </c>
      <c r="C405" s="47">
        <v>6.0</v>
      </c>
      <c r="D405" s="46" t="s">
        <v>86</v>
      </c>
      <c r="E405" s="107">
        <v>199085.29</v>
      </c>
      <c r="F405" s="72" t="s">
        <v>86</v>
      </c>
      <c r="G405" s="46" t="s">
        <v>16</v>
      </c>
    </row>
    <row r="406">
      <c r="A406" s="47" t="s">
        <v>210</v>
      </c>
      <c r="B406" s="47" t="s">
        <v>23</v>
      </c>
      <c r="C406" s="47">
        <v>7.0</v>
      </c>
      <c r="D406" s="46" t="s">
        <v>2187</v>
      </c>
      <c r="E406" s="107">
        <v>198719.14</v>
      </c>
      <c r="F406" s="72" t="s">
        <v>119</v>
      </c>
      <c r="G406" s="46" t="s">
        <v>16</v>
      </c>
    </row>
    <row r="407">
      <c r="A407" s="47" t="s">
        <v>210</v>
      </c>
      <c r="B407" s="47" t="s">
        <v>23</v>
      </c>
      <c r="C407" s="47">
        <v>8.0</v>
      </c>
      <c r="D407" s="46" t="s">
        <v>2201</v>
      </c>
      <c r="E407" s="107">
        <v>194365.83</v>
      </c>
      <c r="F407" s="72" t="s">
        <v>45</v>
      </c>
      <c r="G407" s="46" t="s">
        <v>16</v>
      </c>
    </row>
    <row r="408">
      <c r="A408" s="47" t="s">
        <v>210</v>
      </c>
      <c r="B408" s="47" t="s">
        <v>23</v>
      </c>
      <c r="C408" s="47">
        <v>9.0</v>
      </c>
      <c r="D408" s="46" t="s">
        <v>2162</v>
      </c>
      <c r="E408" s="107">
        <v>192729.6</v>
      </c>
      <c r="F408" s="72" t="s">
        <v>27</v>
      </c>
      <c r="G408" s="46" t="s">
        <v>16</v>
      </c>
    </row>
    <row r="409">
      <c r="A409" s="150" t="s">
        <v>210</v>
      </c>
      <c r="B409" s="150" t="s">
        <v>23</v>
      </c>
      <c r="C409" s="150">
        <v>10.0</v>
      </c>
      <c r="D409" s="151" t="s">
        <v>2088</v>
      </c>
      <c r="E409" s="152">
        <v>199278.63</v>
      </c>
      <c r="F409" s="153" t="s">
        <v>45</v>
      </c>
      <c r="G409" s="46" t="s">
        <v>16</v>
      </c>
    </row>
    <row r="410">
      <c r="A410" s="31"/>
      <c r="B410" s="31"/>
      <c r="C410" s="31"/>
      <c r="E410" s="109"/>
      <c r="F410" s="33"/>
      <c r="G410" s="52"/>
    </row>
    <row r="411">
      <c r="A411" s="31"/>
      <c r="B411" s="31"/>
      <c r="C411" s="31"/>
      <c r="E411" s="109"/>
      <c r="F411" s="33"/>
      <c r="G411" s="52"/>
    </row>
    <row r="412">
      <c r="A412" s="31"/>
      <c r="B412" s="31"/>
      <c r="C412" s="31"/>
      <c r="E412" s="109"/>
      <c r="F412" s="33"/>
      <c r="G412" s="52"/>
    </row>
    <row r="413">
      <c r="A413" s="31"/>
      <c r="B413" s="31"/>
      <c r="C413" s="31"/>
      <c r="E413" s="109"/>
      <c r="F413" s="33"/>
      <c r="G413" s="52"/>
    </row>
    <row r="414">
      <c r="A414" s="31"/>
      <c r="B414" s="31"/>
      <c r="C414" s="31"/>
      <c r="E414" s="109"/>
      <c r="F414" s="33"/>
      <c r="G414" s="52"/>
    </row>
    <row r="415">
      <c r="A415" s="31"/>
      <c r="B415" s="31"/>
      <c r="C415" s="31"/>
      <c r="E415" s="109"/>
      <c r="F415" s="33"/>
      <c r="G415" s="52"/>
    </row>
    <row r="416">
      <c r="A416" s="31"/>
      <c r="B416" s="31"/>
      <c r="C416" s="31"/>
      <c r="E416" s="109"/>
      <c r="F416" s="33"/>
      <c r="G416" s="52"/>
    </row>
    <row r="417">
      <c r="A417" s="31"/>
      <c r="B417" s="31"/>
      <c r="C417" s="31"/>
      <c r="E417" s="109"/>
      <c r="F417" s="33"/>
      <c r="G417" s="52"/>
    </row>
    <row r="418">
      <c r="A418" s="31"/>
      <c r="B418" s="31"/>
      <c r="C418" s="31"/>
      <c r="E418" s="109"/>
      <c r="F418" s="33"/>
      <c r="G418" s="52"/>
    </row>
    <row r="419">
      <c r="A419" s="31"/>
      <c r="B419" s="31"/>
      <c r="C419" s="31"/>
      <c r="E419" s="109"/>
      <c r="F419" s="33"/>
      <c r="G419" s="52"/>
    </row>
    <row r="420">
      <c r="A420" s="31"/>
      <c r="B420" s="31"/>
      <c r="C420" s="31"/>
      <c r="E420" s="109"/>
      <c r="F420" s="33"/>
      <c r="G420" s="52"/>
    </row>
    <row r="421">
      <c r="A421" s="31"/>
      <c r="B421" s="31"/>
      <c r="C421" s="31"/>
      <c r="E421" s="109"/>
      <c r="F421" s="33"/>
      <c r="G421" s="52"/>
    </row>
    <row r="422">
      <c r="A422" s="31"/>
      <c r="B422" s="31"/>
      <c r="C422" s="31"/>
      <c r="E422" s="109"/>
      <c r="F422" s="33"/>
      <c r="G422" s="52"/>
    </row>
    <row r="423">
      <c r="A423" s="31"/>
      <c r="B423" s="31"/>
      <c r="C423" s="31"/>
      <c r="E423" s="109"/>
      <c r="F423" s="33"/>
      <c r="G423" s="52"/>
    </row>
    <row r="424">
      <c r="A424" s="31"/>
      <c r="B424" s="31"/>
      <c r="C424" s="31"/>
      <c r="E424" s="109"/>
      <c r="F424" s="33"/>
      <c r="G424" s="52"/>
    </row>
    <row r="425">
      <c r="A425" s="31"/>
      <c r="B425" s="31"/>
      <c r="C425" s="31"/>
      <c r="E425" s="109"/>
      <c r="F425" s="33"/>
      <c r="G425" s="52"/>
    </row>
    <row r="426">
      <c r="A426" s="31"/>
      <c r="B426" s="31"/>
      <c r="C426" s="31"/>
      <c r="E426" s="109"/>
      <c r="F426" s="33"/>
      <c r="G426" s="52"/>
    </row>
    <row r="427">
      <c r="A427" s="31"/>
      <c r="B427" s="31"/>
      <c r="C427" s="31"/>
      <c r="E427" s="109"/>
      <c r="F427" s="33"/>
      <c r="G427" s="52"/>
    </row>
    <row r="428">
      <c r="A428" s="31"/>
      <c r="B428" s="31"/>
      <c r="C428" s="31"/>
      <c r="E428" s="109"/>
      <c r="F428" s="33"/>
      <c r="G428" s="52"/>
    </row>
    <row r="429">
      <c r="A429" s="31"/>
      <c r="B429" s="31"/>
      <c r="C429" s="31"/>
      <c r="E429" s="109"/>
      <c r="F429" s="33"/>
      <c r="G429" s="52"/>
    </row>
    <row r="430">
      <c r="A430" s="31"/>
      <c r="B430" s="31"/>
      <c r="C430" s="31"/>
      <c r="E430" s="109"/>
      <c r="F430" s="33"/>
      <c r="G430" s="52"/>
    </row>
    <row r="431">
      <c r="A431" s="31"/>
      <c r="B431" s="31"/>
      <c r="C431" s="31"/>
      <c r="E431" s="109"/>
      <c r="F431" s="33"/>
      <c r="G431" s="52"/>
    </row>
    <row r="432">
      <c r="A432" s="31"/>
      <c r="B432" s="31"/>
      <c r="C432" s="31"/>
      <c r="E432" s="109"/>
      <c r="F432" s="33"/>
      <c r="G432" s="52"/>
    </row>
    <row r="433">
      <c r="A433" s="31"/>
      <c r="B433" s="31"/>
      <c r="C433" s="31"/>
      <c r="E433" s="109"/>
      <c r="F433" s="33"/>
      <c r="G433" s="52"/>
    </row>
    <row r="434">
      <c r="A434" s="31"/>
      <c r="B434" s="31"/>
      <c r="C434" s="31"/>
      <c r="E434" s="109"/>
      <c r="F434" s="33"/>
      <c r="G434" s="52"/>
    </row>
    <row r="435">
      <c r="A435" s="31"/>
      <c r="B435" s="31"/>
      <c r="C435" s="31"/>
      <c r="E435" s="109"/>
      <c r="F435" s="33"/>
      <c r="G435" s="52"/>
    </row>
    <row r="436">
      <c r="A436" s="31"/>
      <c r="B436" s="31"/>
      <c r="C436" s="31"/>
      <c r="E436" s="109"/>
      <c r="F436" s="33"/>
      <c r="G436" s="52"/>
    </row>
    <row r="437">
      <c r="A437" s="31"/>
      <c r="B437" s="31"/>
      <c r="C437" s="31"/>
      <c r="E437" s="109"/>
      <c r="F437" s="33"/>
      <c r="G437" s="52"/>
    </row>
    <row r="438">
      <c r="A438" s="31"/>
      <c r="B438" s="31"/>
      <c r="C438" s="31"/>
      <c r="E438" s="109"/>
      <c r="F438" s="33"/>
      <c r="G438" s="52"/>
    </row>
    <row r="439">
      <c r="A439" s="31"/>
      <c r="B439" s="31"/>
      <c r="C439" s="31"/>
      <c r="E439" s="109"/>
      <c r="F439" s="33"/>
      <c r="G439" s="52"/>
    </row>
    <row r="440">
      <c r="A440" s="31"/>
      <c r="B440" s="31"/>
      <c r="C440" s="31"/>
      <c r="E440" s="109"/>
      <c r="F440" s="33"/>
      <c r="G440" s="52"/>
    </row>
    <row r="441">
      <c r="A441" s="31"/>
      <c r="B441" s="31"/>
      <c r="C441" s="31"/>
      <c r="E441" s="109"/>
      <c r="F441" s="33"/>
      <c r="G441" s="52"/>
    </row>
    <row r="442">
      <c r="A442" s="31"/>
      <c r="B442" s="31"/>
      <c r="C442" s="31"/>
      <c r="E442" s="109"/>
      <c r="F442" s="33"/>
      <c r="G442" s="52"/>
    </row>
    <row r="443">
      <c r="A443" s="31"/>
      <c r="B443" s="31"/>
      <c r="C443" s="31"/>
      <c r="E443" s="109"/>
      <c r="F443" s="33"/>
      <c r="G443" s="52"/>
    </row>
    <row r="444">
      <c r="A444" s="31"/>
      <c r="B444" s="31"/>
      <c r="C444" s="31"/>
      <c r="E444" s="109"/>
      <c r="F444" s="33"/>
      <c r="G444" s="52"/>
    </row>
    <row r="445">
      <c r="A445" s="31"/>
      <c r="B445" s="31"/>
      <c r="C445" s="31"/>
      <c r="E445" s="109"/>
      <c r="F445" s="33"/>
      <c r="G445" s="52"/>
    </row>
    <row r="446">
      <c r="A446" s="31"/>
      <c r="B446" s="31"/>
      <c r="C446" s="31"/>
      <c r="E446" s="109"/>
      <c r="F446" s="33"/>
      <c r="G446" s="52"/>
    </row>
    <row r="447">
      <c r="A447" s="31"/>
      <c r="B447" s="31"/>
      <c r="C447" s="31"/>
      <c r="E447" s="109"/>
      <c r="F447" s="33"/>
      <c r="G447" s="52"/>
    </row>
    <row r="448">
      <c r="A448" s="31"/>
      <c r="B448" s="31"/>
      <c r="C448" s="31"/>
      <c r="E448" s="109"/>
      <c r="F448" s="33"/>
      <c r="G448" s="52"/>
    </row>
    <row r="449">
      <c r="A449" s="31"/>
      <c r="B449" s="31"/>
      <c r="C449" s="31"/>
      <c r="E449" s="109"/>
      <c r="F449" s="33"/>
      <c r="G449" s="52"/>
    </row>
    <row r="450">
      <c r="A450" s="31"/>
      <c r="B450" s="31"/>
      <c r="C450" s="31"/>
      <c r="E450" s="109"/>
      <c r="F450" s="33"/>
      <c r="G450" s="52"/>
    </row>
    <row r="451">
      <c r="A451" s="31"/>
      <c r="B451" s="31"/>
      <c r="C451" s="31"/>
      <c r="E451" s="109"/>
      <c r="F451" s="33"/>
      <c r="G451" s="52"/>
    </row>
    <row r="452">
      <c r="A452" s="31"/>
      <c r="B452" s="31"/>
      <c r="C452" s="31"/>
      <c r="E452" s="109"/>
      <c r="F452" s="33"/>
      <c r="G452" s="52"/>
    </row>
    <row r="453">
      <c r="A453" s="31"/>
      <c r="B453" s="31"/>
      <c r="C453" s="31"/>
      <c r="E453" s="109"/>
      <c r="F453" s="33"/>
      <c r="G453" s="52"/>
    </row>
    <row r="454">
      <c r="A454" s="31"/>
      <c r="B454" s="31"/>
      <c r="C454" s="31"/>
      <c r="E454" s="109"/>
      <c r="F454" s="33"/>
      <c r="G454" s="52"/>
    </row>
    <row r="455">
      <c r="A455" s="31"/>
      <c r="B455" s="31"/>
      <c r="C455" s="31"/>
      <c r="E455" s="109"/>
      <c r="F455" s="33"/>
      <c r="G455" s="52"/>
    </row>
    <row r="456">
      <c r="A456" s="31"/>
      <c r="B456" s="31"/>
      <c r="C456" s="31"/>
      <c r="E456" s="109"/>
      <c r="F456" s="33"/>
      <c r="G456" s="52"/>
    </row>
    <row r="457">
      <c r="A457" s="31"/>
      <c r="B457" s="31"/>
      <c r="C457" s="31"/>
      <c r="E457" s="109"/>
      <c r="F457" s="33"/>
      <c r="G457" s="52"/>
    </row>
    <row r="458">
      <c r="A458" s="31"/>
      <c r="B458" s="31"/>
      <c r="C458" s="31"/>
      <c r="E458" s="109"/>
      <c r="F458" s="33"/>
      <c r="G458" s="52"/>
    </row>
    <row r="459">
      <c r="A459" s="31"/>
      <c r="B459" s="31"/>
      <c r="C459" s="31"/>
      <c r="E459" s="109"/>
      <c r="F459" s="33"/>
      <c r="G459" s="52"/>
    </row>
    <row r="460">
      <c r="A460" s="31"/>
      <c r="B460" s="31"/>
      <c r="C460" s="31"/>
      <c r="E460" s="109"/>
      <c r="F460" s="33"/>
      <c r="G460" s="52"/>
    </row>
    <row r="461">
      <c r="A461" s="31"/>
      <c r="B461" s="31"/>
      <c r="C461" s="31"/>
      <c r="E461" s="109"/>
      <c r="F461" s="33"/>
      <c r="G461" s="52"/>
    </row>
    <row r="462">
      <c r="A462" s="31"/>
      <c r="B462" s="31"/>
      <c r="C462" s="31"/>
      <c r="E462" s="109"/>
      <c r="F462" s="33"/>
      <c r="G462" s="52"/>
    </row>
    <row r="463">
      <c r="A463" s="31"/>
      <c r="B463" s="31"/>
      <c r="C463" s="31"/>
      <c r="E463" s="109"/>
      <c r="F463" s="33"/>
      <c r="G463" s="52"/>
    </row>
    <row r="464">
      <c r="A464" s="31"/>
      <c r="B464" s="31"/>
      <c r="C464" s="31"/>
      <c r="E464" s="109"/>
      <c r="F464" s="33"/>
      <c r="G464" s="52"/>
    </row>
    <row r="465">
      <c r="A465" s="31"/>
      <c r="B465" s="31"/>
      <c r="C465" s="31"/>
      <c r="E465" s="109"/>
      <c r="F465" s="33"/>
      <c r="G465" s="52"/>
    </row>
    <row r="466">
      <c r="A466" s="31"/>
      <c r="B466" s="31"/>
      <c r="C466" s="31"/>
      <c r="E466" s="109"/>
      <c r="F466" s="33"/>
      <c r="G466" s="52"/>
    </row>
    <row r="467">
      <c r="A467" s="31"/>
      <c r="B467" s="31"/>
      <c r="C467" s="31"/>
      <c r="E467" s="109"/>
      <c r="F467" s="33"/>
      <c r="G467" s="52"/>
    </row>
    <row r="468">
      <c r="A468" s="31"/>
      <c r="B468" s="31"/>
      <c r="C468" s="31"/>
      <c r="E468" s="109"/>
      <c r="F468" s="33"/>
      <c r="G468" s="52"/>
    </row>
    <row r="469">
      <c r="A469" s="31"/>
      <c r="B469" s="31"/>
      <c r="C469" s="31"/>
      <c r="E469" s="109"/>
      <c r="F469" s="33"/>
      <c r="G469" s="52"/>
    </row>
    <row r="470">
      <c r="A470" s="31"/>
      <c r="B470" s="31"/>
      <c r="C470" s="31"/>
      <c r="E470" s="109"/>
      <c r="F470" s="33"/>
      <c r="G470" s="52"/>
    </row>
    <row r="471">
      <c r="A471" s="31"/>
      <c r="B471" s="31"/>
      <c r="C471" s="31"/>
      <c r="E471" s="109"/>
      <c r="F471" s="33"/>
      <c r="G471" s="52"/>
    </row>
    <row r="472">
      <c r="A472" s="31"/>
      <c r="B472" s="31"/>
      <c r="C472" s="31"/>
      <c r="E472" s="109"/>
      <c r="F472" s="33"/>
      <c r="G472" s="52"/>
    </row>
    <row r="473">
      <c r="A473" s="31"/>
      <c r="B473" s="31"/>
      <c r="C473" s="31"/>
      <c r="E473" s="109"/>
      <c r="F473" s="33"/>
      <c r="G473" s="52"/>
    </row>
    <row r="474">
      <c r="A474" s="31"/>
      <c r="B474" s="31"/>
      <c r="C474" s="31"/>
      <c r="E474" s="109"/>
      <c r="F474" s="33"/>
      <c r="G474" s="52"/>
    </row>
    <row r="475">
      <c r="A475" s="31"/>
      <c r="B475" s="31"/>
      <c r="C475" s="31"/>
      <c r="E475" s="109"/>
      <c r="F475" s="33"/>
      <c r="G475" s="52"/>
    </row>
    <row r="476">
      <c r="A476" s="31"/>
      <c r="B476" s="31"/>
      <c r="C476" s="31"/>
      <c r="E476" s="109"/>
      <c r="F476" s="33"/>
      <c r="G476" s="52"/>
    </row>
    <row r="477">
      <c r="A477" s="31"/>
      <c r="B477" s="31"/>
      <c r="C477" s="31"/>
      <c r="E477" s="109"/>
      <c r="F477" s="33"/>
      <c r="G477" s="52"/>
    </row>
    <row r="478">
      <c r="A478" s="31"/>
      <c r="B478" s="31"/>
      <c r="C478" s="31"/>
      <c r="E478" s="109"/>
      <c r="F478" s="33"/>
      <c r="G478" s="52"/>
    </row>
    <row r="479">
      <c r="A479" s="31"/>
      <c r="B479" s="31"/>
      <c r="C479" s="31"/>
      <c r="E479" s="109"/>
      <c r="F479" s="33"/>
      <c r="G479" s="52"/>
    </row>
    <row r="480">
      <c r="A480" s="31"/>
      <c r="B480" s="31"/>
      <c r="C480" s="31"/>
      <c r="E480" s="109"/>
      <c r="F480" s="33"/>
      <c r="G480" s="52"/>
    </row>
    <row r="481">
      <c r="A481" s="31"/>
      <c r="B481" s="31"/>
      <c r="C481" s="31"/>
      <c r="E481" s="109"/>
      <c r="F481" s="33"/>
      <c r="G481" s="52"/>
    </row>
    <row r="482">
      <c r="A482" s="31"/>
      <c r="B482" s="31"/>
      <c r="C482" s="31"/>
      <c r="E482" s="109"/>
      <c r="F482" s="33"/>
      <c r="G482" s="52"/>
    </row>
    <row r="483">
      <c r="A483" s="31"/>
      <c r="B483" s="31"/>
      <c r="C483" s="31"/>
      <c r="E483" s="109"/>
      <c r="F483" s="33"/>
      <c r="G483" s="52"/>
    </row>
    <row r="484">
      <c r="A484" s="31"/>
      <c r="B484" s="31"/>
      <c r="C484" s="31"/>
      <c r="E484" s="109"/>
      <c r="F484" s="33"/>
      <c r="G484" s="52"/>
    </row>
    <row r="485">
      <c r="A485" s="31"/>
      <c r="B485" s="31"/>
      <c r="C485" s="31"/>
      <c r="E485" s="109"/>
      <c r="F485" s="33"/>
      <c r="G485" s="52"/>
    </row>
    <row r="486">
      <c r="A486" s="31"/>
      <c r="B486" s="31"/>
      <c r="C486" s="31"/>
      <c r="E486" s="109"/>
      <c r="F486" s="33"/>
      <c r="G486" s="52"/>
    </row>
    <row r="487">
      <c r="A487" s="31"/>
      <c r="B487" s="31"/>
      <c r="C487" s="31"/>
      <c r="E487" s="109"/>
      <c r="F487" s="33"/>
      <c r="G487" s="52"/>
    </row>
    <row r="488">
      <c r="A488" s="31"/>
      <c r="B488" s="31"/>
      <c r="C488" s="31"/>
      <c r="E488" s="109"/>
      <c r="F488" s="33"/>
      <c r="G488" s="52"/>
    </row>
    <row r="489">
      <c r="A489" s="31"/>
      <c r="B489" s="31"/>
      <c r="C489" s="31"/>
      <c r="E489" s="109"/>
      <c r="F489" s="33"/>
      <c r="G489" s="52"/>
    </row>
    <row r="490">
      <c r="A490" s="31"/>
      <c r="B490" s="31"/>
      <c r="C490" s="31"/>
      <c r="E490" s="109"/>
      <c r="F490" s="33"/>
      <c r="G490" s="52"/>
    </row>
    <row r="491">
      <c r="A491" s="31"/>
      <c r="B491" s="31"/>
      <c r="C491" s="31"/>
      <c r="E491" s="109"/>
      <c r="F491" s="33"/>
      <c r="G491" s="52"/>
    </row>
    <row r="492">
      <c r="A492" s="31"/>
      <c r="B492" s="31"/>
      <c r="C492" s="31"/>
      <c r="E492" s="109"/>
      <c r="F492" s="33"/>
      <c r="G492" s="52"/>
    </row>
    <row r="493">
      <c r="A493" s="31"/>
      <c r="B493" s="31"/>
      <c r="C493" s="31"/>
      <c r="E493" s="109"/>
      <c r="F493" s="33"/>
      <c r="G493" s="52"/>
    </row>
    <row r="494">
      <c r="A494" s="31"/>
      <c r="B494" s="31"/>
      <c r="C494" s="31"/>
      <c r="E494" s="109"/>
      <c r="F494" s="33"/>
      <c r="G494" s="52"/>
    </row>
    <row r="495">
      <c r="A495" s="31"/>
      <c r="B495" s="31"/>
      <c r="C495" s="31"/>
      <c r="E495" s="109"/>
      <c r="F495" s="33"/>
      <c r="G495" s="52"/>
    </row>
    <row r="496">
      <c r="A496" s="31"/>
      <c r="B496" s="31"/>
      <c r="C496" s="31"/>
      <c r="E496" s="109"/>
      <c r="F496" s="33"/>
      <c r="G496" s="52"/>
    </row>
    <row r="497">
      <c r="A497" s="31"/>
      <c r="B497" s="31"/>
      <c r="C497" s="31"/>
      <c r="E497" s="109"/>
      <c r="F497" s="33"/>
      <c r="G497" s="52"/>
    </row>
    <row r="498">
      <c r="A498" s="31"/>
      <c r="B498" s="31"/>
      <c r="C498" s="31"/>
      <c r="E498" s="109"/>
      <c r="F498" s="33"/>
      <c r="G498" s="52"/>
    </row>
    <row r="499">
      <c r="A499" s="31"/>
      <c r="B499" s="31"/>
      <c r="C499" s="31"/>
      <c r="E499" s="109"/>
      <c r="F499" s="33"/>
      <c r="G499" s="52"/>
    </row>
    <row r="500">
      <c r="A500" s="31"/>
      <c r="B500" s="31"/>
      <c r="C500" s="31"/>
      <c r="E500" s="109"/>
      <c r="F500" s="33"/>
      <c r="G500" s="52"/>
    </row>
    <row r="501">
      <c r="A501" s="31"/>
      <c r="B501" s="31"/>
      <c r="C501" s="31"/>
      <c r="E501" s="109"/>
      <c r="F501" s="33"/>
      <c r="G501" s="52"/>
    </row>
    <row r="502">
      <c r="A502" s="31"/>
      <c r="B502" s="31"/>
      <c r="C502" s="31"/>
      <c r="E502" s="109"/>
      <c r="F502" s="33"/>
      <c r="G502" s="52"/>
    </row>
    <row r="503">
      <c r="A503" s="31"/>
      <c r="B503" s="31"/>
      <c r="C503" s="31"/>
      <c r="E503" s="109"/>
      <c r="F503" s="33"/>
      <c r="G503" s="52"/>
    </row>
    <row r="504">
      <c r="A504" s="31"/>
      <c r="B504" s="31"/>
      <c r="C504" s="31"/>
      <c r="E504" s="109"/>
      <c r="F504" s="33"/>
      <c r="G504" s="52"/>
    </row>
    <row r="505">
      <c r="A505" s="31"/>
      <c r="B505" s="31"/>
      <c r="C505" s="31"/>
      <c r="E505" s="109"/>
      <c r="F505" s="33"/>
      <c r="G505" s="52"/>
    </row>
    <row r="506">
      <c r="A506" s="31"/>
      <c r="B506" s="31"/>
      <c r="C506" s="31"/>
      <c r="E506" s="109"/>
      <c r="F506" s="33"/>
      <c r="G506" s="52"/>
    </row>
    <row r="507">
      <c r="A507" s="31"/>
      <c r="B507" s="31"/>
      <c r="C507" s="31"/>
      <c r="E507" s="109"/>
      <c r="F507" s="33"/>
      <c r="G507" s="52"/>
    </row>
    <row r="508">
      <c r="A508" s="31"/>
      <c r="B508" s="31"/>
      <c r="C508" s="31"/>
      <c r="E508" s="109"/>
      <c r="F508" s="33"/>
      <c r="G508" s="52"/>
    </row>
    <row r="509">
      <c r="A509" s="31"/>
      <c r="B509" s="31"/>
      <c r="C509" s="31"/>
      <c r="E509" s="109"/>
      <c r="F509" s="33"/>
      <c r="G509" s="52"/>
    </row>
    <row r="510">
      <c r="A510" s="31"/>
      <c r="B510" s="31"/>
      <c r="C510" s="31"/>
      <c r="E510" s="109"/>
      <c r="F510" s="33"/>
      <c r="G510" s="52"/>
    </row>
    <row r="511">
      <c r="A511" s="31"/>
      <c r="B511" s="31"/>
      <c r="C511" s="31"/>
      <c r="E511" s="109"/>
      <c r="F511" s="33"/>
      <c r="G511" s="52"/>
    </row>
    <row r="512">
      <c r="A512" s="31"/>
      <c r="B512" s="31"/>
      <c r="C512" s="31"/>
      <c r="E512" s="109"/>
      <c r="F512" s="33"/>
      <c r="G512" s="52"/>
    </row>
    <row r="513">
      <c r="A513" s="31"/>
      <c r="B513" s="31"/>
      <c r="C513" s="31"/>
      <c r="E513" s="109"/>
      <c r="F513" s="33"/>
      <c r="G513" s="52"/>
    </row>
    <row r="514">
      <c r="A514" s="31"/>
      <c r="B514" s="31"/>
      <c r="C514" s="31"/>
      <c r="E514" s="109"/>
      <c r="F514" s="33"/>
      <c r="G514" s="52"/>
    </row>
    <row r="515">
      <c r="A515" s="31"/>
      <c r="B515" s="31"/>
      <c r="C515" s="31"/>
      <c r="E515" s="109"/>
      <c r="F515" s="33"/>
      <c r="G515" s="52"/>
    </row>
    <row r="516">
      <c r="A516" s="31"/>
      <c r="B516" s="31"/>
      <c r="C516" s="31"/>
      <c r="E516" s="109"/>
      <c r="F516" s="33"/>
      <c r="G516" s="52"/>
    </row>
    <row r="517">
      <c r="A517" s="31"/>
      <c r="B517" s="31"/>
      <c r="C517" s="31"/>
      <c r="E517" s="109"/>
      <c r="F517" s="33"/>
      <c r="G517" s="52"/>
    </row>
    <row r="518">
      <c r="A518" s="31"/>
      <c r="B518" s="31"/>
      <c r="C518" s="31"/>
      <c r="E518" s="109"/>
      <c r="F518" s="33"/>
      <c r="G518" s="52"/>
    </row>
    <row r="519">
      <c r="A519" s="31"/>
      <c r="B519" s="31"/>
      <c r="C519" s="31"/>
      <c r="E519" s="109"/>
      <c r="F519" s="33"/>
      <c r="G519" s="52"/>
    </row>
    <row r="520">
      <c r="A520" s="31"/>
      <c r="B520" s="31"/>
      <c r="C520" s="31"/>
      <c r="E520" s="109"/>
      <c r="F520" s="33"/>
      <c r="G520" s="52"/>
    </row>
    <row r="521">
      <c r="A521" s="31"/>
      <c r="B521" s="31"/>
      <c r="C521" s="31"/>
      <c r="E521" s="109"/>
      <c r="F521" s="33"/>
      <c r="G521" s="52"/>
    </row>
    <row r="522">
      <c r="A522" s="31"/>
      <c r="B522" s="31"/>
      <c r="C522" s="31"/>
      <c r="E522" s="109"/>
      <c r="F522" s="33"/>
      <c r="G522" s="52"/>
    </row>
    <row r="523">
      <c r="A523" s="31"/>
      <c r="B523" s="31"/>
      <c r="C523" s="31"/>
      <c r="E523" s="109"/>
      <c r="F523" s="33"/>
      <c r="G523" s="52"/>
    </row>
    <row r="524">
      <c r="A524" s="31"/>
      <c r="B524" s="31"/>
      <c r="C524" s="31"/>
      <c r="E524" s="109"/>
      <c r="F524" s="33"/>
      <c r="G524" s="52"/>
    </row>
    <row r="525">
      <c r="A525" s="31"/>
      <c r="B525" s="31"/>
      <c r="C525" s="31"/>
      <c r="E525" s="109"/>
      <c r="F525" s="33"/>
      <c r="G525" s="52"/>
    </row>
    <row r="526">
      <c r="A526" s="31"/>
      <c r="B526" s="31"/>
      <c r="C526" s="31"/>
      <c r="E526" s="109"/>
      <c r="F526" s="33"/>
      <c r="G526" s="52"/>
    </row>
    <row r="527">
      <c r="A527" s="31"/>
      <c r="B527" s="31"/>
      <c r="C527" s="31"/>
      <c r="E527" s="109"/>
      <c r="F527" s="33"/>
      <c r="G527" s="52"/>
    </row>
    <row r="528">
      <c r="A528" s="31"/>
      <c r="B528" s="31"/>
      <c r="C528" s="31"/>
      <c r="E528" s="109"/>
      <c r="F528" s="33"/>
      <c r="G528" s="52"/>
    </row>
    <row r="529">
      <c r="A529" s="31"/>
      <c r="B529" s="31"/>
      <c r="C529" s="31"/>
      <c r="E529" s="109"/>
      <c r="F529" s="33"/>
      <c r="G529" s="52"/>
    </row>
    <row r="530">
      <c r="A530" s="31"/>
      <c r="B530" s="31"/>
      <c r="C530" s="31"/>
      <c r="E530" s="109"/>
      <c r="F530" s="33"/>
      <c r="G530" s="52"/>
    </row>
    <row r="531">
      <c r="A531" s="31"/>
      <c r="B531" s="31"/>
      <c r="C531" s="31"/>
      <c r="E531" s="109"/>
      <c r="F531" s="33"/>
      <c r="G531" s="52"/>
    </row>
    <row r="532">
      <c r="A532" s="31"/>
      <c r="B532" s="31"/>
      <c r="C532" s="31"/>
      <c r="E532" s="109"/>
      <c r="F532" s="33"/>
      <c r="G532" s="52"/>
    </row>
    <row r="533">
      <c r="A533" s="31"/>
      <c r="B533" s="31"/>
      <c r="C533" s="31"/>
      <c r="E533" s="109"/>
      <c r="F533" s="33"/>
      <c r="G533" s="52"/>
    </row>
    <row r="534">
      <c r="A534" s="31"/>
      <c r="B534" s="31"/>
      <c r="C534" s="31"/>
      <c r="E534" s="109"/>
      <c r="F534" s="33"/>
      <c r="G534" s="52"/>
    </row>
    <row r="535">
      <c r="A535" s="31"/>
      <c r="B535" s="31"/>
      <c r="C535" s="31"/>
      <c r="E535" s="109"/>
      <c r="F535" s="33"/>
      <c r="G535" s="52"/>
    </row>
    <row r="536">
      <c r="A536" s="31"/>
      <c r="B536" s="31"/>
      <c r="C536" s="31"/>
      <c r="E536" s="109"/>
      <c r="F536" s="33"/>
      <c r="G536" s="52"/>
    </row>
    <row r="537">
      <c r="A537" s="31"/>
      <c r="B537" s="31"/>
      <c r="C537" s="31"/>
      <c r="E537" s="109"/>
      <c r="F537" s="33"/>
      <c r="G537" s="52"/>
    </row>
    <row r="538">
      <c r="A538" s="31"/>
      <c r="B538" s="31"/>
      <c r="C538" s="31"/>
      <c r="E538" s="109"/>
      <c r="F538" s="33"/>
      <c r="G538" s="52"/>
    </row>
    <row r="539">
      <c r="A539" s="31"/>
      <c r="B539" s="31"/>
      <c r="C539" s="31"/>
      <c r="E539" s="109"/>
      <c r="F539" s="33"/>
      <c r="G539" s="52"/>
    </row>
    <row r="540">
      <c r="A540" s="31"/>
      <c r="B540" s="31"/>
      <c r="C540" s="31"/>
      <c r="E540" s="109"/>
      <c r="F540" s="33"/>
      <c r="G540" s="52"/>
    </row>
    <row r="541">
      <c r="A541" s="31"/>
      <c r="B541" s="31"/>
      <c r="C541" s="31"/>
      <c r="E541" s="109"/>
      <c r="F541" s="33"/>
      <c r="G541" s="52"/>
    </row>
    <row r="542">
      <c r="A542" s="31"/>
      <c r="B542" s="31"/>
      <c r="C542" s="31"/>
      <c r="E542" s="109"/>
      <c r="F542" s="33"/>
      <c r="G542" s="52"/>
    </row>
    <row r="543">
      <c r="A543" s="31"/>
      <c r="B543" s="31"/>
      <c r="C543" s="31"/>
      <c r="E543" s="109"/>
      <c r="F543" s="33"/>
      <c r="G543" s="52"/>
    </row>
    <row r="544">
      <c r="A544" s="31"/>
      <c r="B544" s="31"/>
      <c r="C544" s="31"/>
      <c r="E544" s="109"/>
      <c r="F544" s="33"/>
      <c r="G544" s="52"/>
    </row>
    <row r="545">
      <c r="A545" s="31"/>
      <c r="B545" s="31"/>
      <c r="C545" s="31"/>
      <c r="E545" s="109"/>
      <c r="F545" s="33"/>
      <c r="G545" s="52"/>
    </row>
    <row r="546">
      <c r="A546" s="31"/>
      <c r="B546" s="31"/>
      <c r="C546" s="31"/>
      <c r="E546" s="109"/>
      <c r="F546" s="33"/>
      <c r="G546" s="52"/>
    </row>
    <row r="547">
      <c r="A547" s="31"/>
      <c r="B547" s="31"/>
      <c r="C547" s="31"/>
      <c r="E547" s="109"/>
      <c r="F547" s="33"/>
      <c r="G547" s="52"/>
    </row>
    <row r="548">
      <c r="A548" s="31"/>
      <c r="B548" s="31"/>
      <c r="C548" s="31"/>
      <c r="E548" s="109"/>
      <c r="F548" s="33"/>
      <c r="G548" s="52"/>
    </row>
    <row r="549">
      <c r="A549" s="31"/>
      <c r="B549" s="31"/>
      <c r="C549" s="31"/>
      <c r="E549" s="109"/>
      <c r="F549" s="33"/>
      <c r="G549" s="52"/>
    </row>
    <row r="550">
      <c r="A550" s="31"/>
      <c r="B550" s="31"/>
      <c r="C550" s="31"/>
      <c r="E550" s="109"/>
      <c r="F550" s="33"/>
      <c r="G550" s="52"/>
    </row>
    <row r="551">
      <c r="A551" s="31"/>
      <c r="B551" s="31"/>
      <c r="C551" s="31"/>
      <c r="E551" s="109"/>
      <c r="F551" s="33"/>
      <c r="G551" s="52"/>
    </row>
    <row r="552">
      <c r="A552" s="31"/>
      <c r="B552" s="31"/>
      <c r="C552" s="31"/>
      <c r="E552" s="109"/>
      <c r="F552" s="33"/>
      <c r="G552" s="52"/>
    </row>
    <row r="553">
      <c r="A553" s="31"/>
      <c r="B553" s="31"/>
      <c r="C553" s="31"/>
      <c r="E553" s="109"/>
      <c r="F553" s="33"/>
      <c r="G553" s="52"/>
    </row>
    <row r="554">
      <c r="A554" s="31"/>
      <c r="B554" s="31"/>
      <c r="C554" s="31"/>
      <c r="E554" s="109"/>
      <c r="F554" s="33"/>
      <c r="G554" s="52"/>
    </row>
    <row r="555">
      <c r="A555" s="31"/>
      <c r="B555" s="31"/>
      <c r="C555" s="31"/>
      <c r="E555" s="109"/>
      <c r="F555" s="33"/>
      <c r="G555" s="52"/>
    </row>
    <row r="556">
      <c r="A556" s="31"/>
      <c r="B556" s="31"/>
      <c r="C556" s="31"/>
      <c r="E556" s="109"/>
      <c r="F556" s="33"/>
      <c r="G556" s="52"/>
    </row>
    <row r="557">
      <c r="A557" s="31"/>
      <c r="B557" s="31"/>
      <c r="C557" s="31"/>
      <c r="E557" s="109"/>
      <c r="F557" s="33"/>
      <c r="G557" s="52"/>
    </row>
    <row r="558">
      <c r="A558" s="31"/>
      <c r="B558" s="31"/>
      <c r="C558" s="31"/>
      <c r="E558" s="109"/>
      <c r="F558" s="33"/>
      <c r="G558" s="52"/>
    </row>
    <row r="559">
      <c r="A559" s="31"/>
      <c r="B559" s="31"/>
      <c r="C559" s="31"/>
      <c r="E559" s="109"/>
      <c r="F559" s="33"/>
      <c r="G559" s="52"/>
    </row>
    <row r="560">
      <c r="A560" s="31"/>
      <c r="B560" s="31"/>
      <c r="C560" s="31"/>
      <c r="E560" s="109"/>
      <c r="F560" s="33"/>
      <c r="G560" s="52"/>
    </row>
    <row r="561">
      <c r="A561" s="31"/>
      <c r="B561" s="31"/>
      <c r="C561" s="31"/>
      <c r="E561" s="109"/>
      <c r="F561" s="33"/>
      <c r="G561" s="52"/>
    </row>
    <row r="562">
      <c r="A562" s="31"/>
      <c r="B562" s="31"/>
      <c r="C562" s="31"/>
      <c r="E562" s="109"/>
      <c r="F562" s="33"/>
      <c r="G562" s="52"/>
    </row>
    <row r="563">
      <c r="A563" s="31"/>
      <c r="B563" s="31"/>
      <c r="C563" s="31"/>
      <c r="E563" s="109"/>
      <c r="F563" s="33"/>
      <c r="G563" s="52"/>
    </row>
    <row r="564">
      <c r="A564" s="31"/>
      <c r="B564" s="31"/>
      <c r="C564" s="31"/>
      <c r="E564" s="109"/>
      <c r="F564" s="33"/>
      <c r="G564" s="52"/>
    </row>
    <row r="565">
      <c r="A565" s="31"/>
      <c r="B565" s="31"/>
      <c r="C565" s="31"/>
      <c r="E565" s="109"/>
      <c r="F565" s="33"/>
      <c r="G565" s="52"/>
    </row>
    <row r="566">
      <c r="A566" s="31"/>
      <c r="B566" s="31"/>
      <c r="C566" s="31"/>
      <c r="E566" s="109"/>
      <c r="F566" s="33"/>
      <c r="G566" s="52"/>
    </row>
    <row r="567">
      <c r="A567" s="31"/>
      <c r="B567" s="31"/>
      <c r="C567" s="31"/>
      <c r="E567" s="109"/>
      <c r="F567" s="33"/>
      <c r="G567" s="52"/>
    </row>
    <row r="568">
      <c r="A568" s="31"/>
      <c r="B568" s="31"/>
      <c r="C568" s="31"/>
      <c r="E568" s="109"/>
      <c r="F568" s="33"/>
      <c r="G568" s="52"/>
    </row>
    <row r="569">
      <c r="A569" s="31"/>
      <c r="B569" s="31"/>
      <c r="C569" s="31"/>
      <c r="E569" s="109"/>
      <c r="F569" s="33"/>
      <c r="G569" s="52"/>
    </row>
    <row r="570">
      <c r="A570" s="31"/>
      <c r="B570" s="31"/>
      <c r="C570" s="31"/>
      <c r="E570" s="109"/>
      <c r="F570" s="33"/>
      <c r="G570" s="52"/>
    </row>
    <row r="571">
      <c r="A571" s="31"/>
      <c r="B571" s="31"/>
      <c r="C571" s="31"/>
      <c r="E571" s="109"/>
      <c r="F571" s="33"/>
      <c r="G571" s="52"/>
    </row>
    <row r="572">
      <c r="A572" s="31"/>
      <c r="B572" s="31"/>
      <c r="C572" s="31"/>
      <c r="E572" s="109"/>
      <c r="F572" s="33"/>
      <c r="G572" s="52"/>
    </row>
    <row r="573">
      <c r="A573" s="31"/>
      <c r="B573" s="31"/>
      <c r="C573" s="31"/>
      <c r="E573" s="109"/>
      <c r="F573" s="33"/>
      <c r="G573" s="52"/>
    </row>
    <row r="574">
      <c r="A574" s="31"/>
      <c r="B574" s="31"/>
      <c r="C574" s="31"/>
      <c r="E574" s="109"/>
      <c r="F574" s="33"/>
      <c r="G574" s="52"/>
    </row>
    <row r="575">
      <c r="A575" s="31"/>
      <c r="B575" s="31"/>
      <c r="C575" s="31"/>
      <c r="E575" s="109"/>
      <c r="F575" s="33"/>
      <c r="G575" s="52"/>
    </row>
    <row r="576">
      <c r="A576" s="31"/>
      <c r="B576" s="31"/>
      <c r="C576" s="31"/>
      <c r="E576" s="109"/>
      <c r="F576" s="33"/>
      <c r="G576" s="52"/>
    </row>
    <row r="577">
      <c r="A577" s="31"/>
      <c r="B577" s="31"/>
      <c r="C577" s="31"/>
      <c r="E577" s="109"/>
      <c r="F577" s="33"/>
      <c r="G577" s="52"/>
    </row>
    <row r="578">
      <c r="A578" s="31"/>
      <c r="B578" s="31"/>
      <c r="C578" s="31"/>
      <c r="E578" s="109"/>
      <c r="F578" s="33"/>
      <c r="G578" s="52"/>
    </row>
    <row r="579">
      <c r="A579" s="31"/>
      <c r="B579" s="31"/>
      <c r="C579" s="31"/>
      <c r="E579" s="109"/>
      <c r="F579" s="33"/>
      <c r="G579" s="52"/>
    </row>
    <row r="580">
      <c r="A580" s="31"/>
      <c r="B580" s="31"/>
      <c r="C580" s="31"/>
      <c r="E580" s="109"/>
      <c r="F580" s="33"/>
      <c r="G580" s="52"/>
    </row>
    <row r="581">
      <c r="A581" s="31"/>
      <c r="B581" s="31"/>
      <c r="C581" s="31"/>
      <c r="E581" s="109"/>
      <c r="F581" s="33"/>
      <c r="G581" s="52"/>
    </row>
    <row r="582">
      <c r="A582" s="31"/>
      <c r="B582" s="31"/>
      <c r="C582" s="31"/>
      <c r="E582" s="109"/>
      <c r="F582" s="33"/>
      <c r="G582" s="52"/>
    </row>
    <row r="583">
      <c r="A583" s="31"/>
      <c r="B583" s="31"/>
      <c r="C583" s="31"/>
      <c r="E583" s="109"/>
      <c r="F583" s="33"/>
      <c r="G583" s="52"/>
    </row>
    <row r="584">
      <c r="A584" s="31"/>
      <c r="B584" s="31"/>
      <c r="C584" s="31"/>
      <c r="E584" s="109"/>
      <c r="F584" s="33"/>
      <c r="G584" s="52"/>
    </row>
    <row r="585">
      <c r="A585" s="31"/>
      <c r="B585" s="31"/>
      <c r="C585" s="31"/>
      <c r="E585" s="109"/>
      <c r="F585" s="33"/>
      <c r="G585" s="52"/>
    </row>
    <row r="586">
      <c r="A586" s="31"/>
      <c r="B586" s="31"/>
      <c r="C586" s="31"/>
      <c r="E586" s="109"/>
      <c r="F586" s="33"/>
      <c r="G586" s="52"/>
    </row>
    <row r="587">
      <c r="A587" s="31"/>
      <c r="B587" s="31"/>
      <c r="C587" s="31"/>
      <c r="E587" s="109"/>
      <c r="F587" s="33"/>
      <c r="G587" s="52"/>
    </row>
    <row r="588">
      <c r="A588" s="31"/>
      <c r="B588" s="31"/>
      <c r="C588" s="31"/>
      <c r="E588" s="109"/>
      <c r="F588" s="33"/>
      <c r="G588" s="52"/>
    </row>
    <row r="589">
      <c r="A589" s="31"/>
      <c r="B589" s="31"/>
      <c r="C589" s="31"/>
      <c r="E589" s="109"/>
      <c r="F589" s="33"/>
      <c r="G589" s="52"/>
    </row>
    <row r="590">
      <c r="A590" s="31"/>
      <c r="B590" s="31"/>
      <c r="C590" s="31"/>
      <c r="E590" s="109"/>
      <c r="F590" s="33"/>
      <c r="G590" s="52"/>
    </row>
    <row r="591">
      <c r="A591" s="31"/>
      <c r="B591" s="31"/>
      <c r="C591" s="31"/>
      <c r="E591" s="109"/>
      <c r="F591" s="33"/>
      <c r="G591" s="52"/>
    </row>
    <row r="592">
      <c r="A592" s="31"/>
      <c r="B592" s="31"/>
      <c r="C592" s="31"/>
      <c r="E592" s="109"/>
      <c r="F592" s="33"/>
      <c r="G592" s="52"/>
    </row>
    <row r="593">
      <c r="A593" s="31"/>
      <c r="B593" s="31"/>
      <c r="C593" s="31"/>
      <c r="E593" s="109"/>
      <c r="F593" s="33"/>
      <c r="G593" s="52"/>
    </row>
    <row r="594">
      <c r="A594" s="31"/>
      <c r="B594" s="31"/>
      <c r="C594" s="31"/>
      <c r="E594" s="109"/>
      <c r="F594" s="33"/>
      <c r="G594" s="52"/>
    </row>
    <row r="595">
      <c r="A595" s="31"/>
      <c r="B595" s="31"/>
      <c r="C595" s="31"/>
      <c r="E595" s="109"/>
      <c r="F595" s="33"/>
      <c r="G595" s="52"/>
    </row>
    <row r="596">
      <c r="A596" s="31"/>
      <c r="B596" s="31"/>
      <c r="C596" s="31"/>
      <c r="E596" s="109"/>
      <c r="F596" s="33"/>
      <c r="G596" s="52"/>
    </row>
    <row r="597">
      <c r="A597" s="31"/>
      <c r="B597" s="31"/>
      <c r="C597" s="31"/>
      <c r="E597" s="109"/>
      <c r="F597" s="33"/>
      <c r="G597" s="52"/>
    </row>
    <row r="598">
      <c r="A598" s="31"/>
      <c r="B598" s="31"/>
      <c r="C598" s="31"/>
      <c r="E598" s="109"/>
      <c r="F598" s="33"/>
      <c r="G598" s="52"/>
    </row>
    <row r="599">
      <c r="A599" s="31"/>
      <c r="B599" s="31"/>
      <c r="C599" s="31"/>
      <c r="E599" s="109"/>
      <c r="F599" s="33"/>
      <c r="G599" s="52"/>
    </row>
    <row r="600">
      <c r="A600" s="31"/>
      <c r="B600" s="31"/>
      <c r="C600" s="31"/>
      <c r="E600" s="109"/>
      <c r="F600" s="33"/>
      <c r="G600" s="52"/>
    </row>
    <row r="601">
      <c r="A601" s="31"/>
      <c r="B601" s="31"/>
      <c r="C601" s="31"/>
      <c r="E601" s="109"/>
      <c r="F601" s="33"/>
      <c r="G601" s="52"/>
    </row>
    <row r="602">
      <c r="A602" s="31"/>
      <c r="B602" s="31"/>
      <c r="C602" s="31"/>
      <c r="E602" s="109"/>
      <c r="F602" s="33"/>
      <c r="G602" s="52"/>
    </row>
    <row r="603">
      <c r="A603" s="31"/>
      <c r="B603" s="31"/>
      <c r="C603" s="31"/>
      <c r="E603" s="109"/>
      <c r="F603" s="33"/>
      <c r="G603" s="52"/>
    </row>
    <row r="604">
      <c r="A604" s="31"/>
      <c r="B604" s="31"/>
      <c r="C604" s="31"/>
      <c r="E604" s="109"/>
      <c r="F604" s="33"/>
      <c r="G604" s="52"/>
    </row>
    <row r="605">
      <c r="A605" s="31"/>
      <c r="B605" s="31"/>
      <c r="C605" s="31"/>
      <c r="E605" s="109"/>
      <c r="F605" s="33"/>
      <c r="G605" s="52"/>
    </row>
    <row r="606">
      <c r="A606" s="31"/>
      <c r="B606" s="31"/>
      <c r="C606" s="31"/>
      <c r="E606" s="109"/>
      <c r="F606" s="33"/>
      <c r="G606" s="52"/>
    </row>
    <row r="607">
      <c r="A607" s="31"/>
      <c r="B607" s="31"/>
      <c r="C607" s="31"/>
      <c r="E607" s="109"/>
      <c r="F607" s="33"/>
      <c r="G607" s="52"/>
    </row>
    <row r="608">
      <c r="A608" s="31"/>
      <c r="B608" s="31"/>
      <c r="C608" s="31"/>
      <c r="E608" s="109"/>
      <c r="F608" s="33"/>
      <c r="G608" s="52"/>
    </row>
    <row r="609">
      <c r="A609" s="31"/>
      <c r="B609" s="31"/>
      <c r="C609" s="31"/>
      <c r="E609" s="109"/>
      <c r="F609" s="33"/>
      <c r="G609" s="52"/>
    </row>
    <row r="610">
      <c r="A610" s="31"/>
      <c r="B610" s="31"/>
      <c r="C610" s="31"/>
      <c r="E610" s="109"/>
      <c r="F610" s="33"/>
      <c r="G610" s="52"/>
    </row>
    <row r="611">
      <c r="A611" s="31"/>
      <c r="B611" s="31"/>
      <c r="C611" s="31"/>
      <c r="E611" s="109"/>
      <c r="F611" s="33"/>
      <c r="G611" s="52"/>
    </row>
    <row r="612">
      <c r="A612" s="31"/>
      <c r="B612" s="31"/>
      <c r="C612" s="31"/>
      <c r="E612" s="109"/>
      <c r="F612" s="33"/>
      <c r="G612" s="52"/>
    </row>
    <row r="613">
      <c r="A613" s="31"/>
      <c r="B613" s="31"/>
      <c r="C613" s="31"/>
      <c r="E613" s="109"/>
      <c r="F613" s="33"/>
      <c r="G613" s="52"/>
    </row>
    <row r="614">
      <c r="A614" s="31"/>
      <c r="B614" s="31"/>
      <c r="C614" s="31"/>
      <c r="E614" s="109"/>
      <c r="F614" s="33"/>
      <c r="G614" s="52"/>
    </row>
    <row r="615">
      <c r="A615" s="31"/>
      <c r="B615" s="31"/>
      <c r="C615" s="31"/>
      <c r="E615" s="109"/>
      <c r="F615" s="33"/>
      <c r="G615" s="52"/>
    </row>
    <row r="616">
      <c r="A616" s="31"/>
      <c r="B616" s="31"/>
      <c r="C616" s="31"/>
      <c r="E616" s="109"/>
      <c r="F616" s="33"/>
      <c r="G616" s="52"/>
    </row>
    <row r="617">
      <c r="A617" s="31"/>
      <c r="B617" s="31"/>
      <c r="C617" s="31"/>
      <c r="E617" s="109"/>
      <c r="F617" s="33"/>
      <c r="G617" s="52"/>
    </row>
    <row r="618">
      <c r="A618" s="31"/>
      <c r="B618" s="31"/>
      <c r="C618" s="31"/>
      <c r="E618" s="109"/>
      <c r="F618" s="33"/>
      <c r="G618" s="52"/>
    </row>
    <row r="619">
      <c r="A619" s="31"/>
      <c r="B619" s="31"/>
      <c r="C619" s="31"/>
      <c r="E619" s="109"/>
      <c r="F619" s="33"/>
      <c r="G619" s="52"/>
    </row>
    <row r="620">
      <c r="A620" s="31"/>
      <c r="B620" s="31"/>
      <c r="C620" s="31"/>
      <c r="E620" s="109"/>
      <c r="F620" s="33"/>
      <c r="G620" s="52"/>
    </row>
    <row r="621">
      <c r="A621" s="31"/>
      <c r="B621" s="31"/>
      <c r="C621" s="31"/>
      <c r="E621" s="109"/>
      <c r="F621" s="33"/>
      <c r="G621" s="52"/>
    </row>
    <row r="622">
      <c r="A622" s="31"/>
      <c r="B622" s="31"/>
      <c r="C622" s="31"/>
      <c r="E622" s="109"/>
      <c r="F622" s="33"/>
      <c r="G622" s="52"/>
    </row>
    <row r="623">
      <c r="A623" s="31"/>
      <c r="B623" s="31"/>
      <c r="C623" s="31"/>
      <c r="E623" s="109"/>
      <c r="F623" s="33"/>
      <c r="G623" s="52"/>
    </row>
    <row r="624">
      <c r="A624" s="31"/>
      <c r="B624" s="31"/>
      <c r="C624" s="31"/>
      <c r="E624" s="109"/>
      <c r="F624" s="33"/>
      <c r="G624" s="52"/>
    </row>
    <row r="625">
      <c r="A625" s="31"/>
      <c r="B625" s="31"/>
      <c r="C625" s="31"/>
      <c r="E625" s="109"/>
      <c r="F625" s="33"/>
      <c r="G625" s="52"/>
    </row>
    <row r="626">
      <c r="A626" s="31"/>
      <c r="B626" s="31"/>
      <c r="C626" s="31"/>
      <c r="E626" s="109"/>
      <c r="F626" s="33"/>
      <c r="G626" s="52"/>
    </row>
    <row r="627">
      <c r="A627" s="31"/>
      <c r="B627" s="31"/>
      <c r="C627" s="31"/>
      <c r="E627" s="109"/>
      <c r="F627" s="33"/>
      <c r="G627" s="52"/>
    </row>
    <row r="628">
      <c r="A628" s="31"/>
      <c r="B628" s="31"/>
      <c r="C628" s="31"/>
      <c r="E628" s="109"/>
      <c r="F628" s="33"/>
      <c r="G628" s="52"/>
    </row>
    <row r="629">
      <c r="A629" s="31"/>
      <c r="B629" s="31"/>
      <c r="C629" s="31"/>
      <c r="E629" s="109"/>
      <c r="F629" s="33"/>
      <c r="G629" s="52"/>
    </row>
    <row r="630">
      <c r="A630" s="31"/>
      <c r="B630" s="31"/>
      <c r="C630" s="31"/>
      <c r="E630" s="109"/>
      <c r="F630" s="33"/>
      <c r="G630" s="52"/>
    </row>
    <row r="631">
      <c r="A631" s="31"/>
      <c r="B631" s="31"/>
      <c r="C631" s="31"/>
      <c r="E631" s="109"/>
      <c r="F631" s="33"/>
      <c r="G631" s="52"/>
    </row>
    <row r="632">
      <c r="A632" s="31"/>
      <c r="B632" s="31"/>
      <c r="C632" s="31"/>
      <c r="E632" s="109"/>
      <c r="F632" s="33"/>
      <c r="G632" s="52"/>
    </row>
    <row r="633">
      <c r="A633" s="31"/>
      <c r="B633" s="31"/>
      <c r="C633" s="31"/>
      <c r="E633" s="109"/>
      <c r="F633" s="33"/>
      <c r="G633" s="52"/>
    </row>
    <row r="634">
      <c r="A634" s="31"/>
      <c r="B634" s="31"/>
      <c r="C634" s="31"/>
      <c r="E634" s="109"/>
      <c r="F634" s="33"/>
      <c r="G634" s="52"/>
    </row>
    <row r="635">
      <c r="A635" s="31"/>
      <c r="B635" s="31"/>
      <c r="C635" s="31"/>
      <c r="E635" s="109"/>
      <c r="F635" s="33"/>
      <c r="G635" s="52"/>
    </row>
    <row r="636">
      <c r="A636" s="31"/>
      <c r="B636" s="31"/>
      <c r="C636" s="31"/>
      <c r="E636" s="109"/>
      <c r="F636" s="33"/>
      <c r="G636" s="52"/>
    </row>
    <row r="637">
      <c r="A637" s="31"/>
      <c r="B637" s="31"/>
      <c r="C637" s="31"/>
      <c r="E637" s="109"/>
      <c r="F637" s="33"/>
      <c r="G637" s="52"/>
    </row>
    <row r="638">
      <c r="A638" s="31"/>
      <c r="B638" s="31"/>
      <c r="C638" s="31"/>
      <c r="E638" s="109"/>
      <c r="F638" s="33"/>
      <c r="G638" s="52"/>
    </row>
    <row r="639">
      <c r="A639" s="31"/>
      <c r="B639" s="31"/>
      <c r="C639" s="31"/>
      <c r="E639" s="109"/>
      <c r="F639" s="33"/>
      <c r="G639" s="52"/>
    </row>
    <row r="640">
      <c r="A640" s="31"/>
      <c r="B640" s="31"/>
      <c r="C640" s="31"/>
      <c r="E640" s="109"/>
      <c r="F640" s="33"/>
      <c r="G640" s="52"/>
    </row>
    <row r="641">
      <c r="A641" s="31"/>
      <c r="B641" s="31"/>
      <c r="C641" s="31"/>
      <c r="E641" s="109"/>
      <c r="F641" s="33"/>
      <c r="G641" s="52"/>
    </row>
    <row r="642">
      <c r="A642" s="31"/>
      <c r="B642" s="31"/>
      <c r="C642" s="31"/>
      <c r="E642" s="109"/>
      <c r="F642" s="33"/>
      <c r="G642" s="52"/>
    </row>
    <row r="643">
      <c r="A643" s="31"/>
      <c r="B643" s="31"/>
      <c r="C643" s="31"/>
      <c r="E643" s="109"/>
      <c r="F643" s="33"/>
      <c r="G643" s="52"/>
    </row>
    <row r="644">
      <c r="A644" s="31"/>
      <c r="B644" s="31"/>
      <c r="C644" s="31"/>
      <c r="E644" s="109"/>
      <c r="F644" s="33"/>
      <c r="G644" s="52"/>
    </row>
    <row r="645">
      <c r="A645" s="31"/>
      <c r="B645" s="31"/>
      <c r="C645" s="31"/>
      <c r="E645" s="109"/>
      <c r="F645" s="33"/>
      <c r="G645" s="52"/>
    </row>
    <row r="646">
      <c r="A646" s="31"/>
      <c r="B646" s="31"/>
      <c r="C646" s="31"/>
      <c r="E646" s="109"/>
      <c r="F646" s="33"/>
      <c r="G646" s="52"/>
    </row>
    <row r="647">
      <c r="A647" s="31"/>
      <c r="B647" s="31"/>
      <c r="C647" s="31"/>
      <c r="E647" s="109"/>
      <c r="F647" s="33"/>
      <c r="G647" s="52"/>
    </row>
    <row r="648">
      <c r="A648" s="31"/>
      <c r="B648" s="31"/>
      <c r="C648" s="31"/>
      <c r="E648" s="109"/>
      <c r="F648" s="33"/>
      <c r="G648" s="52"/>
    </row>
    <row r="649">
      <c r="A649" s="31"/>
      <c r="B649" s="31"/>
      <c r="C649" s="31"/>
      <c r="E649" s="109"/>
      <c r="F649" s="33"/>
      <c r="G649" s="52"/>
    </row>
    <row r="650">
      <c r="A650" s="31"/>
      <c r="B650" s="31"/>
      <c r="C650" s="31"/>
      <c r="E650" s="109"/>
      <c r="F650" s="33"/>
      <c r="G650" s="52"/>
    </row>
    <row r="651">
      <c r="A651" s="31"/>
      <c r="B651" s="31"/>
      <c r="C651" s="31"/>
      <c r="E651" s="109"/>
      <c r="F651" s="33"/>
      <c r="G651" s="52"/>
    </row>
    <row r="652">
      <c r="A652" s="31"/>
      <c r="B652" s="31"/>
      <c r="C652" s="31"/>
      <c r="E652" s="109"/>
      <c r="F652" s="33"/>
      <c r="G652" s="52"/>
    </row>
    <row r="653">
      <c r="A653" s="31"/>
      <c r="B653" s="31"/>
      <c r="C653" s="31"/>
      <c r="E653" s="109"/>
      <c r="F653" s="33"/>
      <c r="G653" s="52"/>
    </row>
    <row r="654">
      <c r="A654" s="31"/>
      <c r="B654" s="31"/>
      <c r="C654" s="31"/>
      <c r="E654" s="109"/>
      <c r="F654" s="33"/>
      <c r="G654" s="52"/>
    </row>
    <row r="655">
      <c r="A655" s="31"/>
      <c r="B655" s="31"/>
      <c r="C655" s="31"/>
      <c r="E655" s="109"/>
      <c r="F655" s="33"/>
      <c r="G655" s="52"/>
    </row>
    <row r="656">
      <c r="A656" s="31"/>
      <c r="B656" s="31"/>
      <c r="C656" s="31"/>
      <c r="E656" s="109"/>
      <c r="F656" s="33"/>
      <c r="G656" s="52"/>
    </row>
    <row r="657">
      <c r="A657" s="31"/>
      <c r="B657" s="31"/>
      <c r="C657" s="31"/>
      <c r="E657" s="109"/>
      <c r="F657" s="33"/>
      <c r="G657" s="52"/>
    </row>
    <row r="658">
      <c r="A658" s="31"/>
      <c r="B658" s="31"/>
      <c r="C658" s="31"/>
      <c r="E658" s="109"/>
      <c r="F658" s="33"/>
      <c r="G658" s="52"/>
    </row>
    <row r="659">
      <c r="A659" s="31"/>
      <c r="B659" s="31"/>
      <c r="C659" s="31"/>
      <c r="E659" s="109"/>
      <c r="F659" s="33"/>
      <c r="G659" s="52"/>
    </row>
    <row r="660">
      <c r="A660" s="31"/>
      <c r="B660" s="31"/>
      <c r="C660" s="31"/>
      <c r="E660" s="109"/>
      <c r="F660" s="33"/>
      <c r="G660" s="52"/>
    </row>
    <row r="661">
      <c r="A661" s="31"/>
      <c r="B661" s="31"/>
      <c r="C661" s="31"/>
      <c r="E661" s="109"/>
      <c r="F661" s="33"/>
      <c r="G661" s="52"/>
    </row>
    <row r="662">
      <c r="A662" s="31"/>
      <c r="B662" s="31"/>
      <c r="C662" s="31"/>
      <c r="E662" s="109"/>
      <c r="F662" s="33"/>
      <c r="G662" s="52"/>
    </row>
    <row r="663">
      <c r="A663" s="31"/>
      <c r="B663" s="31"/>
      <c r="C663" s="31"/>
      <c r="E663" s="109"/>
      <c r="F663" s="33"/>
      <c r="G663" s="52"/>
    </row>
    <row r="664">
      <c r="A664" s="31"/>
      <c r="B664" s="31"/>
      <c r="C664" s="31"/>
      <c r="E664" s="109"/>
      <c r="F664" s="33"/>
      <c r="G664" s="52"/>
    </row>
    <row r="665">
      <c r="A665" s="31"/>
      <c r="B665" s="31"/>
      <c r="C665" s="31"/>
      <c r="E665" s="109"/>
      <c r="F665" s="33"/>
      <c r="G665" s="52"/>
    </row>
    <row r="666">
      <c r="A666" s="31"/>
      <c r="B666" s="31"/>
      <c r="C666" s="31"/>
      <c r="E666" s="109"/>
      <c r="F666" s="33"/>
      <c r="G666" s="52"/>
    </row>
    <row r="667">
      <c r="A667" s="31"/>
      <c r="B667" s="31"/>
      <c r="C667" s="31"/>
      <c r="E667" s="109"/>
      <c r="F667" s="33"/>
      <c r="G667" s="52"/>
    </row>
    <row r="668">
      <c r="A668" s="31"/>
      <c r="B668" s="31"/>
      <c r="C668" s="31"/>
      <c r="E668" s="109"/>
      <c r="F668" s="33"/>
      <c r="G668" s="52"/>
    </row>
    <row r="669">
      <c r="A669" s="31"/>
      <c r="B669" s="31"/>
      <c r="C669" s="31"/>
      <c r="E669" s="109"/>
      <c r="F669" s="33"/>
      <c r="G669" s="52"/>
    </row>
    <row r="670">
      <c r="A670" s="31"/>
      <c r="B670" s="31"/>
      <c r="C670" s="31"/>
      <c r="E670" s="109"/>
      <c r="F670" s="33"/>
      <c r="G670" s="52"/>
    </row>
    <row r="671">
      <c r="A671" s="31"/>
      <c r="B671" s="31"/>
      <c r="C671" s="31"/>
      <c r="E671" s="109"/>
      <c r="F671" s="33"/>
      <c r="G671" s="52"/>
    </row>
    <row r="672">
      <c r="A672" s="31"/>
      <c r="B672" s="31"/>
      <c r="C672" s="31"/>
      <c r="E672" s="109"/>
      <c r="F672" s="33"/>
      <c r="G672" s="52"/>
    </row>
    <row r="673">
      <c r="A673" s="31"/>
      <c r="B673" s="31"/>
      <c r="C673" s="31"/>
      <c r="E673" s="109"/>
      <c r="F673" s="33"/>
      <c r="G673" s="52"/>
    </row>
    <row r="674">
      <c r="A674" s="31"/>
      <c r="B674" s="31"/>
      <c r="C674" s="31"/>
      <c r="E674" s="109"/>
      <c r="F674" s="33"/>
      <c r="G674" s="52"/>
    </row>
    <row r="675">
      <c r="A675" s="31"/>
      <c r="B675" s="31"/>
      <c r="C675" s="31"/>
      <c r="E675" s="109"/>
      <c r="F675" s="33"/>
      <c r="G675" s="52"/>
    </row>
    <row r="676">
      <c r="A676" s="31"/>
      <c r="B676" s="31"/>
      <c r="C676" s="31"/>
      <c r="E676" s="109"/>
      <c r="F676" s="33"/>
      <c r="G676" s="52"/>
    </row>
    <row r="677">
      <c r="A677" s="31"/>
      <c r="B677" s="31"/>
      <c r="C677" s="31"/>
      <c r="E677" s="109"/>
      <c r="F677" s="33"/>
      <c r="G677" s="52"/>
    </row>
    <row r="678">
      <c r="A678" s="31"/>
      <c r="B678" s="31"/>
      <c r="C678" s="31"/>
      <c r="E678" s="109"/>
      <c r="F678" s="33"/>
      <c r="G678" s="52"/>
    </row>
    <row r="679">
      <c r="A679" s="31"/>
      <c r="B679" s="31"/>
      <c r="C679" s="31"/>
      <c r="E679" s="109"/>
      <c r="F679" s="33"/>
      <c r="G679" s="52"/>
    </row>
    <row r="680">
      <c r="A680" s="31"/>
      <c r="B680" s="31"/>
      <c r="C680" s="31"/>
      <c r="E680" s="109"/>
      <c r="F680" s="33"/>
      <c r="G680" s="52"/>
    </row>
    <row r="681">
      <c r="A681" s="31"/>
      <c r="B681" s="31"/>
      <c r="C681" s="31"/>
      <c r="E681" s="109"/>
      <c r="F681" s="33"/>
      <c r="G681" s="52"/>
    </row>
    <row r="682">
      <c r="A682" s="31"/>
      <c r="B682" s="31"/>
      <c r="C682" s="31"/>
      <c r="E682" s="109"/>
      <c r="F682" s="33"/>
      <c r="G682" s="52"/>
    </row>
    <row r="683">
      <c r="A683" s="31"/>
      <c r="B683" s="31"/>
      <c r="C683" s="31"/>
      <c r="E683" s="109"/>
      <c r="F683" s="33"/>
      <c r="G683" s="52"/>
    </row>
    <row r="684">
      <c r="A684" s="31"/>
      <c r="B684" s="31"/>
      <c r="C684" s="31"/>
      <c r="E684" s="109"/>
      <c r="F684" s="33"/>
      <c r="G684" s="52"/>
    </row>
    <row r="685">
      <c r="A685" s="31"/>
      <c r="B685" s="31"/>
      <c r="C685" s="31"/>
      <c r="E685" s="109"/>
      <c r="F685" s="33"/>
      <c r="G685" s="52"/>
    </row>
    <row r="686">
      <c r="A686" s="31"/>
      <c r="B686" s="31"/>
      <c r="C686" s="31"/>
      <c r="E686" s="109"/>
      <c r="F686" s="33"/>
      <c r="G686" s="52"/>
    </row>
    <row r="687">
      <c r="A687" s="31"/>
      <c r="B687" s="31"/>
      <c r="C687" s="31"/>
      <c r="E687" s="109"/>
      <c r="F687" s="33"/>
      <c r="G687" s="52"/>
    </row>
    <row r="688">
      <c r="A688" s="31"/>
      <c r="B688" s="31"/>
      <c r="C688" s="31"/>
      <c r="E688" s="109"/>
      <c r="F688" s="33"/>
      <c r="G688" s="52"/>
    </row>
    <row r="689">
      <c r="A689" s="31"/>
      <c r="B689" s="31"/>
      <c r="C689" s="31"/>
      <c r="E689" s="109"/>
      <c r="F689" s="33"/>
      <c r="G689" s="52"/>
    </row>
    <row r="690">
      <c r="A690" s="31"/>
      <c r="B690" s="31"/>
      <c r="C690" s="31"/>
      <c r="E690" s="109"/>
      <c r="F690" s="33"/>
      <c r="G690" s="52"/>
    </row>
    <row r="691">
      <c r="A691" s="31"/>
      <c r="B691" s="31"/>
      <c r="C691" s="31"/>
      <c r="E691" s="109"/>
      <c r="F691" s="33"/>
      <c r="G691" s="52"/>
    </row>
    <row r="692">
      <c r="A692" s="31"/>
      <c r="B692" s="31"/>
      <c r="C692" s="31"/>
      <c r="E692" s="109"/>
      <c r="F692" s="33"/>
      <c r="G692" s="52"/>
    </row>
    <row r="693">
      <c r="A693" s="31"/>
      <c r="B693" s="31"/>
      <c r="C693" s="31"/>
      <c r="E693" s="109"/>
      <c r="F693" s="33"/>
      <c r="G693" s="52"/>
    </row>
    <row r="694">
      <c r="A694" s="31"/>
      <c r="B694" s="31"/>
      <c r="C694" s="31"/>
      <c r="E694" s="109"/>
      <c r="F694" s="33"/>
      <c r="G694" s="52"/>
    </row>
    <row r="695">
      <c r="A695" s="31"/>
      <c r="B695" s="31"/>
      <c r="C695" s="31"/>
      <c r="E695" s="109"/>
      <c r="F695" s="33"/>
      <c r="G695" s="52"/>
    </row>
    <row r="696">
      <c r="A696" s="31"/>
      <c r="B696" s="31"/>
      <c r="C696" s="31"/>
      <c r="E696" s="109"/>
      <c r="F696" s="33"/>
      <c r="G696" s="52"/>
    </row>
    <row r="697">
      <c r="A697" s="31"/>
      <c r="B697" s="31"/>
      <c r="C697" s="31"/>
      <c r="E697" s="109"/>
      <c r="F697" s="33"/>
      <c r="G697" s="52"/>
    </row>
    <row r="698">
      <c r="A698" s="31"/>
      <c r="B698" s="31"/>
      <c r="C698" s="31"/>
      <c r="E698" s="109"/>
      <c r="F698" s="33"/>
      <c r="G698" s="52"/>
    </row>
    <row r="699">
      <c r="A699" s="31"/>
      <c r="B699" s="31"/>
      <c r="C699" s="31"/>
      <c r="E699" s="109"/>
      <c r="F699" s="33"/>
      <c r="G699" s="52"/>
    </row>
    <row r="700">
      <c r="A700" s="31"/>
      <c r="B700" s="31"/>
      <c r="C700" s="31"/>
      <c r="E700" s="109"/>
      <c r="F700" s="33"/>
      <c r="G700" s="52"/>
    </row>
    <row r="701">
      <c r="A701" s="31"/>
      <c r="B701" s="31"/>
      <c r="C701" s="31"/>
      <c r="E701" s="109"/>
      <c r="F701" s="33"/>
      <c r="G701" s="52"/>
    </row>
    <row r="702">
      <c r="A702" s="31"/>
      <c r="B702" s="31"/>
      <c r="C702" s="31"/>
      <c r="E702" s="109"/>
      <c r="F702" s="33"/>
      <c r="G702" s="52"/>
    </row>
    <row r="703">
      <c r="A703" s="31"/>
      <c r="B703" s="31"/>
      <c r="C703" s="31"/>
      <c r="E703" s="109"/>
      <c r="F703" s="33"/>
      <c r="G703" s="52"/>
    </row>
    <row r="704">
      <c r="A704" s="31"/>
      <c r="B704" s="31"/>
      <c r="C704" s="31"/>
      <c r="E704" s="109"/>
      <c r="F704" s="33"/>
      <c r="G704" s="52"/>
    </row>
    <row r="705">
      <c r="A705" s="31"/>
      <c r="B705" s="31"/>
      <c r="C705" s="31"/>
      <c r="E705" s="109"/>
      <c r="F705" s="33"/>
      <c r="G705" s="52"/>
    </row>
    <row r="706">
      <c r="A706" s="31"/>
      <c r="B706" s="31"/>
      <c r="C706" s="31"/>
      <c r="E706" s="109"/>
      <c r="F706" s="33"/>
      <c r="G706" s="52"/>
    </row>
    <row r="707">
      <c r="A707" s="31"/>
      <c r="B707" s="31"/>
      <c r="C707" s="31"/>
      <c r="E707" s="109"/>
      <c r="F707" s="33"/>
      <c r="G707" s="52"/>
    </row>
    <row r="708">
      <c r="A708" s="31"/>
      <c r="B708" s="31"/>
      <c r="C708" s="31"/>
      <c r="E708" s="109"/>
      <c r="F708" s="33"/>
      <c r="G708" s="52"/>
    </row>
    <row r="709">
      <c r="A709" s="31"/>
      <c r="B709" s="31"/>
      <c r="C709" s="31"/>
      <c r="E709" s="109"/>
      <c r="F709" s="33"/>
      <c r="G709" s="52"/>
    </row>
    <row r="710">
      <c r="A710" s="31"/>
      <c r="B710" s="31"/>
      <c r="C710" s="31"/>
      <c r="E710" s="109"/>
      <c r="F710" s="33"/>
      <c r="G710" s="52"/>
    </row>
    <row r="711">
      <c r="A711" s="31"/>
      <c r="B711" s="31"/>
      <c r="C711" s="31"/>
      <c r="E711" s="109"/>
      <c r="F711" s="33"/>
      <c r="G711" s="52"/>
    </row>
    <row r="712">
      <c r="A712" s="31"/>
      <c r="B712" s="31"/>
      <c r="C712" s="31"/>
      <c r="E712" s="109"/>
      <c r="F712" s="33"/>
      <c r="G712" s="52"/>
    </row>
    <row r="713">
      <c r="A713" s="31"/>
      <c r="B713" s="31"/>
      <c r="C713" s="31"/>
      <c r="E713" s="109"/>
      <c r="F713" s="33"/>
      <c r="G713" s="52"/>
    </row>
    <row r="714">
      <c r="A714" s="31"/>
      <c r="B714" s="31"/>
      <c r="C714" s="31"/>
      <c r="E714" s="109"/>
      <c r="F714" s="33"/>
      <c r="G714" s="52"/>
    </row>
    <row r="715">
      <c r="A715" s="31"/>
      <c r="B715" s="31"/>
      <c r="C715" s="31"/>
      <c r="E715" s="109"/>
      <c r="F715" s="33"/>
      <c r="G715" s="52"/>
    </row>
    <row r="716">
      <c r="A716" s="31"/>
      <c r="B716" s="31"/>
      <c r="C716" s="31"/>
      <c r="E716" s="109"/>
      <c r="F716" s="33"/>
      <c r="G716" s="52"/>
    </row>
    <row r="717">
      <c r="A717" s="31"/>
      <c r="B717" s="31"/>
      <c r="C717" s="31"/>
      <c r="E717" s="109"/>
      <c r="F717" s="33"/>
      <c r="G717" s="52"/>
    </row>
    <row r="718">
      <c r="A718" s="31"/>
      <c r="B718" s="31"/>
      <c r="C718" s="31"/>
      <c r="E718" s="109"/>
      <c r="F718" s="33"/>
      <c r="G718" s="52"/>
    </row>
    <row r="719">
      <c r="A719" s="31"/>
      <c r="B719" s="31"/>
      <c r="C719" s="31"/>
      <c r="E719" s="109"/>
      <c r="F719" s="33"/>
      <c r="G719" s="52"/>
    </row>
    <row r="720">
      <c r="A720" s="31"/>
      <c r="B720" s="31"/>
      <c r="C720" s="31"/>
      <c r="E720" s="109"/>
      <c r="F720" s="33"/>
      <c r="G720" s="52"/>
    </row>
    <row r="721">
      <c r="A721" s="31"/>
      <c r="B721" s="31"/>
      <c r="C721" s="31"/>
      <c r="E721" s="109"/>
      <c r="F721" s="33"/>
      <c r="G721" s="52"/>
    </row>
    <row r="722">
      <c r="A722" s="31"/>
      <c r="B722" s="31"/>
      <c r="C722" s="31"/>
      <c r="E722" s="109"/>
      <c r="F722" s="33"/>
      <c r="G722" s="52"/>
    </row>
    <row r="723">
      <c r="A723" s="31"/>
      <c r="B723" s="31"/>
      <c r="C723" s="31"/>
      <c r="E723" s="109"/>
      <c r="F723" s="33"/>
      <c r="G723" s="52"/>
    </row>
    <row r="724">
      <c r="A724" s="31"/>
      <c r="B724" s="31"/>
      <c r="C724" s="31"/>
      <c r="E724" s="109"/>
      <c r="F724" s="33"/>
      <c r="G724" s="52"/>
    </row>
    <row r="725">
      <c r="A725" s="31"/>
      <c r="B725" s="31"/>
      <c r="C725" s="31"/>
      <c r="E725" s="109"/>
      <c r="F725" s="33"/>
      <c r="G725" s="52"/>
    </row>
    <row r="726">
      <c r="A726" s="31"/>
      <c r="B726" s="31"/>
      <c r="C726" s="31"/>
      <c r="E726" s="109"/>
      <c r="F726" s="33"/>
      <c r="G726" s="52"/>
    </row>
    <row r="727">
      <c r="A727" s="31"/>
      <c r="B727" s="31"/>
      <c r="C727" s="31"/>
      <c r="E727" s="109"/>
      <c r="F727" s="33"/>
      <c r="G727" s="52"/>
    </row>
    <row r="728">
      <c r="A728" s="31"/>
      <c r="B728" s="31"/>
      <c r="C728" s="31"/>
      <c r="E728" s="109"/>
      <c r="F728" s="33"/>
      <c r="G728" s="52"/>
    </row>
    <row r="729">
      <c r="A729" s="31"/>
      <c r="B729" s="31"/>
      <c r="C729" s="31"/>
      <c r="E729" s="109"/>
      <c r="F729" s="33"/>
      <c r="G729" s="52"/>
    </row>
    <row r="730">
      <c r="A730" s="31"/>
      <c r="B730" s="31"/>
      <c r="C730" s="31"/>
      <c r="E730" s="109"/>
      <c r="F730" s="33"/>
      <c r="G730" s="52"/>
    </row>
    <row r="731">
      <c r="A731" s="31"/>
      <c r="B731" s="31"/>
      <c r="C731" s="31"/>
      <c r="E731" s="109"/>
      <c r="F731" s="33"/>
      <c r="G731" s="52"/>
    </row>
    <row r="732">
      <c r="A732" s="31"/>
      <c r="B732" s="31"/>
      <c r="C732" s="31"/>
      <c r="E732" s="109"/>
      <c r="F732" s="33"/>
      <c r="G732" s="52"/>
    </row>
    <row r="733">
      <c r="A733" s="31"/>
      <c r="B733" s="31"/>
      <c r="C733" s="31"/>
      <c r="E733" s="109"/>
      <c r="F733" s="33"/>
      <c r="G733" s="52"/>
    </row>
    <row r="734">
      <c r="A734" s="31"/>
      <c r="B734" s="31"/>
      <c r="C734" s="31"/>
      <c r="E734" s="109"/>
      <c r="F734" s="33"/>
      <c r="G734" s="52"/>
    </row>
    <row r="735">
      <c r="A735" s="31"/>
      <c r="B735" s="31"/>
      <c r="C735" s="31"/>
      <c r="E735" s="109"/>
      <c r="F735" s="33"/>
      <c r="G735" s="52"/>
    </row>
    <row r="736">
      <c r="A736" s="31"/>
      <c r="B736" s="31"/>
      <c r="C736" s="31"/>
      <c r="E736" s="109"/>
      <c r="F736" s="33"/>
      <c r="G736" s="52"/>
    </row>
    <row r="737">
      <c r="A737" s="31"/>
      <c r="B737" s="31"/>
      <c r="C737" s="31"/>
      <c r="E737" s="109"/>
      <c r="F737" s="33"/>
      <c r="G737" s="52"/>
    </row>
    <row r="738">
      <c r="A738" s="31"/>
      <c r="B738" s="31"/>
      <c r="C738" s="31"/>
      <c r="E738" s="109"/>
      <c r="F738" s="33"/>
      <c r="G738" s="52"/>
    </row>
    <row r="739">
      <c r="A739" s="31"/>
      <c r="B739" s="31"/>
      <c r="C739" s="31"/>
      <c r="E739" s="109"/>
      <c r="F739" s="33"/>
      <c r="G739" s="52"/>
    </row>
    <row r="740">
      <c r="A740" s="31"/>
      <c r="B740" s="31"/>
      <c r="C740" s="31"/>
      <c r="E740" s="109"/>
      <c r="F740" s="33"/>
      <c r="G740" s="52"/>
    </row>
    <row r="741">
      <c r="A741" s="31"/>
      <c r="B741" s="31"/>
      <c r="C741" s="31"/>
      <c r="E741" s="109"/>
      <c r="F741" s="33"/>
      <c r="G741" s="52"/>
    </row>
    <row r="742">
      <c r="A742" s="31"/>
      <c r="B742" s="31"/>
      <c r="C742" s="31"/>
      <c r="E742" s="109"/>
      <c r="F742" s="33"/>
      <c r="G742" s="52"/>
    </row>
    <row r="743">
      <c r="A743" s="31"/>
      <c r="B743" s="31"/>
      <c r="C743" s="31"/>
      <c r="E743" s="109"/>
      <c r="F743" s="33"/>
      <c r="G743" s="52"/>
    </row>
    <row r="744">
      <c r="A744" s="31"/>
      <c r="B744" s="31"/>
      <c r="C744" s="31"/>
      <c r="E744" s="109"/>
      <c r="F744" s="33"/>
      <c r="G744" s="52"/>
    </row>
    <row r="745">
      <c r="A745" s="31"/>
      <c r="B745" s="31"/>
      <c r="C745" s="31"/>
      <c r="E745" s="109"/>
      <c r="F745" s="33"/>
      <c r="G745" s="52"/>
    </row>
    <row r="746">
      <c r="A746" s="31"/>
      <c r="B746" s="31"/>
      <c r="C746" s="31"/>
      <c r="E746" s="109"/>
      <c r="F746" s="33"/>
      <c r="G746" s="52"/>
    </row>
    <row r="747">
      <c r="A747" s="31"/>
      <c r="B747" s="31"/>
      <c r="C747" s="31"/>
      <c r="E747" s="109"/>
      <c r="F747" s="33"/>
      <c r="G747" s="52"/>
    </row>
    <row r="748">
      <c r="A748" s="31"/>
      <c r="B748" s="31"/>
      <c r="C748" s="31"/>
      <c r="E748" s="109"/>
      <c r="F748" s="33"/>
      <c r="G748" s="52"/>
    </row>
    <row r="749">
      <c r="A749" s="31"/>
      <c r="B749" s="31"/>
      <c r="C749" s="31"/>
      <c r="E749" s="109"/>
      <c r="F749" s="33"/>
      <c r="G749" s="52"/>
    </row>
    <row r="750">
      <c r="A750" s="31"/>
      <c r="B750" s="31"/>
      <c r="C750" s="31"/>
      <c r="E750" s="109"/>
      <c r="F750" s="33"/>
      <c r="G750" s="52"/>
    </row>
    <row r="751">
      <c r="A751" s="31"/>
      <c r="B751" s="31"/>
      <c r="C751" s="31"/>
      <c r="E751" s="109"/>
      <c r="F751" s="33"/>
      <c r="G751" s="52"/>
    </row>
    <row r="752">
      <c r="A752" s="31"/>
      <c r="B752" s="31"/>
      <c r="C752" s="31"/>
      <c r="E752" s="109"/>
      <c r="F752" s="33"/>
      <c r="G752" s="52"/>
    </row>
    <row r="753">
      <c r="A753" s="31"/>
      <c r="B753" s="31"/>
      <c r="C753" s="31"/>
      <c r="E753" s="109"/>
      <c r="F753" s="33"/>
      <c r="G753" s="52"/>
    </row>
    <row r="754">
      <c r="A754" s="31"/>
      <c r="B754" s="31"/>
      <c r="C754" s="31"/>
      <c r="E754" s="109"/>
      <c r="F754" s="33"/>
      <c r="G754" s="52"/>
    </row>
    <row r="755">
      <c r="A755" s="31"/>
      <c r="B755" s="31"/>
      <c r="C755" s="31"/>
      <c r="E755" s="109"/>
      <c r="F755" s="33"/>
      <c r="G755" s="52"/>
    </row>
    <row r="756">
      <c r="A756" s="31"/>
      <c r="B756" s="31"/>
      <c r="C756" s="31"/>
      <c r="E756" s="109"/>
      <c r="F756" s="33"/>
      <c r="G756" s="52"/>
    </row>
    <row r="757">
      <c r="A757" s="31"/>
      <c r="B757" s="31"/>
      <c r="C757" s="31"/>
      <c r="E757" s="109"/>
      <c r="F757" s="33"/>
      <c r="G757" s="52"/>
    </row>
    <row r="758">
      <c r="A758" s="31"/>
      <c r="B758" s="31"/>
      <c r="C758" s="31"/>
      <c r="E758" s="109"/>
      <c r="F758" s="33"/>
      <c r="G758" s="52"/>
    </row>
    <row r="759">
      <c r="A759" s="31"/>
      <c r="B759" s="31"/>
      <c r="C759" s="31"/>
      <c r="E759" s="109"/>
      <c r="F759" s="33"/>
      <c r="G759" s="52"/>
    </row>
    <row r="760">
      <c r="A760" s="31"/>
      <c r="B760" s="31"/>
      <c r="C760" s="31"/>
      <c r="E760" s="109"/>
      <c r="F760" s="33"/>
      <c r="G760" s="52"/>
    </row>
    <row r="761">
      <c r="A761" s="31"/>
      <c r="B761" s="31"/>
      <c r="C761" s="31"/>
      <c r="E761" s="109"/>
      <c r="F761" s="33"/>
      <c r="G761" s="52"/>
    </row>
    <row r="762">
      <c r="A762" s="31"/>
      <c r="B762" s="31"/>
      <c r="C762" s="31"/>
      <c r="E762" s="109"/>
      <c r="F762" s="33"/>
      <c r="G762" s="52"/>
    </row>
    <row r="763">
      <c r="A763" s="31"/>
      <c r="B763" s="31"/>
      <c r="C763" s="31"/>
      <c r="E763" s="109"/>
      <c r="F763" s="33"/>
      <c r="G763" s="52"/>
    </row>
    <row r="764">
      <c r="A764" s="31"/>
      <c r="B764" s="31"/>
      <c r="C764" s="31"/>
      <c r="E764" s="109"/>
      <c r="F764" s="33"/>
      <c r="G764" s="52"/>
    </row>
    <row r="765">
      <c r="A765" s="31"/>
      <c r="B765" s="31"/>
      <c r="C765" s="31"/>
      <c r="E765" s="109"/>
      <c r="F765" s="33"/>
      <c r="G765" s="52"/>
    </row>
    <row r="766">
      <c r="A766" s="31"/>
      <c r="B766" s="31"/>
      <c r="C766" s="31"/>
      <c r="E766" s="109"/>
      <c r="F766" s="33"/>
      <c r="G766" s="52"/>
    </row>
    <row r="767">
      <c r="A767" s="31"/>
      <c r="B767" s="31"/>
      <c r="C767" s="31"/>
      <c r="E767" s="109"/>
      <c r="F767" s="33"/>
      <c r="G767" s="52"/>
    </row>
    <row r="768">
      <c r="A768" s="31"/>
      <c r="B768" s="31"/>
      <c r="C768" s="31"/>
      <c r="E768" s="109"/>
      <c r="F768" s="33"/>
      <c r="G768" s="52"/>
    </row>
    <row r="769">
      <c r="A769" s="31"/>
      <c r="B769" s="31"/>
      <c r="C769" s="31"/>
      <c r="E769" s="109"/>
      <c r="F769" s="33"/>
      <c r="G769" s="52"/>
    </row>
    <row r="770">
      <c r="A770" s="31"/>
      <c r="B770" s="31"/>
      <c r="C770" s="31"/>
      <c r="E770" s="109"/>
      <c r="F770" s="33"/>
      <c r="G770" s="52"/>
    </row>
    <row r="771">
      <c r="A771" s="31"/>
      <c r="B771" s="31"/>
      <c r="C771" s="31"/>
      <c r="E771" s="109"/>
      <c r="F771" s="33"/>
      <c r="G771" s="52"/>
    </row>
    <row r="772">
      <c r="A772" s="31"/>
      <c r="B772" s="31"/>
      <c r="C772" s="31"/>
      <c r="E772" s="109"/>
      <c r="F772" s="33"/>
      <c r="G772" s="52"/>
    </row>
    <row r="773">
      <c r="A773" s="31"/>
      <c r="B773" s="31"/>
      <c r="C773" s="31"/>
      <c r="E773" s="109"/>
      <c r="F773" s="33"/>
      <c r="G773" s="52"/>
    </row>
    <row r="774">
      <c r="A774" s="31"/>
      <c r="B774" s="31"/>
      <c r="C774" s="31"/>
      <c r="E774" s="109"/>
      <c r="F774" s="33"/>
      <c r="G774" s="52"/>
    </row>
    <row r="775">
      <c r="A775" s="31"/>
      <c r="B775" s="31"/>
      <c r="C775" s="31"/>
      <c r="E775" s="109"/>
      <c r="F775" s="33"/>
      <c r="G775" s="52"/>
    </row>
    <row r="776">
      <c r="A776" s="31"/>
      <c r="B776" s="31"/>
      <c r="C776" s="31"/>
      <c r="E776" s="109"/>
      <c r="F776" s="33"/>
      <c r="G776" s="52"/>
    </row>
    <row r="777">
      <c r="A777" s="31"/>
      <c r="B777" s="31"/>
      <c r="C777" s="31"/>
      <c r="E777" s="109"/>
      <c r="F777" s="33"/>
      <c r="G777" s="52"/>
    </row>
    <row r="778">
      <c r="A778" s="31"/>
      <c r="B778" s="31"/>
      <c r="C778" s="31"/>
      <c r="E778" s="109"/>
      <c r="F778" s="33"/>
      <c r="G778" s="52"/>
    </row>
    <row r="779">
      <c r="A779" s="31"/>
      <c r="B779" s="31"/>
      <c r="C779" s="31"/>
      <c r="E779" s="109"/>
      <c r="F779" s="33"/>
      <c r="G779" s="52"/>
    </row>
    <row r="780">
      <c r="A780" s="31"/>
      <c r="B780" s="31"/>
      <c r="C780" s="31"/>
      <c r="E780" s="109"/>
      <c r="F780" s="33"/>
      <c r="G780" s="52"/>
    </row>
    <row r="781">
      <c r="A781" s="31"/>
      <c r="B781" s="31"/>
      <c r="C781" s="31"/>
      <c r="E781" s="109"/>
      <c r="F781" s="33"/>
      <c r="G781" s="52"/>
    </row>
    <row r="782">
      <c r="A782" s="31"/>
      <c r="B782" s="31"/>
      <c r="C782" s="31"/>
      <c r="E782" s="109"/>
      <c r="F782" s="33"/>
      <c r="G782" s="52"/>
    </row>
    <row r="783">
      <c r="A783" s="31"/>
      <c r="B783" s="31"/>
      <c r="C783" s="31"/>
      <c r="E783" s="109"/>
      <c r="F783" s="33"/>
      <c r="G783" s="52"/>
    </row>
    <row r="784">
      <c r="A784" s="31"/>
      <c r="B784" s="31"/>
      <c r="C784" s="31"/>
      <c r="E784" s="109"/>
      <c r="F784" s="33"/>
      <c r="G784" s="52"/>
    </row>
    <row r="785">
      <c r="A785" s="31"/>
      <c r="B785" s="31"/>
      <c r="C785" s="31"/>
      <c r="E785" s="109"/>
      <c r="F785" s="33"/>
      <c r="G785" s="52"/>
    </row>
    <row r="786">
      <c r="A786" s="31"/>
      <c r="B786" s="31"/>
      <c r="C786" s="31"/>
      <c r="E786" s="109"/>
      <c r="F786" s="33"/>
      <c r="G786" s="52"/>
    </row>
    <row r="787">
      <c r="A787" s="31"/>
      <c r="B787" s="31"/>
      <c r="C787" s="31"/>
      <c r="E787" s="109"/>
      <c r="F787" s="33"/>
      <c r="G787" s="52"/>
    </row>
    <row r="788">
      <c r="A788" s="31"/>
      <c r="B788" s="31"/>
      <c r="C788" s="31"/>
      <c r="E788" s="109"/>
      <c r="F788" s="33"/>
      <c r="G788" s="52"/>
    </row>
    <row r="789">
      <c r="A789" s="31"/>
      <c r="B789" s="31"/>
      <c r="C789" s="31"/>
      <c r="E789" s="109"/>
      <c r="F789" s="33"/>
      <c r="G789" s="52"/>
    </row>
    <row r="790">
      <c r="A790" s="31"/>
      <c r="B790" s="31"/>
      <c r="C790" s="31"/>
      <c r="E790" s="109"/>
      <c r="F790" s="33"/>
      <c r="G790" s="52"/>
    </row>
    <row r="791">
      <c r="A791" s="31"/>
      <c r="B791" s="31"/>
      <c r="C791" s="31"/>
      <c r="E791" s="109"/>
      <c r="F791" s="33"/>
      <c r="G791" s="52"/>
    </row>
    <row r="792">
      <c r="A792" s="31"/>
      <c r="B792" s="31"/>
      <c r="C792" s="31"/>
      <c r="E792" s="109"/>
      <c r="F792" s="33"/>
      <c r="G792" s="52"/>
    </row>
    <row r="793">
      <c r="A793" s="31"/>
      <c r="B793" s="31"/>
      <c r="C793" s="31"/>
      <c r="E793" s="109"/>
      <c r="F793" s="33"/>
      <c r="G793" s="52"/>
    </row>
    <row r="794">
      <c r="A794" s="31"/>
      <c r="B794" s="31"/>
      <c r="C794" s="31"/>
      <c r="E794" s="109"/>
      <c r="F794" s="33"/>
      <c r="G794" s="52"/>
    </row>
    <row r="795">
      <c r="A795" s="31"/>
      <c r="B795" s="31"/>
      <c r="C795" s="31"/>
      <c r="E795" s="109"/>
      <c r="F795" s="33"/>
      <c r="G795" s="52"/>
    </row>
    <row r="796">
      <c r="A796" s="31"/>
      <c r="B796" s="31"/>
      <c r="C796" s="31"/>
      <c r="E796" s="109"/>
      <c r="F796" s="33"/>
      <c r="G796" s="52"/>
    </row>
    <row r="797">
      <c r="A797" s="31"/>
      <c r="B797" s="31"/>
      <c r="C797" s="31"/>
      <c r="E797" s="109"/>
      <c r="F797" s="33"/>
      <c r="G797" s="52"/>
    </row>
    <row r="798">
      <c r="A798" s="31"/>
      <c r="B798" s="31"/>
      <c r="C798" s="31"/>
      <c r="E798" s="109"/>
      <c r="F798" s="33"/>
      <c r="G798" s="52"/>
    </row>
    <row r="799">
      <c r="A799" s="31"/>
      <c r="B799" s="31"/>
      <c r="C799" s="31"/>
      <c r="E799" s="109"/>
      <c r="F799" s="33"/>
      <c r="G799" s="52"/>
    </row>
    <row r="800">
      <c r="A800" s="31"/>
      <c r="B800" s="31"/>
      <c r="C800" s="31"/>
      <c r="E800" s="109"/>
      <c r="F800" s="33"/>
      <c r="G800" s="52"/>
    </row>
    <row r="801">
      <c r="A801" s="31"/>
      <c r="B801" s="31"/>
      <c r="C801" s="31"/>
      <c r="E801" s="109"/>
      <c r="F801" s="33"/>
      <c r="G801" s="52"/>
    </row>
    <row r="802">
      <c r="A802" s="31"/>
      <c r="B802" s="31"/>
      <c r="C802" s="31"/>
      <c r="E802" s="109"/>
      <c r="F802" s="33"/>
      <c r="G802" s="52"/>
    </row>
    <row r="803">
      <c r="A803" s="31"/>
      <c r="B803" s="31"/>
      <c r="C803" s="31"/>
      <c r="E803" s="109"/>
      <c r="F803" s="33"/>
      <c r="G803" s="52"/>
    </row>
    <row r="804">
      <c r="A804" s="31"/>
      <c r="B804" s="31"/>
      <c r="C804" s="31"/>
      <c r="E804" s="109"/>
      <c r="F804" s="33"/>
      <c r="G804" s="52"/>
    </row>
    <row r="805">
      <c r="A805" s="31"/>
      <c r="B805" s="31"/>
      <c r="C805" s="31"/>
      <c r="E805" s="109"/>
      <c r="F805" s="33"/>
      <c r="G805" s="52"/>
    </row>
    <row r="806">
      <c r="A806" s="31"/>
      <c r="B806" s="31"/>
      <c r="C806" s="31"/>
      <c r="E806" s="109"/>
      <c r="F806" s="33"/>
      <c r="G806" s="52"/>
    </row>
    <row r="807">
      <c r="A807" s="31"/>
      <c r="B807" s="31"/>
      <c r="C807" s="31"/>
      <c r="E807" s="109"/>
      <c r="F807" s="33"/>
      <c r="G807" s="52"/>
    </row>
    <row r="808">
      <c r="A808" s="31"/>
      <c r="B808" s="31"/>
      <c r="C808" s="31"/>
      <c r="E808" s="109"/>
      <c r="F808" s="33"/>
      <c r="G808" s="52"/>
    </row>
    <row r="809">
      <c r="A809" s="31"/>
      <c r="B809" s="31"/>
      <c r="C809" s="31"/>
      <c r="E809" s="109"/>
      <c r="F809" s="33"/>
      <c r="G809" s="52"/>
    </row>
    <row r="810">
      <c r="A810" s="31"/>
      <c r="B810" s="31"/>
      <c r="C810" s="31"/>
      <c r="E810" s="109"/>
      <c r="F810" s="33"/>
      <c r="G810" s="52"/>
    </row>
    <row r="811">
      <c r="A811" s="31"/>
      <c r="B811" s="31"/>
      <c r="C811" s="31"/>
      <c r="E811" s="109"/>
      <c r="F811" s="33"/>
      <c r="G811" s="52"/>
    </row>
    <row r="812">
      <c r="A812" s="31"/>
      <c r="B812" s="31"/>
      <c r="C812" s="31"/>
      <c r="E812" s="109"/>
      <c r="F812" s="33"/>
      <c r="G812" s="52"/>
    </row>
    <row r="813">
      <c r="A813" s="31"/>
      <c r="B813" s="31"/>
      <c r="C813" s="31"/>
      <c r="E813" s="109"/>
      <c r="F813" s="33"/>
      <c r="G813" s="52"/>
    </row>
    <row r="814">
      <c r="A814" s="31"/>
      <c r="B814" s="31"/>
      <c r="C814" s="31"/>
      <c r="E814" s="109"/>
      <c r="F814" s="33"/>
      <c r="G814" s="52"/>
    </row>
    <row r="815">
      <c r="A815" s="31"/>
      <c r="B815" s="31"/>
      <c r="C815" s="31"/>
      <c r="E815" s="109"/>
      <c r="F815" s="33"/>
      <c r="G815" s="52"/>
    </row>
    <row r="816">
      <c r="A816" s="31"/>
      <c r="B816" s="31"/>
      <c r="C816" s="31"/>
      <c r="E816" s="109"/>
      <c r="F816" s="33"/>
      <c r="G816" s="52"/>
    </row>
    <row r="817">
      <c r="A817" s="31"/>
      <c r="B817" s="31"/>
      <c r="C817" s="31"/>
      <c r="E817" s="109"/>
      <c r="F817" s="33"/>
      <c r="G817" s="52"/>
    </row>
    <row r="818">
      <c r="A818" s="31"/>
      <c r="B818" s="31"/>
      <c r="C818" s="31"/>
      <c r="E818" s="109"/>
      <c r="F818" s="33"/>
      <c r="G818" s="52"/>
    </row>
    <row r="819">
      <c r="A819" s="31"/>
      <c r="B819" s="31"/>
      <c r="C819" s="31"/>
      <c r="E819" s="109"/>
      <c r="F819" s="33"/>
      <c r="G819" s="52"/>
    </row>
    <row r="820">
      <c r="A820" s="31"/>
      <c r="B820" s="31"/>
      <c r="C820" s="31"/>
      <c r="E820" s="109"/>
      <c r="F820" s="33"/>
      <c r="G820" s="52"/>
    </row>
    <row r="821">
      <c r="A821" s="31"/>
      <c r="B821" s="31"/>
      <c r="C821" s="31"/>
      <c r="E821" s="109"/>
      <c r="F821" s="33"/>
      <c r="G821" s="52"/>
    </row>
    <row r="822">
      <c r="A822" s="31"/>
      <c r="B822" s="31"/>
      <c r="C822" s="31"/>
      <c r="E822" s="109"/>
      <c r="F822" s="33"/>
      <c r="G822" s="52"/>
    </row>
    <row r="823">
      <c r="A823" s="31"/>
      <c r="B823" s="31"/>
      <c r="C823" s="31"/>
      <c r="E823" s="109"/>
      <c r="F823" s="33"/>
      <c r="G823" s="52"/>
    </row>
    <row r="824">
      <c r="A824" s="31"/>
      <c r="B824" s="31"/>
      <c r="C824" s="31"/>
      <c r="E824" s="109"/>
      <c r="F824" s="33"/>
      <c r="G824" s="52"/>
    </row>
    <row r="825">
      <c r="A825" s="31"/>
      <c r="B825" s="31"/>
      <c r="C825" s="31"/>
      <c r="E825" s="109"/>
      <c r="F825" s="33"/>
      <c r="G825" s="52"/>
    </row>
    <row r="826">
      <c r="A826" s="31"/>
      <c r="B826" s="31"/>
      <c r="C826" s="31"/>
      <c r="E826" s="109"/>
      <c r="F826" s="33"/>
      <c r="G826" s="52"/>
    </row>
    <row r="827">
      <c r="A827" s="31"/>
      <c r="B827" s="31"/>
      <c r="C827" s="31"/>
      <c r="E827" s="109"/>
      <c r="F827" s="33"/>
      <c r="G827" s="52"/>
    </row>
    <row r="828">
      <c r="A828" s="31"/>
      <c r="B828" s="31"/>
      <c r="C828" s="31"/>
      <c r="E828" s="109"/>
      <c r="F828" s="33"/>
      <c r="G828" s="52"/>
    </row>
    <row r="829">
      <c r="A829" s="31"/>
      <c r="B829" s="31"/>
      <c r="C829" s="31"/>
      <c r="E829" s="109"/>
      <c r="F829" s="33"/>
      <c r="G829" s="52"/>
    </row>
    <row r="830">
      <c r="A830" s="31"/>
      <c r="B830" s="31"/>
      <c r="C830" s="31"/>
      <c r="E830" s="109"/>
      <c r="F830" s="33"/>
      <c r="G830" s="52"/>
    </row>
    <row r="831">
      <c r="A831" s="31"/>
      <c r="B831" s="31"/>
      <c r="C831" s="31"/>
      <c r="E831" s="109"/>
      <c r="F831" s="33"/>
      <c r="G831" s="52"/>
    </row>
    <row r="832">
      <c r="A832" s="31"/>
      <c r="B832" s="31"/>
      <c r="C832" s="31"/>
      <c r="E832" s="109"/>
      <c r="F832" s="33"/>
      <c r="G832" s="52"/>
    </row>
    <row r="833">
      <c r="A833" s="31"/>
      <c r="B833" s="31"/>
      <c r="C833" s="31"/>
      <c r="E833" s="109"/>
      <c r="F833" s="33"/>
      <c r="G833" s="52"/>
    </row>
    <row r="834">
      <c r="A834" s="31"/>
      <c r="B834" s="31"/>
      <c r="C834" s="31"/>
      <c r="E834" s="109"/>
      <c r="F834" s="33"/>
      <c r="G834" s="52"/>
    </row>
    <row r="835">
      <c r="A835" s="31"/>
      <c r="B835" s="31"/>
      <c r="C835" s="31"/>
      <c r="E835" s="109"/>
      <c r="F835" s="33"/>
      <c r="G835" s="52"/>
    </row>
    <row r="836">
      <c r="A836" s="31"/>
      <c r="B836" s="31"/>
      <c r="C836" s="31"/>
      <c r="E836" s="109"/>
      <c r="F836" s="33"/>
      <c r="G836" s="52"/>
    </row>
    <row r="837">
      <c r="A837" s="31"/>
      <c r="B837" s="31"/>
      <c r="C837" s="31"/>
      <c r="E837" s="109"/>
      <c r="F837" s="33"/>
      <c r="G837" s="52"/>
    </row>
    <row r="838">
      <c r="A838" s="31"/>
      <c r="B838" s="31"/>
      <c r="C838" s="31"/>
      <c r="E838" s="109"/>
      <c r="F838" s="33"/>
      <c r="G838" s="52"/>
    </row>
    <row r="839">
      <c r="A839" s="31"/>
      <c r="B839" s="31"/>
      <c r="C839" s="31"/>
      <c r="E839" s="109"/>
      <c r="F839" s="33"/>
      <c r="G839" s="52"/>
    </row>
    <row r="840">
      <c r="A840" s="31"/>
      <c r="B840" s="31"/>
      <c r="C840" s="31"/>
      <c r="E840" s="109"/>
      <c r="F840" s="33"/>
      <c r="G840" s="52"/>
    </row>
    <row r="841">
      <c r="A841" s="31"/>
      <c r="B841" s="31"/>
      <c r="C841" s="31"/>
      <c r="E841" s="109"/>
      <c r="F841" s="33"/>
      <c r="G841" s="52"/>
    </row>
    <row r="842">
      <c r="A842" s="31"/>
      <c r="B842" s="31"/>
      <c r="C842" s="31"/>
      <c r="E842" s="109"/>
      <c r="F842" s="33"/>
      <c r="G842" s="52"/>
    </row>
    <row r="843">
      <c r="A843" s="31"/>
      <c r="B843" s="31"/>
      <c r="C843" s="31"/>
      <c r="E843" s="109"/>
      <c r="F843" s="33"/>
      <c r="G843" s="52"/>
    </row>
    <row r="844">
      <c r="A844" s="31"/>
      <c r="B844" s="31"/>
      <c r="C844" s="31"/>
      <c r="E844" s="109"/>
      <c r="F844" s="33"/>
      <c r="G844" s="52"/>
    </row>
    <row r="845">
      <c r="A845" s="31"/>
      <c r="B845" s="31"/>
      <c r="C845" s="31"/>
      <c r="E845" s="109"/>
      <c r="F845" s="33"/>
      <c r="G845" s="52"/>
    </row>
    <row r="846">
      <c r="A846" s="31"/>
      <c r="B846" s="31"/>
      <c r="C846" s="31"/>
      <c r="E846" s="109"/>
      <c r="F846" s="33"/>
      <c r="G846" s="52"/>
    </row>
    <row r="847">
      <c r="A847" s="31"/>
      <c r="B847" s="31"/>
      <c r="C847" s="31"/>
      <c r="E847" s="109"/>
      <c r="F847" s="33"/>
      <c r="G847" s="52"/>
    </row>
    <row r="848">
      <c r="A848" s="31"/>
      <c r="B848" s="31"/>
      <c r="C848" s="31"/>
      <c r="E848" s="109"/>
      <c r="F848" s="33"/>
      <c r="G848" s="52"/>
    </row>
    <row r="849">
      <c r="A849" s="31"/>
      <c r="B849" s="31"/>
      <c r="C849" s="31"/>
      <c r="E849" s="109"/>
      <c r="F849" s="33"/>
      <c r="G849" s="52"/>
    </row>
    <row r="850">
      <c r="A850" s="31"/>
      <c r="B850" s="31"/>
      <c r="C850" s="31"/>
      <c r="E850" s="109"/>
      <c r="F850" s="33"/>
      <c r="G850" s="52"/>
    </row>
    <row r="851">
      <c r="A851" s="31"/>
      <c r="B851" s="31"/>
      <c r="C851" s="31"/>
      <c r="E851" s="109"/>
      <c r="F851" s="33"/>
      <c r="G851" s="52"/>
    </row>
    <row r="852">
      <c r="A852" s="31"/>
      <c r="B852" s="31"/>
      <c r="C852" s="31"/>
      <c r="E852" s="109"/>
      <c r="F852" s="33"/>
      <c r="G852" s="52"/>
    </row>
    <row r="853">
      <c r="A853" s="31"/>
      <c r="B853" s="31"/>
      <c r="C853" s="31"/>
      <c r="E853" s="109"/>
      <c r="F853" s="33"/>
      <c r="G853" s="52"/>
    </row>
    <row r="854">
      <c r="A854" s="31"/>
      <c r="B854" s="31"/>
      <c r="C854" s="31"/>
      <c r="E854" s="109"/>
      <c r="F854" s="33"/>
      <c r="G854" s="52"/>
    </row>
    <row r="855">
      <c r="A855" s="31"/>
      <c r="B855" s="31"/>
      <c r="C855" s="31"/>
      <c r="E855" s="109"/>
      <c r="F855" s="33"/>
      <c r="G855" s="52"/>
    </row>
    <row r="856">
      <c r="A856" s="31"/>
      <c r="B856" s="31"/>
      <c r="C856" s="31"/>
      <c r="E856" s="109"/>
      <c r="F856" s="33"/>
      <c r="G856" s="52"/>
    </row>
    <row r="857">
      <c r="A857" s="31"/>
      <c r="B857" s="31"/>
      <c r="C857" s="31"/>
      <c r="E857" s="109"/>
      <c r="F857" s="33"/>
      <c r="G857" s="52"/>
    </row>
    <row r="858">
      <c r="A858" s="31"/>
      <c r="B858" s="31"/>
      <c r="C858" s="31"/>
      <c r="E858" s="109"/>
      <c r="F858" s="33"/>
      <c r="G858" s="52"/>
    </row>
    <row r="859">
      <c r="A859" s="31"/>
      <c r="B859" s="31"/>
      <c r="C859" s="31"/>
      <c r="E859" s="109"/>
      <c r="F859" s="33"/>
      <c r="G859" s="52"/>
    </row>
    <row r="860">
      <c r="A860" s="31"/>
      <c r="B860" s="31"/>
      <c r="C860" s="31"/>
      <c r="E860" s="109"/>
      <c r="F860" s="33"/>
      <c r="G860" s="52"/>
    </row>
    <row r="861">
      <c r="A861" s="31"/>
      <c r="B861" s="31"/>
      <c r="C861" s="31"/>
      <c r="E861" s="109"/>
      <c r="F861" s="33"/>
      <c r="G861" s="52"/>
    </row>
    <row r="862">
      <c r="A862" s="31"/>
      <c r="B862" s="31"/>
      <c r="C862" s="31"/>
      <c r="E862" s="109"/>
      <c r="F862" s="33"/>
      <c r="G862" s="52"/>
    </row>
    <row r="863">
      <c r="A863" s="31"/>
      <c r="B863" s="31"/>
      <c r="C863" s="31"/>
      <c r="E863" s="109"/>
      <c r="F863" s="33"/>
      <c r="G863" s="52"/>
    </row>
    <row r="864">
      <c r="A864" s="31"/>
      <c r="B864" s="31"/>
      <c r="C864" s="31"/>
      <c r="E864" s="109"/>
      <c r="F864" s="33"/>
      <c r="G864" s="52"/>
    </row>
    <row r="865">
      <c r="A865" s="31"/>
      <c r="B865" s="31"/>
      <c r="C865" s="31"/>
      <c r="E865" s="109"/>
      <c r="F865" s="33"/>
      <c r="G865" s="52"/>
    </row>
    <row r="866">
      <c r="A866" s="31"/>
      <c r="B866" s="31"/>
      <c r="C866" s="31"/>
      <c r="E866" s="109"/>
      <c r="F866" s="33"/>
      <c r="G866" s="52"/>
    </row>
    <row r="867">
      <c r="A867" s="31"/>
      <c r="B867" s="31"/>
      <c r="C867" s="31"/>
      <c r="E867" s="109"/>
      <c r="F867" s="33"/>
      <c r="G867" s="52"/>
    </row>
    <row r="868">
      <c r="A868" s="31"/>
      <c r="B868" s="31"/>
      <c r="C868" s="31"/>
      <c r="E868" s="109"/>
      <c r="F868" s="33"/>
      <c r="G868" s="52"/>
    </row>
    <row r="869">
      <c r="A869" s="31"/>
      <c r="B869" s="31"/>
      <c r="C869" s="31"/>
      <c r="E869" s="109"/>
      <c r="F869" s="33"/>
      <c r="G869" s="52"/>
    </row>
    <row r="870">
      <c r="A870" s="31"/>
      <c r="B870" s="31"/>
      <c r="C870" s="31"/>
      <c r="E870" s="109"/>
      <c r="F870" s="33"/>
      <c r="G870" s="52"/>
    </row>
    <row r="871">
      <c r="A871" s="31"/>
      <c r="B871" s="31"/>
      <c r="C871" s="31"/>
      <c r="E871" s="109"/>
      <c r="F871" s="33"/>
      <c r="G871" s="52"/>
    </row>
    <row r="872">
      <c r="A872" s="31"/>
      <c r="B872" s="31"/>
      <c r="C872" s="31"/>
      <c r="E872" s="109"/>
      <c r="F872" s="33"/>
      <c r="G872" s="52"/>
    </row>
    <row r="873">
      <c r="A873" s="31"/>
      <c r="B873" s="31"/>
      <c r="C873" s="31"/>
      <c r="E873" s="109"/>
      <c r="F873" s="33"/>
      <c r="G873" s="52"/>
    </row>
    <row r="874">
      <c r="A874" s="31"/>
      <c r="B874" s="31"/>
      <c r="C874" s="31"/>
      <c r="E874" s="109"/>
      <c r="F874" s="33"/>
      <c r="G874" s="52"/>
    </row>
    <row r="875">
      <c r="A875" s="31"/>
      <c r="B875" s="31"/>
      <c r="C875" s="31"/>
      <c r="E875" s="109"/>
      <c r="F875" s="33"/>
      <c r="G875" s="52"/>
    </row>
    <row r="876">
      <c r="A876" s="31"/>
      <c r="B876" s="31"/>
      <c r="C876" s="31"/>
      <c r="E876" s="109"/>
      <c r="F876" s="33"/>
      <c r="G876" s="52"/>
    </row>
    <row r="877">
      <c r="A877" s="31"/>
      <c r="B877" s="31"/>
      <c r="C877" s="31"/>
      <c r="E877" s="109"/>
      <c r="F877" s="33"/>
      <c r="G877" s="52"/>
    </row>
    <row r="878">
      <c r="A878" s="31"/>
      <c r="B878" s="31"/>
      <c r="C878" s="31"/>
      <c r="E878" s="109"/>
      <c r="F878" s="33"/>
      <c r="G878" s="52"/>
    </row>
    <row r="879">
      <c r="A879" s="31"/>
      <c r="B879" s="31"/>
      <c r="C879" s="31"/>
      <c r="E879" s="109"/>
      <c r="F879" s="33"/>
      <c r="G879" s="52"/>
    </row>
    <row r="880">
      <c r="A880" s="31"/>
      <c r="B880" s="31"/>
      <c r="C880" s="31"/>
      <c r="E880" s="109"/>
      <c r="F880" s="33"/>
      <c r="G880" s="52"/>
    </row>
    <row r="881">
      <c r="A881" s="31"/>
      <c r="B881" s="31"/>
      <c r="C881" s="31"/>
      <c r="E881" s="109"/>
      <c r="F881" s="33"/>
      <c r="G881" s="52"/>
    </row>
    <row r="882">
      <c r="A882" s="31"/>
      <c r="B882" s="31"/>
      <c r="C882" s="31"/>
      <c r="E882" s="109"/>
      <c r="F882" s="33"/>
      <c r="G882" s="52"/>
    </row>
    <row r="883">
      <c r="A883" s="31"/>
      <c r="B883" s="31"/>
      <c r="C883" s="31"/>
      <c r="E883" s="109"/>
      <c r="F883" s="33"/>
      <c r="G883" s="52"/>
    </row>
    <row r="884">
      <c r="A884" s="31"/>
      <c r="B884" s="31"/>
      <c r="C884" s="31"/>
      <c r="E884" s="109"/>
      <c r="F884" s="33"/>
      <c r="G884" s="52"/>
    </row>
    <row r="885">
      <c r="A885" s="31"/>
      <c r="B885" s="31"/>
      <c r="C885" s="31"/>
      <c r="E885" s="109"/>
      <c r="F885" s="33"/>
      <c r="G885" s="52"/>
    </row>
    <row r="886">
      <c r="A886" s="31"/>
      <c r="B886" s="31"/>
      <c r="C886" s="31"/>
      <c r="E886" s="109"/>
      <c r="F886" s="33"/>
      <c r="G886" s="52"/>
    </row>
    <row r="887">
      <c r="A887" s="31"/>
      <c r="B887" s="31"/>
      <c r="C887" s="31"/>
      <c r="E887" s="109"/>
      <c r="F887" s="33"/>
      <c r="G887" s="52"/>
    </row>
    <row r="888">
      <c r="A888" s="31"/>
      <c r="B888" s="31"/>
      <c r="C888" s="31"/>
      <c r="E888" s="109"/>
      <c r="F888" s="33"/>
      <c r="G888" s="52"/>
    </row>
    <row r="889">
      <c r="A889" s="31"/>
      <c r="B889" s="31"/>
      <c r="C889" s="31"/>
      <c r="E889" s="109"/>
      <c r="F889" s="33"/>
      <c r="G889" s="52"/>
    </row>
    <row r="890">
      <c r="A890" s="31"/>
      <c r="B890" s="31"/>
      <c r="C890" s="31"/>
      <c r="E890" s="109"/>
      <c r="F890" s="33"/>
      <c r="G890" s="52"/>
    </row>
    <row r="891">
      <c r="A891" s="31"/>
      <c r="B891" s="31"/>
      <c r="C891" s="31"/>
      <c r="E891" s="109"/>
      <c r="F891" s="33"/>
      <c r="G891" s="52"/>
    </row>
    <row r="892">
      <c r="A892" s="31"/>
      <c r="B892" s="31"/>
      <c r="C892" s="31"/>
      <c r="E892" s="109"/>
      <c r="F892" s="33"/>
      <c r="G892" s="52"/>
    </row>
    <row r="893">
      <c r="A893" s="31"/>
      <c r="B893" s="31"/>
      <c r="C893" s="31"/>
      <c r="E893" s="109"/>
      <c r="F893" s="33"/>
      <c r="G893" s="52"/>
    </row>
    <row r="894">
      <c r="A894" s="31"/>
      <c r="B894" s="31"/>
      <c r="C894" s="31"/>
      <c r="E894" s="109"/>
      <c r="F894" s="33"/>
      <c r="G894" s="52"/>
    </row>
    <row r="895">
      <c r="A895" s="31"/>
      <c r="B895" s="31"/>
      <c r="C895" s="31"/>
      <c r="E895" s="109"/>
      <c r="F895" s="33"/>
      <c r="G895" s="52"/>
    </row>
    <row r="896">
      <c r="A896" s="31"/>
      <c r="B896" s="31"/>
      <c r="C896" s="31"/>
      <c r="E896" s="109"/>
      <c r="F896" s="33"/>
      <c r="G896" s="52"/>
    </row>
    <row r="897">
      <c r="A897" s="31"/>
      <c r="B897" s="31"/>
      <c r="C897" s="31"/>
      <c r="E897" s="109"/>
      <c r="F897" s="33"/>
      <c r="G897" s="52"/>
    </row>
    <row r="898">
      <c r="A898" s="31"/>
      <c r="B898" s="31"/>
      <c r="C898" s="31"/>
      <c r="E898" s="109"/>
      <c r="F898" s="33"/>
      <c r="G898" s="52"/>
    </row>
    <row r="899">
      <c r="A899" s="31"/>
      <c r="B899" s="31"/>
      <c r="C899" s="31"/>
      <c r="E899" s="109"/>
      <c r="F899" s="33"/>
      <c r="G899" s="52"/>
    </row>
    <row r="900">
      <c r="A900" s="31"/>
      <c r="B900" s="31"/>
      <c r="C900" s="31"/>
      <c r="E900" s="109"/>
      <c r="F900" s="33"/>
      <c r="G900" s="52"/>
    </row>
    <row r="901">
      <c r="A901" s="31"/>
      <c r="B901" s="31"/>
      <c r="C901" s="31"/>
      <c r="E901" s="109"/>
      <c r="F901" s="33"/>
      <c r="G901" s="52"/>
    </row>
    <row r="902">
      <c r="A902" s="31"/>
      <c r="B902" s="31"/>
      <c r="C902" s="31"/>
      <c r="E902" s="109"/>
      <c r="F902" s="33"/>
      <c r="G902" s="52"/>
    </row>
    <row r="903">
      <c r="A903" s="31"/>
      <c r="B903" s="31"/>
      <c r="C903" s="31"/>
      <c r="E903" s="109"/>
      <c r="F903" s="33"/>
      <c r="G903" s="52"/>
    </row>
    <row r="904">
      <c r="A904" s="31"/>
      <c r="B904" s="31"/>
      <c r="C904" s="31"/>
      <c r="E904" s="109"/>
      <c r="F904" s="33"/>
      <c r="G904" s="52"/>
    </row>
    <row r="905">
      <c r="A905" s="31"/>
      <c r="B905" s="31"/>
      <c r="C905" s="31"/>
      <c r="E905" s="109"/>
      <c r="F905" s="33"/>
      <c r="G905" s="52"/>
    </row>
    <row r="906">
      <c r="A906" s="31"/>
      <c r="B906" s="31"/>
      <c r="C906" s="31"/>
      <c r="E906" s="109"/>
      <c r="F906" s="33"/>
      <c r="G906" s="52"/>
    </row>
    <row r="907">
      <c r="A907" s="31"/>
      <c r="B907" s="31"/>
      <c r="C907" s="31"/>
      <c r="E907" s="109"/>
      <c r="F907" s="33"/>
      <c r="G907" s="52"/>
    </row>
    <row r="908">
      <c r="A908" s="31"/>
      <c r="B908" s="31"/>
      <c r="C908" s="31"/>
      <c r="E908" s="109"/>
      <c r="F908" s="33"/>
      <c r="G908" s="52"/>
    </row>
    <row r="909">
      <c r="A909" s="31"/>
      <c r="B909" s="31"/>
      <c r="C909" s="31"/>
      <c r="E909" s="109"/>
      <c r="F909" s="33"/>
      <c r="G909" s="52"/>
    </row>
    <row r="910">
      <c r="A910" s="31"/>
      <c r="B910" s="31"/>
      <c r="C910" s="31"/>
      <c r="E910" s="109"/>
      <c r="F910" s="33"/>
      <c r="G910" s="52"/>
    </row>
    <row r="911">
      <c r="A911" s="31"/>
      <c r="B911" s="31"/>
      <c r="C911" s="31"/>
      <c r="E911" s="109"/>
      <c r="F911" s="33"/>
      <c r="G911" s="52"/>
    </row>
    <row r="912">
      <c r="A912" s="31"/>
      <c r="B912" s="31"/>
      <c r="C912" s="31"/>
      <c r="E912" s="109"/>
      <c r="F912" s="33"/>
      <c r="G912" s="52"/>
    </row>
    <row r="913">
      <c r="A913" s="31"/>
      <c r="B913" s="31"/>
      <c r="C913" s="31"/>
      <c r="E913" s="109"/>
      <c r="F913" s="33"/>
      <c r="G913" s="52"/>
    </row>
    <row r="914">
      <c r="A914" s="31"/>
      <c r="B914" s="31"/>
      <c r="C914" s="31"/>
      <c r="E914" s="109"/>
      <c r="F914" s="33"/>
      <c r="G914" s="52"/>
    </row>
    <row r="915">
      <c r="A915" s="31"/>
      <c r="B915" s="31"/>
      <c r="C915" s="31"/>
      <c r="E915" s="109"/>
      <c r="F915" s="33"/>
      <c r="G915" s="52"/>
    </row>
    <row r="916">
      <c r="A916" s="31"/>
      <c r="B916" s="31"/>
      <c r="C916" s="31"/>
      <c r="E916" s="109"/>
      <c r="F916" s="33"/>
      <c r="G916" s="52"/>
    </row>
    <row r="917">
      <c r="A917" s="31"/>
      <c r="B917" s="31"/>
      <c r="C917" s="31"/>
      <c r="E917" s="109"/>
      <c r="F917" s="33"/>
      <c r="G917" s="52"/>
    </row>
    <row r="918">
      <c r="A918" s="31"/>
      <c r="B918" s="31"/>
      <c r="C918" s="31"/>
      <c r="E918" s="109"/>
      <c r="F918" s="33"/>
      <c r="G918" s="52"/>
    </row>
    <row r="919">
      <c r="A919" s="31"/>
      <c r="B919" s="31"/>
      <c r="C919" s="31"/>
      <c r="E919" s="109"/>
      <c r="F919" s="33"/>
      <c r="G919" s="52"/>
    </row>
    <row r="920">
      <c r="A920" s="31"/>
      <c r="B920" s="31"/>
      <c r="C920" s="31"/>
      <c r="E920" s="109"/>
      <c r="F920" s="33"/>
      <c r="G920" s="52"/>
    </row>
    <row r="921">
      <c r="A921" s="31"/>
      <c r="B921" s="31"/>
      <c r="C921" s="31"/>
      <c r="E921" s="109"/>
      <c r="F921" s="33"/>
      <c r="G921" s="52"/>
    </row>
    <row r="922">
      <c r="A922" s="31"/>
      <c r="B922" s="31"/>
      <c r="C922" s="31"/>
      <c r="E922" s="109"/>
      <c r="F922" s="33"/>
      <c r="G922" s="52"/>
    </row>
    <row r="923">
      <c r="A923" s="31"/>
      <c r="B923" s="31"/>
      <c r="C923" s="31"/>
      <c r="E923" s="109"/>
      <c r="F923" s="33"/>
      <c r="G923" s="52"/>
    </row>
    <row r="924">
      <c r="A924" s="31"/>
      <c r="B924" s="31"/>
      <c r="C924" s="31"/>
      <c r="E924" s="109"/>
      <c r="F924" s="33"/>
      <c r="G924" s="52"/>
    </row>
    <row r="925">
      <c r="A925" s="31"/>
      <c r="B925" s="31"/>
      <c r="C925" s="31"/>
      <c r="E925" s="109"/>
      <c r="F925" s="33"/>
      <c r="G925" s="52"/>
    </row>
    <row r="926">
      <c r="A926" s="31"/>
      <c r="B926" s="31"/>
      <c r="C926" s="31"/>
      <c r="E926" s="109"/>
      <c r="F926" s="33"/>
      <c r="G926" s="52"/>
    </row>
    <row r="927">
      <c r="A927" s="31"/>
      <c r="B927" s="31"/>
      <c r="C927" s="31"/>
      <c r="E927" s="109"/>
      <c r="F927" s="33"/>
      <c r="G927" s="52"/>
    </row>
    <row r="928">
      <c r="A928" s="31"/>
      <c r="B928" s="31"/>
      <c r="C928" s="31"/>
      <c r="E928" s="109"/>
      <c r="F928" s="33"/>
      <c r="G928" s="52"/>
    </row>
    <row r="929">
      <c r="A929" s="31"/>
      <c r="B929" s="31"/>
      <c r="C929" s="31"/>
      <c r="E929" s="109"/>
      <c r="F929" s="33"/>
      <c r="G929" s="52"/>
    </row>
    <row r="930">
      <c r="A930" s="31"/>
      <c r="B930" s="31"/>
      <c r="C930" s="31"/>
      <c r="E930" s="109"/>
      <c r="F930" s="33"/>
      <c r="G930" s="52"/>
    </row>
    <row r="931">
      <c r="A931" s="31"/>
      <c r="B931" s="31"/>
      <c r="C931" s="31"/>
      <c r="E931" s="109"/>
      <c r="F931" s="33"/>
      <c r="G931" s="52"/>
    </row>
    <row r="932">
      <c r="A932" s="31"/>
      <c r="B932" s="31"/>
      <c r="C932" s="31"/>
      <c r="E932" s="109"/>
      <c r="F932" s="33"/>
      <c r="G932" s="52"/>
    </row>
    <row r="933">
      <c r="A933" s="31"/>
      <c r="B933" s="31"/>
      <c r="C933" s="31"/>
      <c r="E933" s="109"/>
      <c r="F933" s="33"/>
      <c r="G933" s="52"/>
    </row>
    <row r="934">
      <c r="A934" s="31"/>
      <c r="B934" s="31"/>
      <c r="C934" s="31"/>
      <c r="E934" s="109"/>
      <c r="F934" s="33"/>
      <c r="G934" s="52"/>
    </row>
    <row r="935">
      <c r="A935" s="31"/>
      <c r="B935" s="31"/>
      <c r="C935" s="31"/>
      <c r="E935" s="109"/>
      <c r="F935" s="33"/>
      <c r="G935" s="52"/>
    </row>
    <row r="936">
      <c r="A936" s="31"/>
      <c r="B936" s="31"/>
      <c r="C936" s="31"/>
      <c r="E936" s="109"/>
      <c r="F936" s="33"/>
      <c r="G936" s="52"/>
    </row>
    <row r="937">
      <c r="A937" s="31"/>
      <c r="B937" s="31"/>
      <c r="C937" s="31"/>
      <c r="E937" s="109"/>
      <c r="F937" s="33"/>
      <c r="G937" s="52"/>
    </row>
    <row r="938">
      <c r="A938" s="31"/>
      <c r="B938" s="31"/>
      <c r="C938" s="31"/>
      <c r="E938" s="109"/>
      <c r="F938" s="33"/>
      <c r="G938" s="52"/>
    </row>
    <row r="939">
      <c r="A939" s="31"/>
      <c r="B939" s="31"/>
      <c r="C939" s="31"/>
      <c r="E939" s="109"/>
      <c r="F939" s="33"/>
      <c r="G939" s="52"/>
    </row>
    <row r="940">
      <c r="A940" s="31"/>
      <c r="B940" s="31"/>
      <c r="C940" s="31"/>
      <c r="E940" s="109"/>
      <c r="F940" s="33"/>
      <c r="G940" s="52"/>
    </row>
    <row r="941">
      <c r="A941" s="31"/>
      <c r="B941" s="31"/>
      <c r="C941" s="31"/>
      <c r="E941" s="109"/>
      <c r="F941" s="33"/>
      <c r="G941" s="52"/>
    </row>
    <row r="942">
      <c r="A942" s="31"/>
      <c r="B942" s="31"/>
      <c r="C942" s="31"/>
      <c r="E942" s="109"/>
      <c r="F942" s="33"/>
      <c r="G942" s="52"/>
    </row>
    <row r="943">
      <c r="A943" s="31"/>
      <c r="B943" s="31"/>
      <c r="C943" s="31"/>
      <c r="E943" s="109"/>
      <c r="F943" s="33"/>
      <c r="G943" s="52"/>
    </row>
    <row r="944">
      <c r="A944" s="31"/>
      <c r="B944" s="31"/>
      <c r="C944" s="31"/>
      <c r="E944" s="109"/>
      <c r="F944" s="33"/>
      <c r="G944" s="52"/>
    </row>
    <row r="945">
      <c r="A945" s="31"/>
      <c r="B945" s="31"/>
      <c r="C945" s="31"/>
      <c r="E945" s="109"/>
      <c r="F945" s="33"/>
      <c r="G945" s="52"/>
    </row>
    <row r="946">
      <c r="A946" s="31"/>
      <c r="B946" s="31"/>
      <c r="C946" s="31"/>
      <c r="E946" s="109"/>
      <c r="F946" s="33"/>
      <c r="G946" s="52"/>
    </row>
    <row r="947">
      <c r="A947" s="31"/>
      <c r="B947" s="31"/>
      <c r="C947" s="31"/>
      <c r="E947" s="109"/>
      <c r="F947" s="33"/>
      <c r="G947" s="52"/>
    </row>
    <row r="948">
      <c r="A948" s="31"/>
      <c r="B948" s="31"/>
      <c r="C948" s="31"/>
      <c r="E948" s="109"/>
      <c r="F948" s="33"/>
      <c r="G948" s="52"/>
    </row>
    <row r="949">
      <c r="A949" s="31"/>
      <c r="B949" s="31"/>
      <c r="C949" s="31"/>
      <c r="E949" s="109"/>
      <c r="F949" s="33"/>
      <c r="G949" s="52"/>
    </row>
    <row r="950">
      <c r="A950" s="31"/>
      <c r="B950" s="31"/>
      <c r="C950" s="31"/>
      <c r="E950" s="109"/>
      <c r="F950" s="33"/>
      <c r="G950" s="52"/>
    </row>
    <row r="951">
      <c r="A951" s="31"/>
      <c r="B951" s="31"/>
      <c r="C951" s="31"/>
      <c r="E951" s="109"/>
      <c r="F951" s="33"/>
      <c r="G951" s="52"/>
    </row>
    <row r="952">
      <c r="A952" s="31"/>
      <c r="B952" s="31"/>
      <c r="C952" s="31"/>
      <c r="E952" s="109"/>
      <c r="F952" s="33"/>
      <c r="G952" s="52"/>
    </row>
    <row r="953">
      <c r="A953" s="31"/>
      <c r="B953" s="31"/>
      <c r="C953" s="31"/>
      <c r="E953" s="109"/>
      <c r="F953" s="33"/>
      <c r="G953" s="52"/>
    </row>
    <row r="954">
      <c r="A954" s="31"/>
      <c r="B954" s="31"/>
      <c r="C954" s="31"/>
      <c r="E954" s="109"/>
      <c r="F954" s="33"/>
      <c r="G954" s="52"/>
    </row>
    <row r="955">
      <c r="A955" s="31"/>
      <c r="B955" s="31"/>
      <c r="C955" s="31"/>
      <c r="E955" s="109"/>
      <c r="F955" s="33"/>
      <c r="G955" s="52"/>
    </row>
    <row r="956">
      <c r="A956" s="31"/>
      <c r="B956" s="31"/>
      <c r="C956" s="31"/>
      <c r="E956" s="109"/>
      <c r="F956" s="33"/>
      <c r="G956" s="52"/>
    </row>
    <row r="957">
      <c r="A957" s="31"/>
      <c r="B957" s="31"/>
      <c r="C957" s="31"/>
      <c r="E957" s="109"/>
      <c r="F957" s="33"/>
      <c r="G957" s="52"/>
    </row>
    <row r="958">
      <c r="A958" s="31"/>
      <c r="B958" s="31"/>
      <c r="C958" s="31"/>
      <c r="E958" s="109"/>
      <c r="F958" s="33"/>
      <c r="G958" s="52"/>
    </row>
    <row r="959">
      <c r="A959" s="31"/>
      <c r="B959" s="31"/>
      <c r="C959" s="31"/>
      <c r="E959" s="109"/>
      <c r="F959" s="33"/>
      <c r="G959" s="52"/>
    </row>
    <row r="960">
      <c r="A960" s="31"/>
      <c r="B960" s="31"/>
      <c r="C960" s="31"/>
      <c r="E960" s="109"/>
      <c r="F960" s="33"/>
      <c r="G960" s="52"/>
    </row>
    <row r="961">
      <c r="A961" s="31"/>
      <c r="B961" s="31"/>
      <c r="C961" s="31"/>
      <c r="E961" s="109"/>
      <c r="F961" s="33"/>
      <c r="G961" s="52"/>
    </row>
    <row r="962">
      <c r="A962" s="31"/>
      <c r="B962" s="31"/>
      <c r="C962" s="31"/>
      <c r="E962" s="109"/>
      <c r="F962" s="33"/>
      <c r="G962" s="52"/>
    </row>
    <row r="963">
      <c r="A963" s="31"/>
      <c r="B963" s="31"/>
      <c r="C963" s="31"/>
      <c r="E963" s="109"/>
      <c r="F963" s="33"/>
      <c r="G963" s="52"/>
    </row>
    <row r="964">
      <c r="A964" s="31"/>
      <c r="B964" s="31"/>
      <c r="C964" s="31"/>
      <c r="E964" s="109"/>
      <c r="F964" s="33"/>
      <c r="G964" s="52"/>
    </row>
    <row r="965">
      <c r="A965" s="31"/>
      <c r="B965" s="31"/>
      <c r="C965" s="31"/>
      <c r="E965" s="109"/>
      <c r="F965" s="33"/>
      <c r="G965" s="52"/>
    </row>
    <row r="966">
      <c r="A966" s="31"/>
      <c r="B966" s="31"/>
      <c r="C966" s="31"/>
      <c r="E966" s="109"/>
      <c r="F966" s="33"/>
      <c r="G966" s="52"/>
    </row>
    <row r="967">
      <c r="A967" s="31"/>
      <c r="B967" s="31"/>
      <c r="C967" s="31"/>
      <c r="E967" s="109"/>
      <c r="F967" s="33"/>
      <c r="G967" s="52"/>
    </row>
    <row r="968">
      <c r="A968" s="31"/>
      <c r="B968" s="31"/>
      <c r="C968" s="31"/>
      <c r="E968" s="109"/>
      <c r="F968" s="33"/>
      <c r="G968" s="52"/>
    </row>
    <row r="969">
      <c r="A969" s="31"/>
      <c r="B969" s="31"/>
      <c r="C969" s="31"/>
      <c r="E969" s="109"/>
      <c r="F969" s="33"/>
      <c r="G969" s="52"/>
    </row>
    <row r="970">
      <c r="A970" s="31"/>
      <c r="B970" s="31"/>
      <c r="C970" s="31"/>
      <c r="E970" s="109"/>
      <c r="F970" s="33"/>
      <c r="G970" s="52"/>
    </row>
    <row r="971">
      <c r="A971" s="31"/>
      <c r="B971" s="31"/>
      <c r="C971" s="31"/>
      <c r="E971" s="109"/>
      <c r="F971" s="33"/>
      <c r="G971" s="52"/>
    </row>
    <row r="972">
      <c r="A972" s="31"/>
      <c r="B972" s="31"/>
      <c r="C972" s="31"/>
      <c r="E972" s="109"/>
      <c r="F972" s="33"/>
      <c r="G972" s="52"/>
    </row>
    <row r="973">
      <c r="A973" s="31"/>
      <c r="B973" s="31"/>
      <c r="C973" s="31"/>
      <c r="E973" s="109"/>
      <c r="F973" s="33"/>
      <c r="G973" s="52"/>
    </row>
    <row r="974">
      <c r="A974" s="31"/>
      <c r="B974" s="31"/>
      <c r="C974" s="31"/>
      <c r="E974" s="109"/>
      <c r="F974" s="33"/>
      <c r="G974" s="52"/>
    </row>
    <row r="975">
      <c r="A975" s="31"/>
      <c r="B975" s="31"/>
      <c r="C975" s="31"/>
      <c r="E975" s="109"/>
      <c r="F975" s="33"/>
      <c r="G975" s="52"/>
    </row>
    <row r="976">
      <c r="A976" s="31"/>
      <c r="B976" s="31"/>
      <c r="C976" s="31"/>
      <c r="E976" s="109"/>
      <c r="F976" s="33"/>
      <c r="G976" s="52"/>
    </row>
    <row r="977">
      <c r="A977" s="31"/>
      <c r="B977" s="31"/>
      <c r="C977" s="31"/>
      <c r="E977" s="109"/>
      <c r="F977" s="33"/>
      <c r="G977" s="52"/>
    </row>
    <row r="978">
      <c r="A978" s="31"/>
      <c r="B978" s="31"/>
      <c r="C978" s="31"/>
      <c r="E978" s="109"/>
      <c r="F978" s="33"/>
      <c r="G978" s="52"/>
    </row>
    <row r="979">
      <c r="A979" s="31"/>
      <c r="B979" s="31"/>
      <c r="C979" s="31"/>
      <c r="E979" s="109"/>
      <c r="F979" s="33"/>
      <c r="G979" s="52"/>
    </row>
    <row r="980">
      <c r="A980" s="31"/>
      <c r="B980" s="31"/>
      <c r="C980" s="31"/>
      <c r="E980" s="109"/>
      <c r="F980" s="33"/>
      <c r="G980" s="52"/>
    </row>
    <row r="981">
      <c r="A981" s="31"/>
      <c r="B981" s="31"/>
      <c r="C981" s="31"/>
      <c r="E981" s="109"/>
      <c r="F981" s="33"/>
      <c r="G981" s="52"/>
    </row>
    <row r="982">
      <c r="A982" s="31"/>
      <c r="B982" s="31"/>
      <c r="C982" s="31"/>
      <c r="E982" s="109"/>
      <c r="F982" s="33"/>
      <c r="G982" s="52"/>
    </row>
    <row r="983">
      <c r="A983" s="31"/>
      <c r="B983" s="31"/>
      <c r="C983" s="31"/>
      <c r="E983" s="109"/>
      <c r="F983" s="33"/>
      <c r="G983" s="52"/>
    </row>
    <row r="984">
      <c r="A984" s="31"/>
      <c r="B984" s="31"/>
      <c r="C984" s="31"/>
      <c r="E984" s="109"/>
      <c r="F984" s="33"/>
      <c r="G984" s="52"/>
    </row>
    <row r="985">
      <c r="A985" s="31"/>
      <c r="B985" s="31"/>
      <c r="C985" s="31"/>
      <c r="E985" s="109"/>
      <c r="F985" s="33"/>
      <c r="G985" s="52"/>
    </row>
    <row r="986">
      <c r="A986" s="31"/>
      <c r="B986" s="31"/>
      <c r="C986" s="31"/>
      <c r="E986" s="109"/>
      <c r="F986" s="33"/>
      <c r="G986" s="52"/>
    </row>
    <row r="987">
      <c r="A987" s="31"/>
      <c r="B987" s="31"/>
      <c r="C987" s="31"/>
      <c r="E987" s="109"/>
      <c r="F987" s="33"/>
      <c r="G987" s="52"/>
    </row>
    <row r="988">
      <c r="A988" s="31"/>
      <c r="B988" s="31"/>
      <c r="C988" s="31"/>
      <c r="E988" s="109"/>
      <c r="F988" s="33"/>
      <c r="G988" s="52"/>
    </row>
    <row r="989">
      <c r="A989" s="31"/>
      <c r="B989" s="31"/>
      <c r="C989" s="31"/>
      <c r="E989" s="109"/>
      <c r="F989" s="33"/>
      <c r="G989" s="52"/>
    </row>
    <row r="990">
      <c r="A990" s="31"/>
      <c r="B990" s="31"/>
      <c r="C990" s="31"/>
      <c r="E990" s="109"/>
      <c r="F990" s="33"/>
      <c r="G990" s="52"/>
    </row>
    <row r="991">
      <c r="A991" s="31"/>
      <c r="B991" s="31"/>
      <c r="C991" s="31"/>
      <c r="E991" s="109"/>
      <c r="F991" s="33"/>
      <c r="G991" s="52"/>
    </row>
    <row r="992">
      <c r="A992" s="31"/>
      <c r="B992" s="31"/>
      <c r="C992" s="31"/>
      <c r="E992" s="109"/>
      <c r="F992" s="33"/>
      <c r="G992" s="52"/>
    </row>
    <row r="993">
      <c r="A993" s="31"/>
      <c r="B993" s="31"/>
      <c r="C993" s="31"/>
      <c r="E993" s="109"/>
      <c r="F993" s="33"/>
      <c r="G993" s="52"/>
    </row>
    <row r="994">
      <c r="A994" s="31"/>
      <c r="B994" s="31"/>
      <c r="C994" s="31"/>
      <c r="E994" s="109"/>
      <c r="F994" s="33"/>
      <c r="G994" s="52"/>
    </row>
    <row r="995">
      <c r="A995" s="31"/>
      <c r="B995" s="31"/>
      <c r="C995" s="31"/>
      <c r="E995" s="109"/>
      <c r="F995" s="33"/>
      <c r="G995" s="52"/>
    </row>
    <row r="996">
      <c r="A996" s="31"/>
      <c r="B996" s="31"/>
      <c r="C996" s="31"/>
      <c r="E996" s="109"/>
      <c r="F996" s="33"/>
      <c r="G996" s="52"/>
    </row>
    <row r="997">
      <c r="A997" s="31"/>
      <c r="B997" s="31"/>
      <c r="C997" s="31"/>
      <c r="E997" s="109"/>
      <c r="F997" s="33"/>
      <c r="G997" s="52"/>
    </row>
    <row r="998">
      <c r="A998" s="31"/>
      <c r="B998" s="31"/>
      <c r="C998" s="31"/>
      <c r="E998" s="109"/>
      <c r="F998" s="33"/>
      <c r="G998" s="52"/>
    </row>
    <row r="999">
      <c r="A999" s="31"/>
      <c r="B999" s="31"/>
      <c r="C999" s="31"/>
      <c r="E999" s="109"/>
      <c r="F999" s="33"/>
      <c r="G999" s="52"/>
    </row>
    <row r="1000">
      <c r="A1000" s="31"/>
      <c r="B1000" s="31"/>
      <c r="C1000" s="31"/>
      <c r="E1000" s="109"/>
      <c r="F1000" s="33"/>
      <c r="G1000" s="52"/>
    </row>
    <row r="1001">
      <c r="A1001" s="31"/>
      <c r="B1001" s="31"/>
      <c r="C1001" s="31"/>
      <c r="E1001" s="109"/>
      <c r="F1001" s="33"/>
      <c r="G1001" s="52"/>
    </row>
    <row r="1002">
      <c r="A1002" s="31"/>
      <c r="B1002" s="31"/>
      <c r="C1002" s="31"/>
      <c r="E1002" s="109"/>
      <c r="F1002" s="33"/>
      <c r="G1002" s="52"/>
    </row>
  </sheetData>
  <mergeCells count="1">
    <mergeCell ref="A1:I1"/>
  </mergeCells>
  <conditionalFormatting sqref="G2">
    <cfRule type="cellIs" dxfId="0" priority="1" operator="greaterThan">
      <formula>0</formula>
    </cfRule>
  </conditionalFormatting>
  <dataValidations>
    <dataValidation type="list" allowBlank="1" sqref="B4:B1002">
      <formula1>Codes!$E$2:$E$6</formula1>
    </dataValidation>
    <dataValidation type="list" allowBlank="1" sqref="G4:G1002">
      <formula1>Codes!$A$2:$A$6</formula1>
    </dataValidation>
    <dataValidation type="list" allowBlank="1" sqref="F4:F1002">
      <formula1>Codes!$G$2:$G$51</formula1>
    </dataValidation>
    <dataValidation type="list" allowBlank="1" sqref="A4:A1002">
      <formula1>Codes!$C$2:$C$171</formula1>
    </dataValidation>
  </dataValidations>
  <drawing r:id="rId1"/>
</worksheet>
</file>