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\Desktop\EXCEL\"/>
    </mc:Choice>
  </mc:AlternateContent>
  <xr:revisionPtr revIDLastSave="0" documentId="13_ncr:1_{3562BD9D-F2B9-4040-BDE9-CD703DA2F686}" xr6:coauthVersionLast="40" xr6:coauthVersionMax="40" xr10:uidLastSave="{00000000-0000-0000-0000-000000000000}"/>
  <bookViews>
    <workbookView xWindow="0" yWindow="0" windowWidth="20490" windowHeight="8940" activeTab="1" xr2:uid="{4DFC875C-773B-4749-820C-E4067CA4237D}"/>
  </bookViews>
  <sheets>
    <sheet name="AVERAGE1" sheetId="1" r:id="rId1"/>
    <sheet name="AVERAGE3" sheetId="2" r:id="rId2"/>
    <sheet name="COUNT1" sheetId="3" r:id="rId3"/>
    <sheet name="Sheet2" sheetId="5" r:id="rId4"/>
    <sheet name="COUNT2" sheetId="4" r:id="rId5"/>
    <sheet name="COUNT3" sheetId="6" r:id="rId6"/>
    <sheet name="HLOOKUP" sheetId="7" r:id="rId7"/>
    <sheet name="IF1" sheetId="8" r:id="rId8"/>
    <sheet name="IF2" sheetId="9" r:id="rId9"/>
    <sheet name="IF3" sheetId="10" r:id="rId10"/>
    <sheet name="IF4" sheetId="11" r:id="rId11"/>
    <sheet name="MATH1" sheetId="12" r:id="rId12"/>
    <sheet name="MAX MIN 1" sheetId="13" r:id="rId13"/>
    <sheet name="MAX MIN 2" sheetId="22" r:id="rId14"/>
    <sheet name="MAX MIN 3" sheetId="14" r:id="rId15"/>
    <sheet name="NESTED IF 1" sheetId="15" r:id="rId16"/>
    <sheet name="SUM1" sheetId="16" r:id="rId17"/>
    <sheet name="SUM2" sheetId="23" r:id="rId18"/>
    <sheet name="SUM 3" sheetId="17" r:id="rId19"/>
    <sheet name="SUMIF 1" sheetId="18" r:id="rId20"/>
    <sheet name="SUMIF 2" sheetId="24" r:id="rId21"/>
    <sheet name="VLOOKUP2A " sheetId="19" r:id="rId22"/>
    <sheet name="VLOOKUP1" sheetId="20" r:id="rId23"/>
    <sheet name="FIRST_EXERCISE" sheetId="21" r:id="rId24"/>
  </sheets>
  <calcPr calcId="191029"/>
  <pivotCaches>
    <pivotCache cacheId="0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0" l="1"/>
  <c r="F5" i="19" l="1"/>
  <c r="F6" i="19"/>
  <c r="F7" i="19"/>
  <c r="F3" i="19"/>
  <c r="F4" i="19"/>
  <c r="H7" i="24" l="1"/>
  <c r="H6" i="24"/>
  <c r="H5" i="24"/>
  <c r="H4" i="24"/>
  <c r="H4" i="18"/>
  <c r="H6" i="18"/>
  <c r="H5" i="18"/>
  <c r="B11" i="17" l="1"/>
  <c r="B93" i="23"/>
  <c r="B16" i="16" l="1"/>
  <c r="D6" i="15"/>
  <c r="D4" i="15"/>
  <c r="D5" i="15"/>
  <c r="D7" i="15"/>
  <c r="D8" i="15"/>
  <c r="D9" i="15"/>
  <c r="D10" i="15"/>
  <c r="D11" i="15"/>
  <c r="D12" i="15"/>
  <c r="D3" i="15"/>
  <c r="D3" i="14" l="1"/>
  <c r="D4" i="14"/>
  <c r="D5" i="14"/>
  <c r="D2" i="14"/>
  <c r="C7" i="14"/>
  <c r="E3" i="22"/>
  <c r="F3" i="22" s="1"/>
  <c r="E4" i="22"/>
  <c r="F4" i="22" s="1"/>
  <c r="E5" i="22"/>
  <c r="F5" i="22" s="1"/>
  <c r="E2" i="22"/>
  <c r="F2" i="22" s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2" i="13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2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D36" i="11" l="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35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" i="10"/>
  <c r="M4" i="9"/>
  <c r="M5" i="9"/>
  <c r="M6" i="9"/>
  <c r="L4" i="9"/>
  <c r="L5" i="9"/>
  <c r="L6" i="9"/>
  <c r="K4" i="9"/>
  <c r="K5" i="9"/>
  <c r="K6" i="9"/>
  <c r="J4" i="9"/>
  <c r="J5" i="9"/>
  <c r="J6" i="9"/>
  <c r="J3" i="9"/>
  <c r="K3" i="9"/>
  <c r="L3" i="9"/>
  <c r="M3" i="9"/>
  <c r="I4" i="9"/>
  <c r="I5" i="9"/>
  <c r="I6" i="9"/>
  <c r="I3" i="9"/>
  <c r="F8" i="9"/>
  <c r="D8" i="9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B10" i="7" l="1"/>
  <c r="B9" i="7"/>
  <c r="B8" i="7"/>
  <c r="I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J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11" i="4" l="1"/>
  <c r="J10" i="4"/>
  <c r="J9" i="4"/>
  <c r="J8" i="4"/>
  <c r="J7" i="4"/>
  <c r="J6" i="4"/>
  <c r="J5" i="4"/>
  <c r="I11" i="4"/>
  <c r="I10" i="4"/>
  <c r="I9" i="4"/>
  <c r="I8" i="4"/>
  <c r="I7" i="4"/>
  <c r="I6" i="4"/>
  <c r="I5" i="4"/>
  <c r="D37" i="3" l="1"/>
  <c r="C37" i="3"/>
  <c r="B37" i="3"/>
  <c r="D36" i="3"/>
  <c r="B36" i="3"/>
  <c r="C36" i="3"/>
  <c r="D17" i="1" l="1"/>
  <c r="C17" i="1"/>
  <c r="B17" i="1"/>
</calcChain>
</file>

<file path=xl/sharedStrings.xml><?xml version="1.0" encoding="utf-8"?>
<sst xmlns="http://schemas.openxmlformats.org/spreadsheetml/2006/main" count="711" uniqueCount="335">
  <si>
    <t xml:space="preserve">Name </t>
  </si>
  <si>
    <t>W - 1</t>
  </si>
  <si>
    <t>W - 2</t>
  </si>
  <si>
    <t>W- 3</t>
  </si>
  <si>
    <t>sachin</t>
  </si>
  <si>
    <t>utkarsh</t>
  </si>
  <si>
    <t>ashwin</t>
  </si>
  <si>
    <t>falguni</t>
  </si>
  <si>
    <t>rekha</t>
  </si>
  <si>
    <t>pravin</t>
  </si>
  <si>
    <t>yug</t>
  </si>
  <si>
    <t>shlok</t>
  </si>
  <si>
    <t>rutva</t>
  </si>
  <si>
    <t>viraj</t>
  </si>
  <si>
    <t>foram</t>
  </si>
  <si>
    <t>amita</t>
  </si>
  <si>
    <t>nikhil</t>
  </si>
  <si>
    <t>AVERAGE</t>
  </si>
  <si>
    <t>JULY</t>
  </si>
  <si>
    <t>AUGUST</t>
  </si>
  <si>
    <t>JUNE</t>
  </si>
  <si>
    <t>DATE</t>
  </si>
  <si>
    <t>COUNT</t>
  </si>
  <si>
    <t>COUNTA</t>
  </si>
  <si>
    <t xml:space="preserve">Department </t>
  </si>
  <si>
    <t>Mar '23</t>
  </si>
  <si>
    <t>Mar '22</t>
  </si>
  <si>
    <t>Mar '21</t>
  </si>
  <si>
    <t>Mar '20</t>
  </si>
  <si>
    <t>Mar '19</t>
  </si>
  <si>
    <t>Total Value ($)</t>
  </si>
  <si>
    <t>Count</t>
  </si>
  <si>
    <t>CountA</t>
  </si>
  <si>
    <t>Human Resources</t>
  </si>
  <si>
    <t>IT</t>
  </si>
  <si>
    <t>Accounting</t>
  </si>
  <si>
    <t>Finance</t>
  </si>
  <si>
    <t>Marketing</t>
  </si>
  <si>
    <t>Research and Development </t>
  </si>
  <si>
    <r>
      <rPr>
        <b/>
        <i/>
        <sz val="12"/>
        <color rgb="FF111111"/>
        <rFont val="Arial"/>
        <charset val="1"/>
      </rPr>
      <t>Production</t>
    </r>
    <r>
      <rPr>
        <b/>
        <i/>
        <sz val="12"/>
        <color rgb="FF111111"/>
        <rFont val="Arial"/>
        <charset val="134"/>
      </rPr>
      <t>.</t>
    </r>
  </si>
  <si>
    <t>Column1</t>
  </si>
  <si>
    <t>Column2</t>
  </si>
  <si>
    <t>SR.NO</t>
  </si>
  <si>
    <t>NAME</t>
  </si>
  <si>
    <t>PINCODE</t>
  </si>
  <si>
    <t>FAMILY MEMBERS</t>
  </si>
  <si>
    <t>ID</t>
  </si>
  <si>
    <t>SKILLS</t>
  </si>
  <si>
    <t>PERSONALITY</t>
  </si>
  <si>
    <t>COUNTBLANCK</t>
  </si>
  <si>
    <t>UTKARSH</t>
  </si>
  <si>
    <t>SACHIN</t>
  </si>
  <si>
    <t>RUTVA</t>
  </si>
  <si>
    <t>VIRAJ</t>
  </si>
  <si>
    <t>MAYURI</t>
  </si>
  <si>
    <t>JIGNESH</t>
  </si>
  <si>
    <t>PRIYESH</t>
  </si>
  <si>
    <t>PRIYA</t>
  </si>
  <si>
    <t>DARSHNA</t>
  </si>
  <si>
    <t>NIKHIL</t>
  </si>
  <si>
    <t>AMITA</t>
  </si>
  <si>
    <t>FALGUNI</t>
  </si>
  <si>
    <t>ASHWIN</t>
  </si>
  <si>
    <t>REKHA</t>
  </si>
  <si>
    <t>PRAVIN</t>
  </si>
  <si>
    <t>VARUN</t>
  </si>
  <si>
    <t>REEMA</t>
  </si>
  <si>
    <t>HEET</t>
  </si>
  <si>
    <t>MANSI</t>
  </si>
  <si>
    <t>PRATIK</t>
  </si>
  <si>
    <t>TOP PRODUCT</t>
  </si>
  <si>
    <t>PRODUCT CODE</t>
  </si>
  <si>
    <t>QUANTITY</t>
  </si>
  <si>
    <t>PRICE</t>
  </si>
  <si>
    <t>MOBILE</t>
  </si>
  <si>
    <t>CAMERA</t>
  </si>
  <si>
    <t>WATCHES</t>
  </si>
  <si>
    <t>1000-1655-B100</t>
  </si>
  <si>
    <t>1001-540-C101</t>
  </si>
  <si>
    <t>1002-294-M204</t>
  </si>
  <si>
    <t>$26.95</t>
  </si>
  <si>
    <t>$28.20</t>
  </si>
  <si>
    <t>$30.40</t>
  </si>
  <si>
    <t>Name</t>
  </si>
  <si>
    <t>Percentage</t>
  </si>
  <si>
    <t>Grade</t>
  </si>
  <si>
    <t>sahin</t>
  </si>
  <si>
    <t>devangi</t>
  </si>
  <si>
    <t>heet</t>
  </si>
  <si>
    <t>toral</t>
  </si>
  <si>
    <t>rajesh</t>
  </si>
  <si>
    <t>vidhi</t>
  </si>
  <si>
    <t>keya</t>
  </si>
  <si>
    <t>raju</t>
  </si>
  <si>
    <t>kaju</t>
  </si>
  <si>
    <t>meeta</t>
  </si>
  <si>
    <t>nita</t>
  </si>
  <si>
    <t>SR.NO.</t>
  </si>
  <si>
    <t>DEBIT</t>
  </si>
  <si>
    <t>CASH A/C</t>
  </si>
  <si>
    <t>SALARY</t>
  </si>
  <si>
    <t>PURCHASE A/C</t>
  </si>
  <si>
    <t>CREDIT</t>
  </si>
  <si>
    <t>STOCK A/C</t>
  </si>
  <si>
    <t>RENT A/C</t>
  </si>
  <si>
    <t>SUM</t>
  </si>
  <si>
    <t xml:space="preserve">SALARY A/C </t>
  </si>
  <si>
    <t>CASH</t>
  </si>
  <si>
    <t>RENT</t>
  </si>
  <si>
    <t>STOCK</t>
  </si>
  <si>
    <t>BANK</t>
  </si>
  <si>
    <t>ELIGIILITY</t>
  </si>
  <si>
    <t>AGE</t>
  </si>
  <si>
    <t>MINORE/ADULT</t>
  </si>
  <si>
    <t>Raj</t>
  </si>
  <si>
    <t>Manoj</t>
  </si>
  <si>
    <t>Rajesh</t>
  </si>
  <si>
    <t>Naresh</t>
  </si>
  <si>
    <t>Mukesh</t>
  </si>
  <si>
    <t>Udayveer</t>
  </si>
  <si>
    <t>Anjali</t>
  </si>
  <si>
    <t>Vaishali</t>
  </si>
  <si>
    <t>Jyoti</t>
  </si>
  <si>
    <t>Mohit</t>
  </si>
  <si>
    <t>Mamata</t>
  </si>
  <si>
    <t>Sunny</t>
  </si>
  <si>
    <t>Sahil</t>
  </si>
  <si>
    <t>Hansraj</t>
  </si>
  <si>
    <t>Hardik</t>
  </si>
  <si>
    <t>Niraj</t>
  </si>
  <si>
    <t>Sujal</t>
  </si>
  <si>
    <t>Bhola</t>
  </si>
  <si>
    <t>Shubham</t>
  </si>
  <si>
    <t>Jayesh</t>
  </si>
  <si>
    <t>Rajendra</t>
  </si>
  <si>
    <t>Suraj</t>
  </si>
  <si>
    <t>Rajiv</t>
  </si>
  <si>
    <t>Ankit</t>
  </si>
  <si>
    <t>Rohit</t>
  </si>
  <si>
    <t>Sachin</t>
  </si>
  <si>
    <t>Prince</t>
  </si>
  <si>
    <t>Nitin</t>
  </si>
  <si>
    <t>Sumit</t>
  </si>
  <si>
    <t>Shivam</t>
  </si>
  <si>
    <t>HIGH SCHOOL STUDENT</t>
  </si>
  <si>
    <t>STUDENTS FROM 2024</t>
  </si>
  <si>
    <t>GRADE</t>
  </si>
  <si>
    <t>SCHOLARSHIP</t>
  </si>
  <si>
    <t>A</t>
  </si>
  <si>
    <t>A+</t>
  </si>
  <si>
    <t>Umesh</t>
  </si>
  <si>
    <t>Rakesh</t>
  </si>
  <si>
    <t>Amit</t>
  </si>
  <si>
    <t>Sonu</t>
  </si>
  <si>
    <t>B</t>
  </si>
  <si>
    <t>Love</t>
  </si>
  <si>
    <t>Dhanaraj</t>
  </si>
  <si>
    <t xml:space="preserve">Prem </t>
  </si>
  <si>
    <t>C</t>
  </si>
  <si>
    <t>Hemant</t>
  </si>
  <si>
    <t>Yogesh</t>
  </si>
  <si>
    <t>Vinay</t>
  </si>
  <si>
    <t>B+</t>
  </si>
  <si>
    <t>Nitesh</t>
  </si>
  <si>
    <t>Vishal</t>
  </si>
  <si>
    <t>Suresh</t>
  </si>
  <si>
    <t>Vipul</t>
  </si>
  <si>
    <t>Siya</t>
  </si>
  <si>
    <t xml:space="preserve">Komal </t>
  </si>
  <si>
    <t>Kajal</t>
  </si>
  <si>
    <t>Ankita</t>
  </si>
  <si>
    <t>Aditya</t>
  </si>
  <si>
    <t>Anuj</t>
  </si>
  <si>
    <t>Akash</t>
  </si>
  <si>
    <t>Vikash</t>
  </si>
  <si>
    <t>Muskan</t>
  </si>
  <si>
    <t>Tanisha</t>
  </si>
  <si>
    <t>Gudiya</t>
  </si>
  <si>
    <t>Bholu</t>
  </si>
  <si>
    <t>Khushi</t>
  </si>
  <si>
    <t>Moumita</t>
  </si>
  <si>
    <t>Mihir</t>
  </si>
  <si>
    <t>Lalit</t>
  </si>
  <si>
    <t>Aman</t>
  </si>
  <si>
    <t>Kaptan</t>
  </si>
  <si>
    <t>Jay</t>
  </si>
  <si>
    <t>SR NO.</t>
  </si>
  <si>
    <t>SUB 1</t>
  </si>
  <si>
    <t xml:space="preserve">SUB 2 </t>
  </si>
  <si>
    <t>SUB 3</t>
  </si>
  <si>
    <t>SUB 4</t>
  </si>
  <si>
    <t>SUB 5</t>
  </si>
  <si>
    <t>SUB 6</t>
  </si>
  <si>
    <t>TOTAL</t>
  </si>
  <si>
    <t>PERCENTAGE (%)</t>
  </si>
  <si>
    <t>PERCENTILE</t>
  </si>
  <si>
    <t>Manisha</t>
  </si>
  <si>
    <t>Mehul</t>
  </si>
  <si>
    <t>Kalpesh</t>
  </si>
  <si>
    <t>Bijoy</t>
  </si>
  <si>
    <t>Pritesh</t>
  </si>
  <si>
    <t xml:space="preserve"> Kiran</t>
  </si>
  <si>
    <t>Jack</t>
  </si>
  <si>
    <t>Max</t>
  </si>
  <si>
    <t>Saurabh</t>
  </si>
  <si>
    <t>rahul</t>
  </si>
  <si>
    <t>krishna</t>
  </si>
  <si>
    <t>Khushubu</t>
  </si>
  <si>
    <t>Sagar</t>
  </si>
  <si>
    <t>Sanju</t>
  </si>
  <si>
    <t>Sanjay</t>
  </si>
  <si>
    <t>Shivanki</t>
  </si>
  <si>
    <t>Diksha</t>
  </si>
  <si>
    <t>Deep</t>
  </si>
  <si>
    <t>Munna</t>
  </si>
  <si>
    <t>Monu</t>
  </si>
  <si>
    <t>Monika</t>
  </si>
  <si>
    <t>prince</t>
  </si>
  <si>
    <t>Saket</t>
  </si>
  <si>
    <t>Pooja</t>
  </si>
  <si>
    <t>MIRA</t>
  </si>
  <si>
    <t>KRISHNA</t>
  </si>
  <si>
    <t>JIA</t>
  </si>
  <si>
    <t>MEET</t>
  </si>
  <si>
    <t>NITIN</t>
  </si>
  <si>
    <t>KASHISH</t>
  </si>
  <si>
    <t>MITALI</t>
  </si>
  <si>
    <t>JONY</t>
  </si>
  <si>
    <t>ROCKY</t>
  </si>
  <si>
    <t>GITA</t>
  </si>
  <si>
    <t>DHRUVIL</t>
  </si>
  <si>
    <t>CHETAN</t>
  </si>
  <si>
    <t>VEER</t>
  </si>
  <si>
    <t>DISHA</t>
  </si>
  <si>
    <t>DHRUVI</t>
  </si>
  <si>
    <t>C+</t>
  </si>
  <si>
    <t>PINESH</t>
  </si>
  <si>
    <t>YASH</t>
  </si>
  <si>
    <t>ADHVIK</t>
  </si>
  <si>
    <t>ADARSH</t>
  </si>
  <si>
    <t>HETVI</t>
  </si>
  <si>
    <t>Harsh</t>
  </si>
  <si>
    <t>MIN</t>
  </si>
  <si>
    <t>MAX</t>
  </si>
  <si>
    <t>NO.</t>
  </si>
  <si>
    <t>DEVANGI</t>
  </si>
  <si>
    <t xml:space="preserve">TEST 1 </t>
  </si>
  <si>
    <t>TEST 2</t>
  </si>
  <si>
    <t>PASS/RETAKE</t>
  </si>
  <si>
    <t>STUDENT'S NAME</t>
  </si>
  <si>
    <t>MARKS</t>
  </si>
  <si>
    <t xml:space="preserve"> TEST "EASY" OR "NOT EASY"</t>
  </si>
  <si>
    <t xml:space="preserve">STUDENTS RESULT </t>
  </si>
  <si>
    <t>SHLOK</t>
  </si>
  <si>
    <r>
      <t>ABC COMPA</t>
    </r>
    <r>
      <rPr>
        <b/>
        <i/>
        <sz val="18"/>
        <color theme="1"/>
        <rFont val="Algerian"/>
        <family val="5"/>
      </rPr>
      <t>N</t>
    </r>
    <r>
      <rPr>
        <b/>
        <sz val="18"/>
        <color theme="1"/>
        <rFont val="Algerian"/>
        <family val="5"/>
      </rPr>
      <t>Y</t>
    </r>
  </si>
  <si>
    <t xml:space="preserve">MONTH </t>
  </si>
  <si>
    <t>REVENUE</t>
  </si>
  <si>
    <t>JANUARY</t>
  </si>
  <si>
    <t>FEBRUARY</t>
  </si>
  <si>
    <t>MARCH</t>
  </si>
  <si>
    <t>APRIL</t>
  </si>
  <si>
    <t>MAY</t>
  </si>
  <si>
    <t>SEPTEMBER</t>
  </si>
  <si>
    <t>OCTOBER</t>
  </si>
  <si>
    <t>NOVEMBER</t>
  </si>
  <si>
    <t>DECEMBER</t>
  </si>
  <si>
    <t>PER YEAR</t>
  </si>
  <si>
    <t xml:space="preserve">DATE </t>
  </si>
  <si>
    <t>COST($)</t>
  </si>
  <si>
    <t xml:space="preserve">TOTAL COST </t>
  </si>
  <si>
    <t>Group</t>
  </si>
  <si>
    <t>Residents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</si>
  <si>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</si>
  <si>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</si>
  <si>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</si>
  <si>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</si>
  <si>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</si>
  <si>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</si>
  <si>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</si>
  <si>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</si>
  <si>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</si>
  <si>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TOTAL NUM OF RESIDENTS</t>
  </si>
  <si>
    <t>TYPE1</t>
  </si>
  <si>
    <t>GRASS</t>
  </si>
  <si>
    <t>BULBASAUR</t>
  </si>
  <si>
    <t>LVYSAUR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</si>
  <si>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</si>
  <si>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</si>
  <si>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</si>
  <si>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</si>
  <si>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</si>
  <si>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</si>
  <si>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</si>
  <si>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</si>
  <si>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</si>
  <si>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TYPE</t>
  </si>
  <si>
    <t>TOTAL SUM</t>
  </si>
  <si>
    <t xml:space="preserve">GRASS </t>
  </si>
  <si>
    <t>EMPLOYEE NAME</t>
  </si>
  <si>
    <t>PRODUCT</t>
  </si>
  <si>
    <t>CITY</t>
  </si>
  <si>
    <t>SALE AMOUNT</t>
  </si>
  <si>
    <t>KEYA</t>
  </si>
  <si>
    <t>TORAL</t>
  </si>
  <si>
    <t>RAJESH</t>
  </si>
  <si>
    <t>KEYBORD</t>
  </si>
  <si>
    <t>MOUSE</t>
  </si>
  <si>
    <t>CPU</t>
  </si>
  <si>
    <t>LCD</t>
  </si>
  <si>
    <t>BHARUCH</t>
  </si>
  <si>
    <t>ANAND</t>
  </si>
  <si>
    <t>NADIYAD</t>
  </si>
  <si>
    <t>KHEDA</t>
  </si>
  <si>
    <t>REPORT</t>
  </si>
  <si>
    <t>SALE REPORT</t>
  </si>
  <si>
    <t>s</t>
  </si>
  <si>
    <t>FRUIT</t>
  </si>
  <si>
    <t>APPLE</t>
  </si>
  <si>
    <t>$1.50</t>
  </si>
  <si>
    <t>BANANA</t>
  </si>
  <si>
    <t>$2.03</t>
  </si>
  <si>
    <t>LEMON</t>
  </si>
  <si>
    <t>$3.10</t>
  </si>
  <si>
    <t>ORANGE</t>
  </si>
  <si>
    <t>$1.01</t>
  </si>
  <si>
    <t>PEACH</t>
  </si>
  <si>
    <t>$2.00</t>
  </si>
  <si>
    <t>EMPLOYEE ID</t>
  </si>
  <si>
    <t>DEPARTMENT</t>
  </si>
  <si>
    <t>MANAGER</t>
  </si>
  <si>
    <t>HR</t>
  </si>
  <si>
    <t> Finance</t>
  </si>
  <si>
    <t xml:space="preserve">Product </t>
  </si>
  <si>
    <t>Sales</t>
  </si>
  <si>
    <t>VIDHI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</si>
</sst>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charset val="134"/>
      <scheme val="minor"/>
    </font>
    <font>
      <b/>
      <i/>
      <sz val="12"/>
      <color rgb="FF111111"/>
      <name val="Arial"/>
      <charset val="1"/>
    </font>
    <font>
      <b/>
      <i/>
      <sz val="12"/>
      <color rgb="FF111111"/>
      <name val="Arial"/>
      <charset val="134"/>
    </font>
    <font>
      <b/>
      <i/>
      <sz val="8"/>
      <color theme="1"/>
      <name val="Verdana"/>
      <family val="2"/>
    </font>
    <font>
      <b/>
      <i/>
      <sz val="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34"/>
      <scheme val="minor"/>
    </font>
    <font>
      <sz val="11"/>
      <color theme="1"/>
      <name val="Adobe Garamond Pro Bold"/>
      <family val="1"/>
    </font>
    <font>
      <b/>
      <u val="double"/>
      <sz val="11"/>
      <color rgb="FFC00000"/>
      <name val="Calibri"/>
      <family val="2"/>
      <scheme val="minor"/>
    </font>
    <font>
      <sz val="11"/>
      <color theme="1"/>
      <name val="Aharoni"/>
    </font>
    <font>
      <sz val="11"/>
      <color theme="1"/>
      <name val="Algerian"/>
      <family val="5"/>
    </font>
    <font>
      <sz val="11"/>
      <color theme="1"/>
      <name val="Algerian"/>
      <charset val="134"/>
    </font>
    <font>
      <b/>
      <sz val="11"/>
      <color theme="1"/>
      <name val="Times New Roman"/>
      <charset val="134"/>
    </font>
    <font>
      <b/>
      <sz val="11"/>
      <color theme="1"/>
      <name val="Sylfaen"/>
      <family val="1"/>
    </font>
    <font>
      <b/>
      <sz val="18"/>
      <color theme="1"/>
      <name val="Algerian"/>
      <family val="5"/>
    </font>
    <font>
      <b/>
      <i/>
      <sz val="18"/>
      <color theme="1"/>
      <name val="Algerian"/>
      <family val="5"/>
    </font>
    <font>
      <b/>
      <sz val="11"/>
      <color rgb="FFC00000"/>
      <name val="Calibri"/>
      <family val="2"/>
      <scheme val="minor"/>
    </font>
    <font>
      <b/>
      <sz val="11"/>
      <color theme="1"/>
      <name val="Adobe Garamond Pro Bold"/>
      <family val="1"/>
    </font>
    <font>
      <sz val="10"/>
      <color rgb="FF374151"/>
      <name val="Adobe Caslon Pro Bold"/>
      <family val="1"/>
    </font>
    <font>
      <sz val="14"/>
      <color rgb="FFC00000"/>
      <name val="Adobe Caslon Pro Bold"/>
      <family val="1"/>
    </font>
    <font>
      <sz val="10"/>
      <color rgb="FF374151"/>
      <name val="Andalus"/>
      <family val="1"/>
    </font>
    <font>
      <u/>
      <sz val="11"/>
      <color theme="10"/>
      <name val="Calibri"/>
      <family val="2"/>
      <scheme val="minor"/>
    </font>
    <font>
      <sz val="11"/>
      <color theme="1"/>
      <name val="Adobe Caslon Pro Bold"/>
      <family val="1"/>
    </font>
    <font>
      <sz val="11"/>
      <color rgb="FF4D5156"/>
      <name val="Adobe Caslon Pro Bold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7F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3">
    <xf numFmtId="0" fontId="0" fillId="0" borderId="0"/>
    <xf numFmtId="0" fontId="2" fillId="0" borderId="0"/>
    <xf numFmtId="0" fontId="28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/>
    <xf numFmtId="0" fontId="1" fillId="0" borderId="0" xfId="1" applyFont="1" applyFill="1"/>
    <xf numFmtId="0" fontId="3" fillId="0" borderId="0" xfId="1" applyFont="1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2" borderId="1" xfId="1" applyFont="1" applyFill="1" applyBorder="1" applyAlignment="1">
      <alignment horizontal="right" vertical="center" wrapText="1"/>
    </xf>
    <xf numFmtId="0" fontId="7" fillId="0" borderId="1" xfId="1" applyFont="1" applyBorder="1"/>
    <xf numFmtId="0" fontId="8" fillId="0" borderId="6" xfId="1" applyFont="1" applyBorder="1"/>
    <xf numFmtId="0" fontId="11" fillId="2" borderId="1" xfId="1" applyFont="1" applyFill="1" applyBorder="1"/>
    <xf numFmtId="0" fontId="12" fillId="0" borderId="1" xfId="1" applyFont="1" applyBorder="1"/>
    <xf numFmtId="0" fontId="7" fillId="0" borderId="3" xfId="1" applyFont="1" applyBorder="1"/>
    <xf numFmtId="0" fontId="7" fillId="0" borderId="5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3" fillId="0" borderId="2" xfId="1" applyFont="1" applyBorder="1"/>
    <xf numFmtId="0" fontId="13" fillId="0" borderId="4" xfId="1" applyFont="1" applyBorder="1"/>
    <xf numFmtId="0" fontId="2" fillId="0" borderId="1" xfId="1" applyBorder="1"/>
    <xf numFmtId="0" fontId="2" fillId="0" borderId="0" xfId="1" applyBorder="1"/>
    <xf numFmtId="0" fontId="0" fillId="0" borderId="0" xfId="0" applyBorder="1"/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4" fillId="0" borderId="1" xfId="0" applyFont="1" applyFill="1" applyBorder="1"/>
    <xf numFmtId="0" fontId="14" fillId="3" borderId="1" xfId="0" applyFont="1" applyFill="1" applyBorder="1"/>
    <xf numFmtId="0" fontId="0" fillId="0" borderId="1" xfId="0" applyBorder="1"/>
    <xf numFmtId="0" fontId="15" fillId="0" borderId="0" xfId="0" applyFont="1"/>
    <xf numFmtId="0" fontId="17" fillId="0" borderId="0" xfId="0" applyFont="1"/>
    <xf numFmtId="0" fontId="17" fillId="4" borderId="1" xfId="0" applyFont="1" applyFill="1" applyBorder="1"/>
    <xf numFmtId="0" fontId="0" fillId="0" borderId="1" xfId="0" applyBorder="1"/>
    <xf numFmtId="0" fontId="16" fillId="0" borderId="1" xfId="0" applyFont="1" applyBorder="1"/>
    <xf numFmtId="0" fontId="14" fillId="6" borderId="1" xfId="1" applyFont="1" applyFill="1" applyBorder="1"/>
    <xf numFmtId="0" fontId="18" fillId="5" borderId="1" xfId="1" applyFont="1" applyFill="1" applyBorder="1"/>
    <xf numFmtId="0" fontId="20" fillId="6" borderId="1" xfId="1" applyFont="1" applyFill="1" applyBorder="1"/>
    <xf numFmtId="0" fontId="19" fillId="5" borderId="0" xfId="1" applyFont="1" applyFill="1"/>
    <xf numFmtId="0" fontId="4" fillId="0" borderId="1" xfId="0" applyFont="1" applyBorder="1"/>
    <xf numFmtId="0" fontId="21" fillId="0" borderId="0" xfId="0" applyFont="1"/>
    <xf numFmtId="0" fontId="24" fillId="0" borderId="1" xfId="0" applyFont="1" applyBorder="1"/>
    <xf numFmtId="14" fontId="0" fillId="0" borderId="1" xfId="0" applyNumberFormat="1" applyBorder="1"/>
    <xf numFmtId="0" fontId="23" fillId="0" borderId="16" xfId="0" applyFont="1" applyBorder="1"/>
    <xf numFmtId="0" fontId="0" fillId="0" borderId="17" xfId="0" applyBorder="1"/>
    <xf numFmtId="0" fontId="25" fillId="7" borderId="20" xfId="0" applyFont="1" applyFill="1" applyBorder="1" applyAlignment="1">
      <alignment vertical="center" wrapText="1"/>
    </xf>
    <xf numFmtId="0" fontId="25" fillId="7" borderId="21" xfId="0" applyFont="1" applyFill="1" applyBorder="1" applyAlignment="1">
      <alignment vertical="center" wrapText="1"/>
    </xf>
    <xf numFmtId="0" fontId="26" fillId="7" borderId="18" xfId="0" applyFont="1" applyFill="1" applyBorder="1" applyAlignment="1">
      <alignment horizontal="center" wrapText="1"/>
    </xf>
    <xf numFmtId="0" fontId="26" fillId="7" borderId="19" xfId="0" applyFont="1" applyFill="1" applyBorder="1" applyAlignment="1">
      <alignment horizontal="center" wrapText="1"/>
    </xf>
    <xf numFmtId="0" fontId="25" fillId="7" borderId="22" xfId="0" applyFont="1" applyFill="1" applyBorder="1" applyAlignment="1">
      <alignment vertical="center" wrapText="1"/>
    </xf>
    <xf numFmtId="0" fontId="25" fillId="7" borderId="2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8" fillId="0" borderId="0" xfId="2"/>
    <xf numFmtId="0" fontId="1" fillId="0" borderId="1" xfId="0" applyFont="1" applyBorder="1"/>
    <xf numFmtId="0" fontId="29" fillId="0" borderId="0" xfId="0" applyFont="1"/>
    <xf numFmtId="0" fontId="30" fillId="0" borderId="0" xfId="0" applyFont="1"/>
    <xf numFmtId="0" fontId="29" fillId="0" borderId="1" xfId="0" applyFont="1" applyBorder="1"/>
    <xf numFmtId="0" fontId="30" fillId="0" borderId="1" xfId="0" applyFont="1" applyBorder="1"/>
  </cellXfs>
  <cellStyles count="3">
    <cellStyle name="Hyperlink" xfId="2" builtinId="8"/>
    <cellStyle name="Normal" xfId="0" builtinId="0"/>
    <cellStyle name="Normal 2" xfId="1" xr:uid="{C5877456-4349-4BFA-8396-3CA103EAB678}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charset val="134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charset val="134"/>
        <scheme val="minor"/>
      </font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charset val="134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lion" refreshedDate="45201.796756134259" createdVersion="6" refreshedVersion="6" minRefreshableVersion="3" recordCount="1" xr:uid="{56C4B62C-6761-4886-9E83-FC117B8A9EDE}">
  <cacheSource type="worksheet">
    <worksheetSource name="Table1"/>
  </cacheSource>
  <cacheFields count="2">
    <cacheField name="Column1" numFmtId="0">
      <sharedItems/>
    </cacheField>
    <cacheField name="Colum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ount"/>
    <s v="Coun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B678F-9662-4E39-AFA5-E25B66E91A6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DF765-AD51-4970-85DB-63F3D53E664F}" name="Table1" displayName="Table1" ref="I3:J4" totalsRowShown="0" headerRowDxfId="28" headerRowBorderDxfId="27" tableBorderDxfId="26" totalsRowBorderDxfId="25" headerRowCellStyle="Normal 2">
  <autoFilter ref="I3:J4" xr:uid="{DB743896-F6FD-4D2C-B606-E6D41DD3C73C}"/>
  <tableColumns count="2">
    <tableColumn id="1" xr3:uid="{816F9D94-9F44-4BB5-B9E2-AF9CAAB0948F}" name="Column1" dataDxfId="24" dataCellStyle="Normal 2"/>
    <tableColumn id="2" xr3:uid="{AF77C175-6882-418D-809C-A2E2645FFDB6}" name="Column2" dataDxfId="2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9367-187A-4717-BAB8-30EFC18945D6}">
  <dimension ref="A2:D17"/>
  <sheetViews>
    <sheetView workbookViewId="0">
      <selection activeCell="A2" sqref="A2:D2"/>
    </sheetView>
  </sheetViews>
  <sheetFormatPr defaultRowHeight="15"/>
  <sheetData>
    <row r="2" spans="1:4" ht="18.75">
      <c r="A2" s="3" t="s">
        <v>0</v>
      </c>
      <c r="B2" s="3" t="s">
        <v>1</v>
      </c>
      <c r="C2" s="3" t="s">
        <v>2</v>
      </c>
      <c r="D2" s="3" t="s">
        <v>3</v>
      </c>
    </row>
    <row r="3" spans="1:4">
      <c r="A3" s="1" t="s">
        <v>4</v>
      </c>
      <c r="B3" s="1">
        <v>56</v>
      </c>
      <c r="C3" s="1">
        <v>6</v>
      </c>
      <c r="D3" s="1">
        <v>58</v>
      </c>
    </row>
    <row r="4" spans="1:4">
      <c r="A4" s="1" t="s">
        <v>5</v>
      </c>
      <c r="B4" s="1">
        <v>25</v>
      </c>
      <c r="C4" s="1">
        <v>89</v>
      </c>
      <c r="D4" s="1">
        <v>95</v>
      </c>
    </row>
    <row r="5" spans="1:4">
      <c r="A5" s="1" t="s">
        <v>6</v>
      </c>
      <c r="B5" s="1">
        <v>36</v>
      </c>
      <c r="C5" s="1">
        <v>65</v>
      </c>
      <c r="D5" s="1">
        <v>69</v>
      </c>
    </row>
    <row r="6" spans="1:4">
      <c r="A6" s="1" t="s">
        <v>7</v>
      </c>
      <c r="B6" s="1">
        <v>59</v>
      </c>
      <c r="C6" s="1">
        <v>32</v>
      </c>
      <c r="D6" s="1">
        <v>36</v>
      </c>
    </row>
    <row r="7" spans="1:4">
      <c r="A7" s="1" t="s">
        <v>8</v>
      </c>
      <c r="B7" s="1">
        <v>85</v>
      </c>
      <c r="C7" s="1">
        <v>56</v>
      </c>
      <c r="D7" s="1">
        <v>48</v>
      </c>
    </row>
    <row r="8" spans="1:4">
      <c r="A8" s="1" t="s">
        <v>9</v>
      </c>
      <c r="B8" s="1">
        <v>63</v>
      </c>
      <c r="C8" s="1">
        <v>65</v>
      </c>
      <c r="D8" s="1">
        <v>55</v>
      </c>
    </row>
    <row r="9" spans="1:4">
      <c r="A9" s="1" t="s">
        <v>10</v>
      </c>
      <c r="B9" s="1">
        <v>25</v>
      </c>
      <c r="C9" s="1">
        <v>15</v>
      </c>
      <c r="D9" s="1">
        <v>36</v>
      </c>
    </row>
    <row r="10" spans="1:4">
      <c r="A10" s="1" t="s">
        <v>11</v>
      </c>
      <c r="B10" s="1">
        <v>69</v>
      </c>
      <c r="C10" s="1">
        <v>20</v>
      </c>
      <c r="D10" s="1">
        <v>88</v>
      </c>
    </row>
    <row r="11" spans="1:4">
      <c r="A11" s="1" t="s">
        <v>12</v>
      </c>
      <c r="B11" s="1">
        <v>36</v>
      </c>
      <c r="C11" s="1">
        <v>22</v>
      </c>
      <c r="D11" s="1">
        <v>99</v>
      </c>
    </row>
    <row r="12" spans="1:4">
      <c r="A12" s="1" t="s">
        <v>13</v>
      </c>
      <c r="B12" s="1">
        <v>25</v>
      </c>
      <c r="C12" s="1">
        <v>33</v>
      </c>
      <c r="D12" s="1">
        <v>96</v>
      </c>
    </row>
    <row r="13" spans="1:4">
      <c r="A13" s="1" t="s">
        <v>14</v>
      </c>
      <c r="B13" s="1">
        <v>36</v>
      </c>
      <c r="C13" s="1">
        <v>55</v>
      </c>
      <c r="D13" s="1">
        <v>48</v>
      </c>
    </row>
    <row r="14" spans="1:4">
      <c r="A14" s="1" t="s">
        <v>15</v>
      </c>
      <c r="B14" s="1">
        <v>14</v>
      </c>
      <c r="C14" s="1">
        <v>66</v>
      </c>
      <c r="D14" s="1">
        <v>44</v>
      </c>
    </row>
    <row r="15" spans="1:4">
      <c r="A15" s="1" t="s">
        <v>16</v>
      </c>
      <c r="B15" s="1">
        <v>58</v>
      </c>
      <c r="C15" s="1">
        <v>44</v>
      </c>
      <c r="D15" s="1">
        <v>25</v>
      </c>
    </row>
    <row r="17" spans="1:4">
      <c r="A17" s="2" t="s">
        <v>17</v>
      </c>
      <c r="B17">
        <f>AVERAGE(B3:B15)</f>
        <v>45.153846153846153</v>
      </c>
      <c r="C17">
        <f>AVERAGE(C3:C15)</f>
        <v>43.692307692307693</v>
      </c>
      <c r="D17">
        <f>AVERAGE(D3:D15)</f>
        <v>61.307692307692307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DAED-F861-4688-ADAE-7383125E6F22}">
  <dimension ref="A1:E32"/>
  <sheetViews>
    <sheetView workbookViewId="0">
      <selection activeCell="K6" sqref="K6"/>
    </sheetView>
  </sheetViews>
  <sheetFormatPr defaultRowHeight="15"/>
  <cols>
    <col min="4" max="4" width="15" customWidth="1"/>
    <col min="5" max="5" width="19.5703125" customWidth="1"/>
  </cols>
  <sheetData>
    <row r="1" spans="1:5">
      <c r="B1" s="40" t="s">
        <v>144</v>
      </c>
      <c r="E1" s="33"/>
    </row>
    <row r="2" spans="1:5">
      <c r="A2" t="s">
        <v>42</v>
      </c>
      <c r="B2" t="s">
        <v>43</v>
      </c>
      <c r="C2" t="s">
        <v>112</v>
      </c>
      <c r="D2" s="29" t="s">
        <v>111</v>
      </c>
      <c r="E2" t="s">
        <v>113</v>
      </c>
    </row>
    <row r="3" spans="1:5" ht="15.75">
      <c r="A3" s="38">
        <v>1</v>
      </c>
      <c r="B3" s="38" t="s">
        <v>114</v>
      </c>
      <c r="C3" s="38">
        <v>16</v>
      </c>
      <c r="D3" s="39" t="str">
        <f>IF(C3&gt;18,"ELIGIBILE","NOT ELIGIBLE")</f>
        <v>NOT ELIGIBLE</v>
      </c>
      <c r="E3" s="39" t="str">
        <f>IF(C3&gt;18,"ADULT","MINOR")</f>
        <v>MINOR</v>
      </c>
    </row>
    <row r="4" spans="1:5" ht="15.75">
      <c r="A4" s="38">
        <v>2</v>
      </c>
      <c r="B4" s="38" t="s">
        <v>115</v>
      </c>
      <c r="C4" s="38">
        <v>19</v>
      </c>
      <c r="D4" s="39" t="str">
        <f t="shared" ref="D4:D32" si="0">IF(C4&gt;18,"ELIGIBILE","NOT ELIGIBLE")</f>
        <v>ELIGIBILE</v>
      </c>
      <c r="E4" s="39" t="str">
        <f t="shared" ref="E4:E32" si="1">IF(C4&gt;18,"ADULT","MINOR")</f>
        <v>ADULT</v>
      </c>
    </row>
    <row r="5" spans="1:5" ht="15.75">
      <c r="A5" s="38">
        <v>3</v>
      </c>
      <c r="B5" s="38" t="s">
        <v>116</v>
      </c>
      <c r="C5" s="38">
        <v>20</v>
      </c>
      <c r="D5" s="39" t="str">
        <f t="shared" si="0"/>
        <v>ELIGIBILE</v>
      </c>
      <c r="E5" s="39" t="str">
        <f t="shared" si="1"/>
        <v>ADULT</v>
      </c>
    </row>
    <row r="6" spans="1:5" ht="15.75">
      <c r="A6" s="38">
        <v>4</v>
      </c>
      <c r="B6" s="38" t="s">
        <v>117</v>
      </c>
      <c r="C6" s="38">
        <v>23</v>
      </c>
      <c r="D6" s="39" t="str">
        <f t="shared" si="0"/>
        <v>ELIGIBILE</v>
      </c>
      <c r="E6" s="39" t="str">
        <f t="shared" si="1"/>
        <v>ADULT</v>
      </c>
    </row>
    <row r="7" spans="1:5" ht="15.75">
      <c r="A7" s="38">
        <v>5</v>
      </c>
      <c r="B7" s="38" t="s">
        <v>118</v>
      </c>
      <c r="C7" s="38">
        <v>15</v>
      </c>
      <c r="D7" s="39" t="str">
        <f t="shared" si="0"/>
        <v>NOT ELIGIBLE</v>
      </c>
      <c r="E7" s="39" t="str">
        <f t="shared" si="1"/>
        <v>MINOR</v>
      </c>
    </row>
    <row r="8" spans="1:5" ht="15.75">
      <c r="A8" s="38">
        <v>6</v>
      </c>
      <c r="B8" s="38" t="s">
        <v>119</v>
      </c>
      <c r="C8" s="38">
        <v>18</v>
      </c>
      <c r="D8" s="39" t="str">
        <f t="shared" si="0"/>
        <v>NOT ELIGIBLE</v>
      </c>
      <c r="E8" s="39" t="str">
        <f t="shared" si="1"/>
        <v>MINOR</v>
      </c>
    </row>
    <row r="9" spans="1:5" ht="15.75">
      <c r="A9" s="38">
        <v>7</v>
      </c>
      <c r="B9" s="38" t="s">
        <v>120</v>
      </c>
      <c r="C9" s="38">
        <v>19</v>
      </c>
      <c r="D9" s="39" t="str">
        <f t="shared" si="0"/>
        <v>ELIGIBILE</v>
      </c>
      <c r="E9" s="39" t="str">
        <f t="shared" si="1"/>
        <v>ADULT</v>
      </c>
    </row>
    <row r="10" spans="1:5" ht="15.75">
      <c r="A10" s="38">
        <v>8</v>
      </c>
      <c r="B10" s="38" t="s">
        <v>121</v>
      </c>
      <c r="C10" s="38">
        <v>20</v>
      </c>
      <c r="D10" s="39" t="str">
        <f t="shared" si="0"/>
        <v>ELIGIBILE</v>
      </c>
      <c r="E10" s="39" t="str">
        <f t="shared" si="1"/>
        <v>ADULT</v>
      </c>
    </row>
    <row r="11" spans="1:5" ht="15.75">
      <c r="A11" s="38">
        <v>9</v>
      </c>
      <c r="B11" s="38" t="s">
        <v>122</v>
      </c>
      <c r="C11" s="38">
        <v>16</v>
      </c>
      <c r="D11" s="39" t="str">
        <f t="shared" si="0"/>
        <v>NOT ELIGIBLE</v>
      </c>
      <c r="E11" s="39" t="str">
        <f t="shared" si="1"/>
        <v>MINOR</v>
      </c>
    </row>
    <row r="12" spans="1:5" ht="15.75">
      <c r="A12" s="38">
        <v>10</v>
      </c>
      <c r="B12" s="38" t="s">
        <v>123</v>
      </c>
      <c r="C12" s="38">
        <v>17</v>
      </c>
      <c r="D12" s="39" t="str">
        <f t="shared" si="0"/>
        <v>NOT ELIGIBLE</v>
      </c>
      <c r="E12" s="39" t="str">
        <f t="shared" si="1"/>
        <v>MINOR</v>
      </c>
    </row>
    <row r="13" spans="1:5" ht="15.75">
      <c r="A13" s="38">
        <v>11</v>
      </c>
      <c r="B13" s="38" t="s">
        <v>124</v>
      </c>
      <c r="C13" s="38">
        <v>18</v>
      </c>
      <c r="D13" s="39" t="str">
        <f t="shared" si="0"/>
        <v>NOT ELIGIBLE</v>
      </c>
      <c r="E13" s="39" t="str">
        <f t="shared" si="1"/>
        <v>MINOR</v>
      </c>
    </row>
    <row r="14" spans="1:5" ht="15.75">
      <c r="A14" s="38">
        <v>12</v>
      </c>
      <c r="B14" s="38" t="s">
        <v>125</v>
      </c>
      <c r="C14" s="38">
        <v>19</v>
      </c>
      <c r="D14" s="39" t="str">
        <f t="shared" si="0"/>
        <v>ELIGIBILE</v>
      </c>
      <c r="E14" s="39" t="str">
        <f t="shared" si="1"/>
        <v>ADULT</v>
      </c>
    </row>
    <row r="15" spans="1:5" ht="15.75">
      <c r="A15" s="38">
        <v>13</v>
      </c>
      <c r="B15" s="38" t="s">
        <v>126</v>
      </c>
      <c r="C15" s="38">
        <v>20</v>
      </c>
      <c r="D15" s="39" t="str">
        <f t="shared" si="0"/>
        <v>ELIGIBILE</v>
      </c>
      <c r="E15" s="39" t="str">
        <f t="shared" si="1"/>
        <v>ADULT</v>
      </c>
    </row>
    <row r="16" spans="1:5" ht="15.75">
      <c r="A16" s="38">
        <v>14</v>
      </c>
      <c r="B16" s="38" t="s">
        <v>127</v>
      </c>
      <c r="C16" s="38">
        <v>24</v>
      </c>
      <c r="D16" s="39" t="str">
        <f t="shared" si="0"/>
        <v>ELIGIBILE</v>
      </c>
      <c r="E16" s="39" t="str">
        <f t="shared" si="1"/>
        <v>ADULT</v>
      </c>
    </row>
    <row r="17" spans="1:5" ht="15.75">
      <c r="A17" s="38">
        <v>15</v>
      </c>
      <c r="B17" s="38" t="s">
        <v>128</v>
      </c>
      <c r="C17" s="38">
        <v>25</v>
      </c>
      <c r="D17" s="39" t="str">
        <f t="shared" si="0"/>
        <v>ELIGIBILE</v>
      </c>
      <c r="E17" s="39" t="str">
        <f t="shared" si="1"/>
        <v>ADULT</v>
      </c>
    </row>
    <row r="18" spans="1:5" ht="15.75">
      <c r="A18" s="38">
        <v>16</v>
      </c>
      <c r="B18" s="38" t="s">
        <v>129</v>
      </c>
      <c r="C18" s="38">
        <v>16</v>
      </c>
      <c r="D18" s="39" t="str">
        <f t="shared" si="0"/>
        <v>NOT ELIGIBLE</v>
      </c>
      <c r="E18" s="39" t="str">
        <f t="shared" si="1"/>
        <v>MINOR</v>
      </c>
    </row>
    <row r="19" spans="1:5" ht="15.75">
      <c r="A19" s="38">
        <v>17</v>
      </c>
      <c r="B19" s="38" t="s">
        <v>130</v>
      </c>
      <c r="C19" s="38">
        <v>14</v>
      </c>
      <c r="D19" s="39" t="str">
        <f t="shared" si="0"/>
        <v>NOT ELIGIBLE</v>
      </c>
      <c r="E19" s="39" t="str">
        <f t="shared" si="1"/>
        <v>MINOR</v>
      </c>
    </row>
    <row r="20" spans="1:5" ht="15.75">
      <c r="A20" s="38">
        <v>18</v>
      </c>
      <c r="B20" s="38" t="s">
        <v>131</v>
      </c>
      <c r="C20" s="38">
        <v>18</v>
      </c>
      <c r="D20" s="39" t="str">
        <f t="shared" si="0"/>
        <v>NOT ELIGIBLE</v>
      </c>
      <c r="E20" s="39" t="str">
        <f t="shared" si="1"/>
        <v>MINOR</v>
      </c>
    </row>
    <row r="21" spans="1:5" ht="15.75">
      <c r="A21" s="38">
        <v>19</v>
      </c>
      <c r="B21" s="38" t="s">
        <v>132</v>
      </c>
      <c r="C21" s="38">
        <v>19</v>
      </c>
      <c r="D21" s="39" t="str">
        <f t="shared" si="0"/>
        <v>ELIGIBILE</v>
      </c>
      <c r="E21" s="39" t="str">
        <f t="shared" si="1"/>
        <v>ADULT</v>
      </c>
    </row>
    <row r="22" spans="1:5" ht="15.75">
      <c r="A22" s="38">
        <v>20</v>
      </c>
      <c r="B22" s="38" t="s">
        <v>133</v>
      </c>
      <c r="C22" s="38">
        <v>22</v>
      </c>
      <c r="D22" s="39" t="str">
        <f t="shared" si="0"/>
        <v>ELIGIBILE</v>
      </c>
      <c r="E22" s="39" t="str">
        <f t="shared" si="1"/>
        <v>ADULT</v>
      </c>
    </row>
    <row r="23" spans="1:5" ht="15.75">
      <c r="A23" s="38">
        <v>21</v>
      </c>
      <c r="B23" s="38" t="s">
        <v>134</v>
      </c>
      <c r="C23" s="38">
        <v>21</v>
      </c>
      <c r="D23" s="39" t="str">
        <f t="shared" si="0"/>
        <v>ELIGIBILE</v>
      </c>
      <c r="E23" s="39" t="str">
        <f t="shared" si="1"/>
        <v>ADULT</v>
      </c>
    </row>
    <row r="24" spans="1:5" ht="15.75">
      <c r="A24" s="38">
        <v>22</v>
      </c>
      <c r="B24" s="38" t="s">
        <v>135</v>
      </c>
      <c r="C24" s="38">
        <v>20</v>
      </c>
      <c r="D24" s="39" t="str">
        <f t="shared" si="0"/>
        <v>ELIGIBILE</v>
      </c>
      <c r="E24" s="39" t="str">
        <f t="shared" si="1"/>
        <v>ADULT</v>
      </c>
    </row>
    <row r="25" spans="1:5" ht="15.75">
      <c r="A25" s="38">
        <v>23</v>
      </c>
      <c r="B25" s="38" t="s">
        <v>136</v>
      </c>
      <c r="C25" s="38">
        <v>18</v>
      </c>
      <c r="D25" s="39" t="str">
        <f t="shared" si="0"/>
        <v>NOT ELIGIBLE</v>
      </c>
      <c r="E25" s="39" t="str">
        <f t="shared" si="1"/>
        <v>MINOR</v>
      </c>
    </row>
    <row r="26" spans="1:5" ht="15.75">
      <c r="A26" s="38">
        <v>24</v>
      </c>
      <c r="B26" s="38" t="s">
        <v>137</v>
      </c>
      <c r="C26" s="38">
        <v>19</v>
      </c>
      <c r="D26" s="39" t="str">
        <f t="shared" si="0"/>
        <v>ELIGIBILE</v>
      </c>
      <c r="E26" s="39" t="str">
        <f t="shared" si="1"/>
        <v>ADULT</v>
      </c>
    </row>
    <row r="27" spans="1:5" ht="15.75">
      <c r="A27" s="38">
        <v>25</v>
      </c>
      <c r="B27" s="38" t="s">
        <v>138</v>
      </c>
      <c r="C27" s="38">
        <v>21</v>
      </c>
      <c r="D27" s="39" t="str">
        <f t="shared" si="0"/>
        <v>ELIGIBILE</v>
      </c>
      <c r="E27" s="39" t="str">
        <f t="shared" si="1"/>
        <v>ADULT</v>
      </c>
    </row>
    <row r="28" spans="1:5" ht="15.75">
      <c r="A28" s="38">
        <v>26</v>
      </c>
      <c r="B28" s="38" t="s">
        <v>139</v>
      </c>
      <c r="C28" s="38">
        <v>20</v>
      </c>
      <c r="D28" s="39" t="str">
        <f t="shared" si="0"/>
        <v>ELIGIBILE</v>
      </c>
      <c r="E28" s="39" t="str">
        <f t="shared" si="1"/>
        <v>ADULT</v>
      </c>
    </row>
    <row r="29" spans="1:5" ht="15.75">
      <c r="A29" s="38">
        <v>27</v>
      </c>
      <c r="B29" s="38" t="s">
        <v>140</v>
      </c>
      <c r="C29" s="38">
        <v>19</v>
      </c>
      <c r="D29" s="39" t="str">
        <f t="shared" si="0"/>
        <v>ELIGIBILE</v>
      </c>
      <c r="E29" s="39" t="str">
        <f t="shared" si="1"/>
        <v>ADULT</v>
      </c>
    </row>
    <row r="30" spans="1:5" ht="15.75">
      <c r="A30" s="38">
        <v>28</v>
      </c>
      <c r="B30" s="38" t="s">
        <v>141</v>
      </c>
      <c r="C30" s="38">
        <v>15</v>
      </c>
      <c r="D30" s="39" t="str">
        <f t="shared" si="0"/>
        <v>NOT ELIGIBLE</v>
      </c>
      <c r="E30" s="39" t="str">
        <f t="shared" si="1"/>
        <v>MINOR</v>
      </c>
    </row>
    <row r="31" spans="1:5" ht="15.75">
      <c r="A31" s="38">
        <v>29</v>
      </c>
      <c r="B31" s="38" t="s">
        <v>142</v>
      </c>
      <c r="C31" s="38">
        <v>16</v>
      </c>
      <c r="D31" s="39" t="str">
        <f t="shared" si="0"/>
        <v>NOT ELIGIBLE</v>
      </c>
      <c r="E31" s="39" t="str">
        <f t="shared" si="1"/>
        <v>MINOR</v>
      </c>
    </row>
    <row r="32" spans="1:5" ht="15.75">
      <c r="A32" s="38">
        <v>30</v>
      </c>
      <c r="B32" s="38" t="s">
        <v>143</v>
      </c>
      <c r="C32" s="38">
        <v>18</v>
      </c>
      <c r="D32" s="39" t="str">
        <f t="shared" si="0"/>
        <v>NOT ELIGIBLE</v>
      </c>
      <c r="E32" s="39" t="str">
        <f t="shared" si="1"/>
        <v>MINOR</v>
      </c>
    </row>
  </sheetData>
  <conditionalFormatting sqref="D3:E32">
    <cfRule type="duplicateValues" dxfId="1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F87A-431F-4DE6-8FDB-12870F6CE338}">
  <dimension ref="A1:D52"/>
  <sheetViews>
    <sheetView workbookViewId="0">
      <selection activeCell="H8" sqref="H8"/>
    </sheetView>
  </sheetViews>
  <sheetFormatPr defaultRowHeight="15"/>
  <cols>
    <col min="4" max="4" width="19.42578125" customWidth="1"/>
  </cols>
  <sheetData>
    <row r="1" spans="1:4" ht="15.75">
      <c r="B1" s="41" t="s">
        <v>145</v>
      </c>
      <c r="C1" s="41"/>
      <c r="D1" s="41"/>
    </row>
    <row r="2" spans="1:4">
      <c r="A2" s="44" t="s">
        <v>97</v>
      </c>
      <c r="B2" s="44" t="s">
        <v>43</v>
      </c>
      <c r="C2" s="44" t="s">
        <v>146</v>
      </c>
      <c r="D2" s="44" t="s">
        <v>147</v>
      </c>
    </row>
    <row r="3" spans="1:4" ht="15.75">
      <c r="A3" s="42">
        <v>1</v>
      </c>
      <c r="B3" s="42" t="s">
        <v>141</v>
      </c>
      <c r="C3" s="42" t="s">
        <v>148</v>
      </c>
      <c r="D3" s="43" t="str">
        <f>_xlfn.IFS(C3="A+","100%",C3="A","50%",C3="B","NO SCHOLARSHIP",C3="B+","NO SCHOLARSHIP",C3="C","NO SCHOLARSHIP")</f>
        <v>50%</v>
      </c>
    </row>
    <row r="4" spans="1:4" ht="15.75">
      <c r="A4" s="42">
        <v>2</v>
      </c>
      <c r="B4" s="42" t="s">
        <v>142</v>
      </c>
      <c r="C4" s="42" t="s">
        <v>149</v>
      </c>
      <c r="D4" s="43" t="str">
        <f t="shared" ref="D4:D34" si="0">_xlfn.IFS(C4="A+","100%",C4="A","50%",C4="B","NO SCHOLARSHIP",C4="B+","NO SCHOLARSHIP",C4="C","NO SCHOLARSHIP")</f>
        <v>100%</v>
      </c>
    </row>
    <row r="5" spans="1:4" ht="15.75">
      <c r="A5" s="42">
        <v>3</v>
      </c>
      <c r="B5" s="42" t="s">
        <v>150</v>
      </c>
      <c r="C5" s="42" t="s">
        <v>148</v>
      </c>
      <c r="D5" s="43" t="str">
        <f t="shared" si="0"/>
        <v>50%</v>
      </c>
    </row>
    <row r="6" spans="1:4" ht="15.75">
      <c r="A6" s="42">
        <v>4</v>
      </c>
      <c r="B6" s="42" t="s">
        <v>151</v>
      </c>
      <c r="C6" s="42" t="s">
        <v>149</v>
      </c>
      <c r="D6" s="43" t="str">
        <f t="shared" si="0"/>
        <v>100%</v>
      </c>
    </row>
    <row r="7" spans="1:4" ht="15.75">
      <c r="A7" s="42">
        <v>5</v>
      </c>
      <c r="B7" s="42" t="s">
        <v>143</v>
      </c>
      <c r="C7" s="42" t="s">
        <v>148</v>
      </c>
      <c r="D7" s="43" t="str">
        <f t="shared" si="0"/>
        <v>50%</v>
      </c>
    </row>
    <row r="8" spans="1:4" ht="15.75">
      <c r="A8" s="42">
        <v>6</v>
      </c>
      <c r="B8" s="42" t="s">
        <v>152</v>
      </c>
      <c r="C8" s="42" t="s">
        <v>148</v>
      </c>
      <c r="D8" s="43" t="str">
        <f t="shared" si="0"/>
        <v>50%</v>
      </c>
    </row>
    <row r="9" spans="1:4" ht="15.75">
      <c r="A9" s="42">
        <v>7</v>
      </c>
      <c r="B9" s="42" t="s">
        <v>153</v>
      </c>
      <c r="C9" s="42" t="s">
        <v>154</v>
      </c>
      <c r="D9" s="43" t="str">
        <f t="shared" si="0"/>
        <v>NO SCHOLARSHIP</v>
      </c>
    </row>
    <row r="10" spans="1:4" ht="15.75">
      <c r="A10" s="42">
        <v>8</v>
      </c>
      <c r="B10" s="42" t="s">
        <v>114</v>
      </c>
      <c r="C10" s="42" t="s">
        <v>148</v>
      </c>
      <c r="D10" s="43" t="str">
        <f t="shared" si="0"/>
        <v>50%</v>
      </c>
    </row>
    <row r="11" spans="1:4" ht="15.75">
      <c r="A11" s="42">
        <v>9</v>
      </c>
      <c r="B11" s="42" t="s">
        <v>155</v>
      </c>
      <c r="C11" s="42" t="s">
        <v>154</v>
      </c>
      <c r="D11" s="43" t="str">
        <f t="shared" si="0"/>
        <v>NO SCHOLARSHIP</v>
      </c>
    </row>
    <row r="12" spans="1:4" ht="15.75">
      <c r="A12" s="42">
        <v>10</v>
      </c>
      <c r="B12" s="42" t="s">
        <v>156</v>
      </c>
      <c r="C12" s="42" t="s">
        <v>148</v>
      </c>
      <c r="D12" s="43" t="str">
        <f t="shared" si="0"/>
        <v>50%</v>
      </c>
    </row>
    <row r="13" spans="1:4" ht="15.75">
      <c r="A13" s="42">
        <v>11</v>
      </c>
      <c r="B13" s="42" t="s">
        <v>127</v>
      </c>
      <c r="C13" s="42" t="s">
        <v>148</v>
      </c>
      <c r="D13" s="43" t="str">
        <f t="shared" si="0"/>
        <v>50%</v>
      </c>
    </row>
    <row r="14" spans="1:4" ht="15.75">
      <c r="A14" s="42">
        <v>12</v>
      </c>
      <c r="B14" s="42" t="s">
        <v>128</v>
      </c>
      <c r="C14" s="42" t="s">
        <v>154</v>
      </c>
      <c r="D14" s="43" t="str">
        <f t="shared" si="0"/>
        <v>NO SCHOLARSHIP</v>
      </c>
    </row>
    <row r="15" spans="1:4" ht="15.75">
      <c r="A15" s="42">
        <v>13</v>
      </c>
      <c r="B15" s="42" t="s">
        <v>125</v>
      </c>
      <c r="C15" s="42" t="s">
        <v>154</v>
      </c>
      <c r="D15" s="43" t="str">
        <f t="shared" si="0"/>
        <v>NO SCHOLARSHIP</v>
      </c>
    </row>
    <row r="16" spans="1:4" ht="15.75">
      <c r="A16" s="42">
        <v>14</v>
      </c>
      <c r="B16" s="42" t="s">
        <v>126</v>
      </c>
      <c r="C16" s="42" t="s">
        <v>148</v>
      </c>
      <c r="D16" s="43" t="str">
        <f t="shared" si="0"/>
        <v>50%</v>
      </c>
    </row>
    <row r="17" spans="1:4" ht="15.75">
      <c r="A17" s="42">
        <v>15</v>
      </c>
      <c r="B17" s="42" t="s">
        <v>157</v>
      </c>
      <c r="C17" s="42" t="s">
        <v>158</v>
      </c>
      <c r="D17" s="43" t="str">
        <f t="shared" si="0"/>
        <v>NO SCHOLARSHIP</v>
      </c>
    </row>
    <row r="18" spans="1:4" ht="15.75">
      <c r="A18" s="42">
        <v>16</v>
      </c>
      <c r="B18" s="42" t="s">
        <v>159</v>
      </c>
      <c r="C18" s="42" t="s">
        <v>148</v>
      </c>
      <c r="D18" s="43" t="str">
        <f t="shared" si="0"/>
        <v>50%</v>
      </c>
    </row>
    <row r="19" spans="1:4" ht="15.75">
      <c r="A19" s="42">
        <v>17</v>
      </c>
      <c r="B19" s="42" t="s">
        <v>160</v>
      </c>
      <c r="C19" s="42" t="s">
        <v>148</v>
      </c>
      <c r="D19" s="43" t="str">
        <f t="shared" si="0"/>
        <v>50%</v>
      </c>
    </row>
    <row r="20" spans="1:4" ht="15.75">
      <c r="A20" s="42">
        <v>18</v>
      </c>
      <c r="B20" s="42" t="s">
        <v>161</v>
      </c>
      <c r="C20" s="42" t="s">
        <v>148</v>
      </c>
      <c r="D20" s="43" t="str">
        <f t="shared" si="0"/>
        <v>50%</v>
      </c>
    </row>
    <row r="21" spans="1:4" ht="15.75">
      <c r="A21" s="42">
        <v>19</v>
      </c>
      <c r="B21" s="42" t="s">
        <v>143</v>
      </c>
      <c r="C21" s="42" t="s">
        <v>162</v>
      </c>
      <c r="D21" s="43" t="str">
        <f t="shared" si="0"/>
        <v>NO SCHOLARSHIP</v>
      </c>
    </row>
    <row r="22" spans="1:4" ht="15.75">
      <c r="A22" s="42">
        <v>20</v>
      </c>
      <c r="B22" s="42" t="s">
        <v>119</v>
      </c>
      <c r="C22" s="42" t="s">
        <v>154</v>
      </c>
      <c r="D22" s="43" t="str">
        <f t="shared" si="0"/>
        <v>NO SCHOLARSHIP</v>
      </c>
    </row>
    <row r="23" spans="1:4" ht="15.75">
      <c r="A23" s="42">
        <v>21</v>
      </c>
      <c r="B23" s="42" t="s">
        <v>120</v>
      </c>
      <c r="C23" s="42" t="s">
        <v>154</v>
      </c>
      <c r="D23" s="43" t="str">
        <f t="shared" si="0"/>
        <v>NO SCHOLARSHIP</v>
      </c>
    </row>
    <row r="24" spans="1:4" ht="15.75">
      <c r="A24" s="42">
        <v>22</v>
      </c>
      <c r="B24" s="42" t="s">
        <v>121</v>
      </c>
      <c r="C24" s="42" t="s">
        <v>148</v>
      </c>
      <c r="D24" s="43" t="str">
        <f t="shared" si="0"/>
        <v>50%</v>
      </c>
    </row>
    <row r="25" spans="1:4" ht="15.75">
      <c r="A25" s="42">
        <v>23</v>
      </c>
      <c r="B25" s="42" t="s">
        <v>122</v>
      </c>
      <c r="C25" s="42" t="s">
        <v>149</v>
      </c>
      <c r="D25" s="43" t="str">
        <f t="shared" si="0"/>
        <v>100%</v>
      </c>
    </row>
    <row r="26" spans="1:4" ht="15.75">
      <c r="A26" s="42">
        <v>24</v>
      </c>
      <c r="B26" s="42" t="s">
        <v>123</v>
      </c>
      <c r="C26" s="42" t="s">
        <v>148</v>
      </c>
      <c r="D26" s="43" t="str">
        <f t="shared" si="0"/>
        <v>50%</v>
      </c>
    </row>
    <row r="27" spans="1:4" ht="15.75">
      <c r="A27" s="42">
        <v>25</v>
      </c>
      <c r="B27" s="42" t="s">
        <v>163</v>
      </c>
      <c r="C27" s="42" t="s">
        <v>148</v>
      </c>
      <c r="D27" s="43" t="str">
        <f t="shared" si="0"/>
        <v>50%</v>
      </c>
    </row>
    <row r="28" spans="1:4" ht="15.75">
      <c r="A28" s="42">
        <v>26</v>
      </c>
      <c r="B28" s="42" t="s">
        <v>164</v>
      </c>
      <c r="C28" s="42" t="s">
        <v>148</v>
      </c>
      <c r="D28" s="43" t="str">
        <f t="shared" si="0"/>
        <v>50%</v>
      </c>
    </row>
    <row r="29" spans="1:4" ht="15.75">
      <c r="A29" s="42">
        <v>27</v>
      </c>
      <c r="B29" s="42" t="s">
        <v>117</v>
      </c>
      <c r="C29" s="42" t="s">
        <v>154</v>
      </c>
      <c r="D29" s="43" t="str">
        <f t="shared" si="0"/>
        <v>NO SCHOLARSHIP</v>
      </c>
    </row>
    <row r="30" spans="1:4" ht="15.75">
      <c r="A30" s="42">
        <v>28</v>
      </c>
      <c r="B30" s="42" t="s">
        <v>165</v>
      </c>
      <c r="C30" s="42" t="s">
        <v>154</v>
      </c>
      <c r="D30" s="43" t="str">
        <f t="shared" si="0"/>
        <v>NO SCHOLARSHIP</v>
      </c>
    </row>
    <row r="31" spans="1:4" ht="15.75">
      <c r="A31" s="42">
        <v>29</v>
      </c>
      <c r="B31" s="42" t="s">
        <v>166</v>
      </c>
      <c r="C31" s="42" t="s">
        <v>154</v>
      </c>
      <c r="D31" s="43" t="str">
        <f t="shared" si="0"/>
        <v>NO SCHOLARSHIP</v>
      </c>
    </row>
    <row r="32" spans="1:4" ht="15.75">
      <c r="A32" s="42">
        <v>30</v>
      </c>
      <c r="B32" s="42" t="s">
        <v>167</v>
      </c>
      <c r="C32" s="42" t="s">
        <v>154</v>
      </c>
      <c r="D32" s="43" t="str">
        <f t="shared" si="0"/>
        <v>NO SCHOLARSHIP</v>
      </c>
    </row>
    <row r="33" spans="1:4" ht="15.75">
      <c r="A33" s="42">
        <v>31</v>
      </c>
      <c r="B33" s="42" t="s">
        <v>168</v>
      </c>
      <c r="C33" s="42" t="s">
        <v>162</v>
      </c>
      <c r="D33" s="43" t="str">
        <f t="shared" si="0"/>
        <v>NO SCHOLARSHIP</v>
      </c>
    </row>
    <row r="34" spans="1:4" ht="15.75">
      <c r="A34" s="42">
        <v>32</v>
      </c>
      <c r="B34" s="42" t="s">
        <v>169</v>
      </c>
      <c r="C34" s="42" t="s">
        <v>162</v>
      </c>
      <c r="D34" s="43" t="str">
        <f t="shared" si="0"/>
        <v>NO SCHOLARSHIP</v>
      </c>
    </row>
    <row r="35" spans="1:4" ht="15.75">
      <c r="A35" s="42">
        <v>33</v>
      </c>
      <c r="B35" s="42" t="s">
        <v>170</v>
      </c>
      <c r="C35" s="42" t="s">
        <v>148</v>
      </c>
      <c r="D35" s="43" t="str">
        <f>_xlfn.IFS(C35="A+","100%",C35="A","50%",C35="B","NO SCHOLARSHIP",C35="B+","NO SCHOLARSHIP",C35="C","NO SCHOLARSHIP")</f>
        <v>50%</v>
      </c>
    </row>
    <row r="36" spans="1:4" ht="15.75">
      <c r="A36" s="42">
        <v>34</v>
      </c>
      <c r="B36" s="42" t="s">
        <v>171</v>
      </c>
      <c r="C36" s="42" t="s">
        <v>148</v>
      </c>
      <c r="D36" s="43" t="str">
        <f>_xlfn.IFS(C36="A+","100%",C36="A","50%",C36="B","NO SCHOLARSHIP",C36="B+","NO SCHOLARSHIP",C36="C","NO SCHOLARSHIP")</f>
        <v>50%</v>
      </c>
    </row>
    <row r="37" spans="1:4" ht="15.75">
      <c r="A37" s="42">
        <v>35</v>
      </c>
      <c r="B37" s="42" t="s">
        <v>172</v>
      </c>
      <c r="C37" s="42" t="s">
        <v>148</v>
      </c>
      <c r="D37" s="43" t="str">
        <f t="shared" ref="D37:D52" si="1">_xlfn.IFS(C37="A+","100%",C37="A","50%",C37="B","NO SCHOLARSHIP",C37="B+","NO SCHOLARSHIP",C37="C","NO SCHOLARSHIP")</f>
        <v>50%</v>
      </c>
    </row>
    <row r="38" spans="1:4" ht="15.75">
      <c r="A38" s="42">
        <v>36</v>
      </c>
      <c r="B38" s="42" t="s">
        <v>137</v>
      </c>
      <c r="C38" s="42" t="s">
        <v>148</v>
      </c>
      <c r="D38" s="43" t="str">
        <f t="shared" si="1"/>
        <v>50%</v>
      </c>
    </row>
    <row r="39" spans="1:4" ht="15.75">
      <c r="A39" s="42">
        <v>37</v>
      </c>
      <c r="B39" s="42" t="s">
        <v>173</v>
      </c>
      <c r="C39" s="42" t="s">
        <v>148</v>
      </c>
      <c r="D39" s="43" t="str">
        <f t="shared" si="1"/>
        <v>50%</v>
      </c>
    </row>
    <row r="40" spans="1:4" ht="15.75">
      <c r="A40" s="42">
        <v>38</v>
      </c>
      <c r="B40" s="42" t="s">
        <v>174</v>
      </c>
      <c r="C40" s="42" t="s">
        <v>148</v>
      </c>
      <c r="D40" s="43" t="str">
        <f t="shared" si="1"/>
        <v>50%</v>
      </c>
    </row>
    <row r="41" spans="1:4" ht="15.75">
      <c r="A41" s="42">
        <v>39</v>
      </c>
      <c r="B41" s="42" t="s">
        <v>175</v>
      </c>
      <c r="C41" s="42" t="s">
        <v>154</v>
      </c>
      <c r="D41" s="43" t="str">
        <f t="shared" si="1"/>
        <v>NO SCHOLARSHIP</v>
      </c>
    </row>
    <row r="42" spans="1:4" ht="15.75">
      <c r="A42" s="42">
        <v>40</v>
      </c>
      <c r="B42" s="42" t="s">
        <v>176</v>
      </c>
      <c r="C42" s="42" t="s">
        <v>154</v>
      </c>
      <c r="D42" s="43" t="str">
        <f t="shared" si="1"/>
        <v>NO SCHOLARSHIP</v>
      </c>
    </row>
    <row r="43" spans="1:4" ht="15.75">
      <c r="A43" s="42">
        <v>41</v>
      </c>
      <c r="B43" s="42" t="s">
        <v>177</v>
      </c>
      <c r="C43" s="42" t="s">
        <v>154</v>
      </c>
      <c r="D43" s="43" t="str">
        <f t="shared" si="1"/>
        <v>NO SCHOLARSHIP</v>
      </c>
    </row>
    <row r="44" spans="1:4" ht="15.75">
      <c r="A44" s="42">
        <v>42</v>
      </c>
      <c r="B44" s="42" t="s">
        <v>178</v>
      </c>
      <c r="C44" s="42" t="s">
        <v>162</v>
      </c>
      <c r="D44" s="43" t="str">
        <f t="shared" si="1"/>
        <v>NO SCHOLARSHIP</v>
      </c>
    </row>
    <row r="45" spans="1:4" ht="15.75">
      <c r="A45" s="42">
        <v>43</v>
      </c>
      <c r="B45" s="42" t="s">
        <v>179</v>
      </c>
      <c r="C45" s="42" t="s">
        <v>149</v>
      </c>
      <c r="D45" s="43" t="str">
        <f t="shared" si="1"/>
        <v>100%</v>
      </c>
    </row>
    <row r="46" spans="1:4" ht="15.75">
      <c r="A46" s="42">
        <v>44</v>
      </c>
      <c r="B46" s="42" t="s">
        <v>180</v>
      </c>
      <c r="C46" s="42" t="s">
        <v>154</v>
      </c>
      <c r="D46" s="43" t="str">
        <f t="shared" si="1"/>
        <v>NO SCHOLARSHIP</v>
      </c>
    </row>
    <row r="47" spans="1:4" ht="15.75">
      <c r="A47" s="42">
        <v>45</v>
      </c>
      <c r="B47" s="42" t="s">
        <v>181</v>
      </c>
      <c r="C47" s="42" t="s">
        <v>162</v>
      </c>
      <c r="D47" s="43" t="str">
        <f t="shared" si="1"/>
        <v>NO SCHOLARSHIP</v>
      </c>
    </row>
    <row r="48" spans="1:4" ht="15.75">
      <c r="A48" s="42">
        <v>46</v>
      </c>
      <c r="B48" s="42" t="s">
        <v>182</v>
      </c>
      <c r="C48" s="42" t="s">
        <v>154</v>
      </c>
      <c r="D48" s="43" t="str">
        <f t="shared" si="1"/>
        <v>NO SCHOLARSHIP</v>
      </c>
    </row>
    <row r="49" spans="1:4" ht="15.75">
      <c r="A49" s="42">
        <v>47</v>
      </c>
      <c r="B49" s="42" t="s">
        <v>183</v>
      </c>
      <c r="C49" s="42" t="s">
        <v>148</v>
      </c>
      <c r="D49" s="43" t="str">
        <f t="shared" si="1"/>
        <v>50%</v>
      </c>
    </row>
    <row r="50" spans="1:4" ht="15.75">
      <c r="A50" s="42">
        <v>48</v>
      </c>
      <c r="B50" s="42" t="s">
        <v>140</v>
      </c>
      <c r="C50" s="42" t="s">
        <v>148</v>
      </c>
      <c r="D50" s="43" t="str">
        <f t="shared" si="1"/>
        <v>50%</v>
      </c>
    </row>
    <row r="51" spans="1:4" ht="15.75">
      <c r="A51" s="42">
        <v>49</v>
      </c>
      <c r="B51" s="42" t="s">
        <v>184</v>
      </c>
      <c r="C51" s="42" t="s">
        <v>149</v>
      </c>
      <c r="D51" s="43" t="str">
        <f t="shared" si="1"/>
        <v>100%</v>
      </c>
    </row>
    <row r="52" spans="1:4" ht="15.75">
      <c r="A52" s="42">
        <v>50</v>
      </c>
      <c r="B52" s="42" t="s">
        <v>185</v>
      </c>
      <c r="C52" s="42" t="s">
        <v>154</v>
      </c>
      <c r="D52" s="43" t="str">
        <f t="shared" si="1"/>
        <v>NO SCHOLARSHIP</v>
      </c>
    </row>
  </sheetData>
  <conditionalFormatting sqref="A3:C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52">
    <cfRule type="containsText" dxfId="17" priority="1" operator="containsText" text="50%">
      <formula>NOT(ISERROR(SEARCH("50%",D3)))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2CA0-E6BE-4B83-9528-FF10416BB801}">
  <dimension ref="A1:M101"/>
  <sheetViews>
    <sheetView topLeftCell="A86" workbookViewId="0">
      <selection activeCell="J107" sqref="J107"/>
    </sheetView>
  </sheetViews>
  <sheetFormatPr defaultRowHeight="15"/>
  <cols>
    <col min="11" max="11" width="19.7109375" customWidth="1"/>
    <col min="13" max="13" width="17" customWidth="1"/>
  </cols>
  <sheetData>
    <row r="1" spans="1:13" ht="15.75">
      <c r="A1" s="46" t="s">
        <v>186</v>
      </c>
      <c r="B1" s="46" t="s">
        <v>43</v>
      </c>
      <c r="C1" s="46" t="s">
        <v>146</v>
      </c>
      <c r="D1" s="46" t="s">
        <v>187</v>
      </c>
      <c r="E1" s="46" t="s">
        <v>188</v>
      </c>
      <c r="F1" s="46" t="s">
        <v>189</v>
      </c>
      <c r="G1" s="46" t="s">
        <v>190</v>
      </c>
      <c r="H1" s="46" t="s">
        <v>191</v>
      </c>
      <c r="I1" s="46" t="s">
        <v>192</v>
      </c>
      <c r="J1" s="46" t="s">
        <v>193</v>
      </c>
      <c r="K1" s="46" t="s">
        <v>194</v>
      </c>
      <c r="L1" s="46" t="s">
        <v>146</v>
      </c>
      <c r="M1" s="46" t="s">
        <v>195</v>
      </c>
    </row>
    <row r="2" spans="1:13" ht="15.75">
      <c r="A2" s="45">
        <v>1</v>
      </c>
      <c r="B2" s="45" t="s">
        <v>141</v>
      </c>
      <c r="C2" s="45" t="s">
        <v>148</v>
      </c>
      <c r="D2" s="45">
        <v>86</v>
      </c>
      <c r="E2" s="45">
        <v>65</v>
      </c>
      <c r="F2" s="45">
        <v>93</v>
      </c>
      <c r="G2" s="45">
        <v>67</v>
      </c>
      <c r="H2" s="45">
        <v>65</v>
      </c>
      <c r="I2" s="45">
        <v>91</v>
      </c>
      <c r="J2" s="43">
        <f>SUM(D2:I2)</f>
        <v>467</v>
      </c>
      <c r="K2" s="43">
        <f>AVERAGE(D2:I2)</f>
        <v>77.833333333333329</v>
      </c>
      <c r="L2" s="43" t="str">
        <f>_xlfn.IFS(K2&gt;=80,"A+",K2&gt;=70,"A",K2&gt;=65,"B+",K2&gt;=60,"B",K2&gt;=50,"C",K2&lt;55,"D",K2&lt;33,"FAIL")</f>
        <v>A</v>
      </c>
      <c r="M2" s="43">
        <f>PERCENTILE(K2:K101,1)</f>
        <v>84.5</v>
      </c>
    </row>
    <row r="3" spans="1:13" ht="15.75">
      <c r="A3" s="45">
        <v>2</v>
      </c>
      <c r="B3" s="45" t="s">
        <v>142</v>
      </c>
      <c r="C3" s="45" t="s">
        <v>149</v>
      </c>
      <c r="D3" s="45">
        <v>90</v>
      </c>
      <c r="E3" s="45">
        <v>86</v>
      </c>
      <c r="F3" s="45">
        <v>68</v>
      </c>
      <c r="G3" s="45">
        <v>69</v>
      </c>
      <c r="H3" s="45">
        <v>89</v>
      </c>
      <c r="I3" s="45">
        <v>83</v>
      </c>
      <c r="J3" s="43">
        <f t="shared" ref="J3:J66" si="0">SUM(D3:I3)</f>
        <v>485</v>
      </c>
      <c r="K3" s="43">
        <f t="shared" ref="K3:K66" si="1">AVERAGE(D3:I3)</f>
        <v>80.833333333333329</v>
      </c>
      <c r="L3" s="43" t="str">
        <f t="shared" ref="L3:L66" si="2">_xlfn.IFS(K3&gt;=80,"A+",K3&gt;=70,"A",K3&gt;=65,"B+",K3&gt;=60,"B",K3&gt;=50,"C",K3&lt;55,"D",K3&lt;33,"FAIL")</f>
        <v>A+</v>
      </c>
      <c r="M3" s="43">
        <f t="shared" ref="M3:M66" si="3">PERCENTILE(K3:K102,1)</f>
        <v>84.5</v>
      </c>
    </row>
    <row r="4" spans="1:13" ht="15.75">
      <c r="A4" s="45">
        <v>3</v>
      </c>
      <c r="B4" s="45" t="s">
        <v>150</v>
      </c>
      <c r="C4" s="45" t="s">
        <v>148</v>
      </c>
      <c r="D4" s="45">
        <v>77</v>
      </c>
      <c r="E4" s="45">
        <v>85</v>
      </c>
      <c r="F4" s="45">
        <v>78</v>
      </c>
      <c r="G4" s="45">
        <v>87</v>
      </c>
      <c r="H4" s="45">
        <v>55</v>
      </c>
      <c r="I4" s="45">
        <v>89</v>
      </c>
      <c r="J4" s="43">
        <f t="shared" si="0"/>
        <v>471</v>
      </c>
      <c r="K4" s="43">
        <f t="shared" si="1"/>
        <v>78.5</v>
      </c>
      <c r="L4" s="43" t="str">
        <f t="shared" si="2"/>
        <v>A</v>
      </c>
      <c r="M4" s="43">
        <f t="shared" si="3"/>
        <v>84.5</v>
      </c>
    </row>
    <row r="5" spans="1:13" ht="15.75">
      <c r="A5" s="45">
        <v>4</v>
      </c>
      <c r="B5" s="45" t="s">
        <v>151</v>
      </c>
      <c r="C5" s="45" t="s">
        <v>149</v>
      </c>
      <c r="D5" s="45">
        <v>75</v>
      </c>
      <c r="E5" s="45">
        <v>67</v>
      </c>
      <c r="F5" s="45">
        <v>79</v>
      </c>
      <c r="G5" s="45">
        <v>90</v>
      </c>
      <c r="H5" s="45">
        <v>36</v>
      </c>
      <c r="I5" s="45">
        <v>65</v>
      </c>
      <c r="J5" s="43">
        <f t="shared" si="0"/>
        <v>412</v>
      </c>
      <c r="K5" s="43">
        <f t="shared" si="1"/>
        <v>68.666666666666671</v>
      </c>
      <c r="L5" s="43" t="str">
        <f t="shared" si="2"/>
        <v>B+</v>
      </c>
      <c r="M5" s="43">
        <f t="shared" si="3"/>
        <v>84.5</v>
      </c>
    </row>
    <row r="6" spans="1:13" ht="15.75">
      <c r="A6" s="45">
        <v>5</v>
      </c>
      <c r="B6" s="45" t="s">
        <v>143</v>
      </c>
      <c r="C6" s="45" t="s">
        <v>148</v>
      </c>
      <c r="D6" s="45">
        <v>71</v>
      </c>
      <c r="E6" s="45">
        <v>68</v>
      </c>
      <c r="F6" s="45">
        <v>86</v>
      </c>
      <c r="G6" s="45">
        <v>67</v>
      </c>
      <c r="H6" s="45">
        <v>88</v>
      </c>
      <c r="I6" s="45">
        <v>78</v>
      </c>
      <c r="J6" s="43">
        <f t="shared" si="0"/>
        <v>458</v>
      </c>
      <c r="K6" s="43">
        <f t="shared" si="1"/>
        <v>76.333333333333329</v>
      </c>
      <c r="L6" s="43" t="str">
        <f t="shared" si="2"/>
        <v>A</v>
      </c>
      <c r="M6" s="43">
        <f t="shared" si="3"/>
        <v>84.5</v>
      </c>
    </row>
    <row r="7" spans="1:13" ht="15.75">
      <c r="A7" s="45">
        <v>6</v>
      </c>
      <c r="B7" s="45" t="s">
        <v>152</v>
      </c>
      <c r="C7" s="45" t="s">
        <v>148</v>
      </c>
      <c r="D7" s="45">
        <v>88</v>
      </c>
      <c r="E7" s="45">
        <v>88</v>
      </c>
      <c r="F7" s="45">
        <v>93</v>
      </c>
      <c r="G7" s="45">
        <v>88</v>
      </c>
      <c r="H7" s="45">
        <v>68</v>
      </c>
      <c r="I7" s="45">
        <v>69</v>
      </c>
      <c r="J7" s="43">
        <f t="shared" si="0"/>
        <v>494</v>
      </c>
      <c r="K7" s="43">
        <f t="shared" si="1"/>
        <v>82.333333333333329</v>
      </c>
      <c r="L7" s="43" t="str">
        <f t="shared" si="2"/>
        <v>A+</v>
      </c>
      <c r="M7" s="43">
        <f t="shared" si="3"/>
        <v>84.5</v>
      </c>
    </row>
    <row r="8" spans="1:13" ht="15.75">
      <c r="A8" s="45">
        <v>7</v>
      </c>
      <c r="B8" s="45" t="s">
        <v>153</v>
      </c>
      <c r="C8" s="45" t="s">
        <v>154</v>
      </c>
      <c r="D8" s="45">
        <v>90</v>
      </c>
      <c r="E8" s="45">
        <v>65</v>
      </c>
      <c r="F8" s="45">
        <v>77</v>
      </c>
      <c r="G8" s="45">
        <v>64</v>
      </c>
      <c r="H8" s="45">
        <v>69</v>
      </c>
      <c r="I8" s="45">
        <v>63</v>
      </c>
      <c r="J8" s="43">
        <f t="shared" si="0"/>
        <v>428</v>
      </c>
      <c r="K8" s="43">
        <f t="shared" si="1"/>
        <v>71.333333333333329</v>
      </c>
      <c r="L8" s="43" t="str">
        <f t="shared" si="2"/>
        <v>A</v>
      </c>
      <c r="M8" s="43">
        <f t="shared" si="3"/>
        <v>84.5</v>
      </c>
    </row>
    <row r="9" spans="1:13" ht="15.75">
      <c r="A9" s="45">
        <v>8</v>
      </c>
      <c r="B9" s="45" t="s">
        <v>114</v>
      </c>
      <c r="C9" s="45" t="s">
        <v>148</v>
      </c>
      <c r="D9" s="45">
        <v>68</v>
      </c>
      <c r="E9" s="45">
        <v>66</v>
      </c>
      <c r="F9" s="45">
        <v>76</v>
      </c>
      <c r="G9" s="45">
        <v>88</v>
      </c>
      <c r="H9" s="45">
        <v>89</v>
      </c>
      <c r="I9" s="45">
        <v>69</v>
      </c>
      <c r="J9" s="43">
        <f t="shared" si="0"/>
        <v>456</v>
      </c>
      <c r="K9" s="43">
        <f t="shared" si="1"/>
        <v>76</v>
      </c>
      <c r="L9" s="43" t="str">
        <f t="shared" si="2"/>
        <v>A</v>
      </c>
      <c r="M9" s="43">
        <f t="shared" si="3"/>
        <v>84.5</v>
      </c>
    </row>
    <row r="10" spans="1:13" ht="15.75">
      <c r="A10" s="45">
        <v>9</v>
      </c>
      <c r="B10" s="45" t="s">
        <v>155</v>
      </c>
      <c r="C10" s="45" t="s">
        <v>154</v>
      </c>
      <c r="D10" s="45">
        <v>68</v>
      </c>
      <c r="E10" s="45">
        <v>60</v>
      </c>
      <c r="F10" s="45">
        <v>69</v>
      </c>
      <c r="G10" s="45">
        <v>66</v>
      </c>
      <c r="H10" s="45">
        <v>64</v>
      </c>
      <c r="I10" s="45">
        <v>84</v>
      </c>
      <c r="J10" s="43">
        <f t="shared" si="0"/>
        <v>411</v>
      </c>
      <c r="K10" s="43">
        <f t="shared" si="1"/>
        <v>68.5</v>
      </c>
      <c r="L10" s="43" t="str">
        <f t="shared" si="2"/>
        <v>B+</v>
      </c>
      <c r="M10" s="43">
        <f t="shared" si="3"/>
        <v>84.5</v>
      </c>
    </row>
    <row r="11" spans="1:13" ht="15.75">
      <c r="A11" s="45">
        <v>10</v>
      </c>
      <c r="B11" s="45" t="s">
        <v>156</v>
      </c>
      <c r="C11" s="45" t="s">
        <v>148</v>
      </c>
      <c r="D11" s="45">
        <v>70</v>
      </c>
      <c r="E11" s="45">
        <v>91</v>
      </c>
      <c r="F11" s="45">
        <v>73</v>
      </c>
      <c r="G11" s="45">
        <v>93</v>
      </c>
      <c r="H11" s="45">
        <v>78</v>
      </c>
      <c r="I11" s="45">
        <v>63</v>
      </c>
      <c r="J11" s="43">
        <f t="shared" si="0"/>
        <v>468</v>
      </c>
      <c r="K11" s="43">
        <f t="shared" si="1"/>
        <v>78</v>
      </c>
      <c r="L11" s="43" t="str">
        <f t="shared" si="2"/>
        <v>A</v>
      </c>
      <c r="M11" s="43">
        <f t="shared" si="3"/>
        <v>84.5</v>
      </c>
    </row>
    <row r="12" spans="1:13" ht="15.75">
      <c r="A12" s="45">
        <v>11</v>
      </c>
      <c r="B12" s="45" t="s">
        <v>127</v>
      </c>
      <c r="C12" s="45" t="s">
        <v>148</v>
      </c>
      <c r="D12" s="45">
        <v>79</v>
      </c>
      <c r="E12" s="45">
        <v>83</v>
      </c>
      <c r="F12" s="45">
        <v>61</v>
      </c>
      <c r="G12" s="45">
        <v>70</v>
      </c>
      <c r="H12" s="45">
        <v>94</v>
      </c>
      <c r="I12" s="45">
        <v>66</v>
      </c>
      <c r="J12" s="43">
        <f t="shared" si="0"/>
        <v>453</v>
      </c>
      <c r="K12" s="43">
        <f t="shared" si="1"/>
        <v>75.5</v>
      </c>
      <c r="L12" s="43" t="str">
        <f t="shared" si="2"/>
        <v>A</v>
      </c>
      <c r="M12" s="43">
        <f t="shared" si="3"/>
        <v>84.5</v>
      </c>
    </row>
    <row r="13" spans="1:13" ht="15.75">
      <c r="A13" s="45">
        <v>12</v>
      </c>
      <c r="B13" s="45" t="s">
        <v>128</v>
      </c>
      <c r="C13" s="45" t="s">
        <v>154</v>
      </c>
      <c r="D13" s="45">
        <v>71</v>
      </c>
      <c r="E13" s="45">
        <v>71</v>
      </c>
      <c r="F13" s="45">
        <v>64</v>
      </c>
      <c r="G13" s="45">
        <v>63</v>
      </c>
      <c r="H13" s="45">
        <v>36</v>
      </c>
      <c r="I13" s="45">
        <v>87</v>
      </c>
      <c r="J13" s="43">
        <f t="shared" si="0"/>
        <v>392</v>
      </c>
      <c r="K13" s="43">
        <f t="shared" si="1"/>
        <v>65.333333333333329</v>
      </c>
      <c r="L13" s="43" t="str">
        <f t="shared" si="2"/>
        <v>B+</v>
      </c>
      <c r="M13" s="43">
        <f t="shared" si="3"/>
        <v>84.5</v>
      </c>
    </row>
    <row r="14" spans="1:13" ht="15.75">
      <c r="A14" s="45">
        <v>13</v>
      </c>
      <c r="B14" s="45" t="s">
        <v>125</v>
      </c>
      <c r="C14" s="45" t="s">
        <v>154</v>
      </c>
      <c r="D14" s="45">
        <v>72</v>
      </c>
      <c r="E14" s="45">
        <v>88</v>
      </c>
      <c r="F14" s="45">
        <v>65</v>
      </c>
      <c r="G14" s="45">
        <v>92</v>
      </c>
      <c r="H14" s="45">
        <v>48</v>
      </c>
      <c r="I14" s="45">
        <v>65</v>
      </c>
      <c r="J14" s="43">
        <f t="shared" si="0"/>
        <v>430</v>
      </c>
      <c r="K14" s="43">
        <f t="shared" si="1"/>
        <v>71.666666666666671</v>
      </c>
      <c r="L14" s="43" t="str">
        <f t="shared" si="2"/>
        <v>A</v>
      </c>
      <c r="M14" s="43">
        <f t="shared" si="3"/>
        <v>84.5</v>
      </c>
    </row>
    <row r="15" spans="1:13" ht="15.75">
      <c r="A15" s="45">
        <v>14</v>
      </c>
      <c r="B15" s="45" t="s">
        <v>126</v>
      </c>
      <c r="C15" s="45" t="s">
        <v>148</v>
      </c>
      <c r="D15" s="45">
        <v>65</v>
      </c>
      <c r="E15" s="45">
        <v>81</v>
      </c>
      <c r="F15" s="45">
        <v>85</v>
      </c>
      <c r="G15" s="45">
        <v>64</v>
      </c>
      <c r="H15" s="45">
        <v>78</v>
      </c>
      <c r="I15" s="45">
        <v>72</v>
      </c>
      <c r="J15" s="43">
        <f t="shared" si="0"/>
        <v>445</v>
      </c>
      <c r="K15" s="43">
        <f t="shared" si="1"/>
        <v>74.166666666666671</v>
      </c>
      <c r="L15" s="43" t="str">
        <f t="shared" si="2"/>
        <v>A</v>
      </c>
      <c r="M15" s="43">
        <f t="shared" si="3"/>
        <v>84.5</v>
      </c>
    </row>
    <row r="16" spans="1:13" ht="15.75">
      <c r="A16" s="45">
        <v>15</v>
      </c>
      <c r="B16" s="45" t="s">
        <v>157</v>
      </c>
      <c r="C16" s="45" t="s">
        <v>158</v>
      </c>
      <c r="D16" s="45">
        <v>79</v>
      </c>
      <c r="E16" s="45">
        <v>69</v>
      </c>
      <c r="F16" s="45">
        <v>75</v>
      </c>
      <c r="G16" s="45">
        <v>62</v>
      </c>
      <c r="H16" s="45">
        <v>96</v>
      </c>
      <c r="I16" s="45">
        <v>67</v>
      </c>
      <c r="J16" s="43">
        <f t="shared" si="0"/>
        <v>448</v>
      </c>
      <c r="K16" s="43">
        <f t="shared" si="1"/>
        <v>74.666666666666671</v>
      </c>
      <c r="L16" s="43" t="str">
        <f t="shared" si="2"/>
        <v>A</v>
      </c>
      <c r="M16" s="43">
        <f t="shared" si="3"/>
        <v>84.5</v>
      </c>
    </row>
    <row r="17" spans="1:13" ht="15.75">
      <c r="A17" s="45">
        <v>16</v>
      </c>
      <c r="B17" s="45" t="s">
        <v>159</v>
      </c>
      <c r="C17" s="45" t="s">
        <v>148</v>
      </c>
      <c r="D17" s="45">
        <v>67</v>
      </c>
      <c r="E17" s="45">
        <v>65</v>
      </c>
      <c r="F17" s="45">
        <v>93</v>
      </c>
      <c r="G17" s="45">
        <v>91</v>
      </c>
      <c r="H17" s="45">
        <v>59</v>
      </c>
      <c r="I17" s="45">
        <v>67</v>
      </c>
      <c r="J17" s="43">
        <f t="shared" si="0"/>
        <v>442</v>
      </c>
      <c r="K17" s="43">
        <f t="shared" si="1"/>
        <v>73.666666666666671</v>
      </c>
      <c r="L17" s="43" t="str">
        <f t="shared" si="2"/>
        <v>A</v>
      </c>
      <c r="M17" s="43">
        <f t="shared" si="3"/>
        <v>84.5</v>
      </c>
    </row>
    <row r="18" spans="1:13" ht="15.75">
      <c r="A18" s="45">
        <v>17</v>
      </c>
      <c r="B18" s="45" t="s">
        <v>160</v>
      </c>
      <c r="C18" s="45" t="s">
        <v>148</v>
      </c>
      <c r="D18" s="45">
        <v>71</v>
      </c>
      <c r="E18" s="45">
        <v>75</v>
      </c>
      <c r="F18" s="45">
        <v>90</v>
      </c>
      <c r="G18" s="45">
        <v>78</v>
      </c>
      <c r="H18" s="45">
        <v>65</v>
      </c>
      <c r="I18" s="45">
        <v>86</v>
      </c>
      <c r="J18" s="43">
        <f t="shared" si="0"/>
        <v>465</v>
      </c>
      <c r="K18" s="43">
        <f t="shared" si="1"/>
        <v>77.5</v>
      </c>
      <c r="L18" s="43" t="str">
        <f t="shared" si="2"/>
        <v>A</v>
      </c>
      <c r="M18" s="43">
        <f t="shared" si="3"/>
        <v>84.5</v>
      </c>
    </row>
    <row r="19" spans="1:13" ht="15.75">
      <c r="A19" s="45">
        <v>18</v>
      </c>
      <c r="B19" s="45" t="s">
        <v>161</v>
      </c>
      <c r="C19" s="45" t="s">
        <v>148</v>
      </c>
      <c r="D19" s="45">
        <v>70</v>
      </c>
      <c r="E19" s="45">
        <v>89</v>
      </c>
      <c r="F19" s="45">
        <v>62</v>
      </c>
      <c r="G19" s="45">
        <v>71</v>
      </c>
      <c r="H19" s="45">
        <v>85</v>
      </c>
      <c r="I19" s="45">
        <v>62</v>
      </c>
      <c r="J19" s="43">
        <f t="shared" si="0"/>
        <v>439</v>
      </c>
      <c r="K19" s="43">
        <f t="shared" si="1"/>
        <v>73.166666666666671</v>
      </c>
      <c r="L19" s="43" t="str">
        <f t="shared" si="2"/>
        <v>A</v>
      </c>
      <c r="M19" s="43">
        <f t="shared" si="3"/>
        <v>84.5</v>
      </c>
    </row>
    <row r="20" spans="1:13" ht="15.75">
      <c r="A20" s="45">
        <v>19</v>
      </c>
      <c r="B20" s="45" t="s">
        <v>143</v>
      </c>
      <c r="C20" s="45" t="s">
        <v>162</v>
      </c>
      <c r="D20" s="45">
        <v>66</v>
      </c>
      <c r="E20" s="45">
        <v>61</v>
      </c>
      <c r="F20" s="45">
        <v>81</v>
      </c>
      <c r="G20" s="45">
        <v>63</v>
      </c>
      <c r="H20" s="45">
        <v>89</v>
      </c>
      <c r="I20" s="45">
        <v>74</v>
      </c>
      <c r="J20" s="43">
        <f t="shared" si="0"/>
        <v>434</v>
      </c>
      <c r="K20" s="43">
        <f t="shared" si="1"/>
        <v>72.333333333333329</v>
      </c>
      <c r="L20" s="43" t="str">
        <f t="shared" si="2"/>
        <v>A</v>
      </c>
      <c r="M20" s="43">
        <f t="shared" si="3"/>
        <v>84.5</v>
      </c>
    </row>
    <row r="21" spans="1:13" ht="15.75">
      <c r="A21" s="45">
        <v>20</v>
      </c>
      <c r="B21" s="45" t="s">
        <v>119</v>
      </c>
      <c r="C21" s="45" t="s">
        <v>154</v>
      </c>
      <c r="D21" s="45">
        <v>55</v>
      </c>
      <c r="E21" s="45">
        <v>61</v>
      </c>
      <c r="F21" s="45">
        <v>66</v>
      </c>
      <c r="G21" s="45">
        <v>77</v>
      </c>
      <c r="H21" s="45">
        <v>96</v>
      </c>
      <c r="I21" s="45">
        <v>69</v>
      </c>
      <c r="J21" s="43">
        <f t="shared" si="0"/>
        <v>424</v>
      </c>
      <c r="K21" s="43">
        <f t="shared" si="1"/>
        <v>70.666666666666671</v>
      </c>
      <c r="L21" s="43" t="str">
        <f t="shared" si="2"/>
        <v>A</v>
      </c>
      <c r="M21" s="43">
        <f t="shared" si="3"/>
        <v>84.5</v>
      </c>
    </row>
    <row r="22" spans="1:13" ht="15.75">
      <c r="A22" s="45">
        <v>21</v>
      </c>
      <c r="B22" s="45" t="s">
        <v>120</v>
      </c>
      <c r="C22" s="45" t="s">
        <v>154</v>
      </c>
      <c r="D22" s="45">
        <v>69</v>
      </c>
      <c r="E22" s="45">
        <v>83</v>
      </c>
      <c r="F22" s="45">
        <v>85</v>
      </c>
      <c r="G22" s="45">
        <v>62</v>
      </c>
      <c r="H22" s="45">
        <v>69</v>
      </c>
      <c r="I22" s="45">
        <v>83</v>
      </c>
      <c r="J22" s="43">
        <f t="shared" si="0"/>
        <v>451</v>
      </c>
      <c r="K22" s="43">
        <f t="shared" si="1"/>
        <v>75.166666666666671</v>
      </c>
      <c r="L22" s="43" t="str">
        <f t="shared" si="2"/>
        <v>A</v>
      </c>
      <c r="M22" s="43">
        <f t="shared" si="3"/>
        <v>84.5</v>
      </c>
    </row>
    <row r="23" spans="1:13" ht="15.75">
      <c r="A23" s="45">
        <v>22</v>
      </c>
      <c r="B23" s="45" t="s">
        <v>121</v>
      </c>
      <c r="C23" s="45" t="s">
        <v>148</v>
      </c>
      <c r="D23" s="45">
        <v>65</v>
      </c>
      <c r="E23" s="45">
        <v>92</v>
      </c>
      <c r="F23" s="45">
        <v>65</v>
      </c>
      <c r="G23" s="45">
        <v>61</v>
      </c>
      <c r="H23" s="45">
        <v>47</v>
      </c>
      <c r="I23" s="45">
        <v>70</v>
      </c>
      <c r="J23" s="43">
        <f t="shared" si="0"/>
        <v>400</v>
      </c>
      <c r="K23" s="43">
        <f t="shared" si="1"/>
        <v>66.666666666666671</v>
      </c>
      <c r="L23" s="43" t="str">
        <f t="shared" si="2"/>
        <v>B+</v>
      </c>
      <c r="M23" s="43">
        <f t="shared" si="3"/>
        <v>84.5</v>
      </c>
    </row>
    <row r="24" spans="1:13" ht="15.75">
      <c r="A24" s="45">
        <v>23</v>
      </c>
      <c r="B24" s="45" t="s">
        <v>122</v>
      </c>
      <c r="C24" s="45" t="s">
        <v>149</v>
      </c>
      <c r="D24" s="45">
        <v>90</v>
      </c>
      <c r="E24" s="45">
        <v>64</v>
      </c>
      <c r="F24" s="45">
        <v>84</v>
      </c>
      <c r="G24" s="45">
        <v>92</v>
      </c>
      <c r="H24" s="45">
        <v>68</v>
      </c>
      <c r="I24" s="45">
        <v>75</v>
      </c>
      <c r="J24" s="43">
        <f t="shared" si="0"/>
        <v>473</v>
      </c>
      <c r="K24" s="43">
        <f t="shared" si="1"/>
        <v>78.833333333333329</v>
      </c>
      <c r="L24" s="43" t="str">
        <f t="shared" si="2"/>
        <v>A</v>
      </c>
      <c r="M24" s="43">
        <f t="shared" si="3"/>
        <v>84.5</v>
      </c>
    </row>
    <row r="25" spans="1:13" ht="15.75">
      <c r="A25" s="45">
        <v>24</v>
      </c>
      <c r="B25" s="45" t="s">
        <v>123</v>
      </c>
      <c r="C25" s="45" t="s">
        <v>148</v>
      </c>
      <c r="D25" s="45">
        <v>60</v>
      </c>
      <c r="E25" s="45">
        <v>90</v>
      </c>
      <c r="F25" s="45">
        <v>88</v>
      </c>
      <c r="G25" s="45">
        <v>81</v>
      </c>
      <c r="H25" s="45">
        <v>59</v>
      </c>
      <c r="I25" s="45">
        <v>80</v>
      </c>
      <c r="J25" s="43">
        <f t="shared" si="0"/>
        <v>458</v>
      </c>
      <c r="K25" s="43">
        <f t="shared" si="1"/>
        <v>76.333333333333329</v>
      </c>
      <c r="L25" s="43" t="str">
        <f t="shared" si="2"/>
        <v>A</v>
      </c>
      <c r="M25" s="43">
        <f t="shared" si="3"/>
        <v>84.5</v>
      </c>
    </row>
    <row r="26" spans="1:13" ht="15.75">
      <c r="A26" s="45">
        <v>25</v>
      </c>
      <c r="B26" s="45" t="s">
        <v>163</v>
      </c>
      <c r="C26" s="45" t="s">
        <v>148</v>
      </c>
      <c r="D26" s="45">
        <v>62</v>
      </c>
      <c r="E26" s="45">
        <v>79</v>
      </c>
      <c r="F26" s="45">
        <v>64</v>
      </c>
      <c r="G26" s="45">
        <v>90</v>
      </c>
      <c r="H26" s="45">
        <v>69</v>
      </c>
      <c r="I26" s="45">
        <v>74</v>
      </c>
      <c r="J26" s="43">
        <f t="shared" si="0"/>
        <v>438</v>
      </c>
      <c r="K26" s="43">
        <f t="shared" si="1"/>
        <v>73</v>
      </c>
      <c r="L26" s="43" t="str">
        <f t="shared" si="2"/>
        <v>A</v>
      </c>
      <c r="M26" s="43">
        <f t="shared" si="3"/>
        <v>84.5</v>
      </c>
    </row>
    <row r="27" spans="1:13" ht="15.75">
      <c r="A27" s="45">
        <v>26</v>
      </c>
      <c r="B27" s="45" t="s">
        <v>164</v>
      </c>
      <c r="C27" s="45" t="s">
        <v>148</v>
      </c>
      <c r="D27" s="45">
        <v>72</v>
      </c>
      <c r="E27" s="45">
        <v>68</v>
      </c>
      <c r="F27" s="45">
        <v>88</v>
      </c>
      <c r="G27" s="45">
        <v>72</v>
      </c>
      <c r="H27" s="45">
        <v>68</v>
      </c>
      <c r="I27" s="45">
        <v>63</v>
      </c>
      <c r="J27" s="43">
        <f t="shared" si="0"/>
        <v>431</v>
      </c>
      <c r="K27" s="43">
        <f t="shared" si="1"/>
        <v>71.833333333333329</v>
      </c>
      <c r="L27" s="43" t="str">
        <f t="shared" si="2"/>
        <v>A</v>
      </c>
      <c r="M27" s="43">
        <f t="shared" si="3"/>
        <v>84.5</v>
      </c>
    </row>
    <row r="28" spans="1:13" ht="15.75">
      <c r="A28" s="45">
        <v>27</v>
      </c>
      <c r="B28" s="45" t="s">
        <v>117</v>
      </c>
      <c r="C28" s="45" t="s">
        <v>154</v>
      </c>
      <c r="D28" s="45">
        <v>78</v>
      </c>
      <c r="E28" s="45">
        <v>64</v>
      </c>
      <c r="F28" s="45">
        <v>92</v>
      </c>
      <c r="G28" s="45">
        <v>67</v>
      </c>
      <c r="H28" s="45">
        <v>63</v>
      </c>
      <c r="I28" s="45">
        <v>78</v>
      </c>
      <c r="J28" s="43">
        <f t="shared" si="0"/>
        <v>442</v>
      </c>
      <c r="K28" s="43">
        <f t="shared" si="1"/>
        <v>73.666666666666671</v>
      </c>
      <c r="L28" s="43" t="str">
        <f t="shared" si="2"/>
        <v>A</v>
      </c>
      <c r="M28" s="43">
        <f t="shared" si="3"/>
        <v>84.5</v>
      </c>
    </row>
    <row r="29" spans="1:13" ht="15.75">
      <c r="A29" s="45">
        <v>28</v>
      </c>
      <c r="B29" s="45" t="s">
        <v>165</v>
      </c>
      <c r="C29" s="45" t="s">
        <v>154</v>
      </c>
      <c r="D29" s="45">
        <v>85</v>
      </c>
      <c r="E29" s="45">
        <v>80</v>
      </c>
      <c r="F29" s="45">
        <v>91</v>
      </c>
      <c r="G29" s="45">
        <v>82</v>
      </c>
      <c r="H29" s="45">
        <v>64</v>
      </c>
      <c r="I29" s="45">
        <v>77</v>
      </c>
      <c r="J29" s="43">
        <f t="shared" si="0"/>
        <v>479</v>
      </c>
      <c r="K29" s="43">
        <f t="shared" si="1"/>
        <v>79.833333333333329</v>
      </c>
      <c r="L29" s="43" t="str">
        <f t="shared" si="2"/>
        <v>A</v>
      </c>
      <c r="M29" s="43">
        <f t="shared" si="3"/>
        <v>84.5</v>
      </c>
    </row>
    <row r="30" spans="1:13" ht="15.75">
      <c r="A30" s="45">
        <v>29</v>
      </c>
      <c r="B30" s="45" t="s">
        <v>166</v>
      </c>
      <c r="C30" s="45" t="s">
        <v>154</v>
      </c>
      <c r="D30" s="45">
        <v>66</v>
      </c>
      <c r="E30" s="45">
        <v>82</v>
      </c>
      <c r="F30" s="45">
        <v>81</v>
      </c>
      <c r="G30" s="45">
        <v>90</v>
      </c>
      <c r="H30" s="45">
        <v>58</v>
      </c>
      <c r="I30" s="45">
        <v>62</v>
      </c>
      <c r="J30" s="43">
        <f t="shared" si="0"/>
        <v>439</v>
      </c>
      <c r="K30" s="43">
        <f t="shared" si="1"/>
        <v>73.166666666666671</v>
      </c>
      <c r="L30" s="43" t="str">
        <f t="shared" si="2"/>
        <v>A</v>
      </c>
      <c r="M30" s="43">
        <f t="shared" si="3"/>
        <v>84.5</v>
      </c>
    </row>
    <row r="31" spans="1:13" ht="15.75">
      <c r="A31" s="45">
        <v>30</v>
      </c>
      <c r="B31" s="45" t="s">
        <v>167</v>
      </c>
      <c r="C31" s="45" t="s">
        <v>154</v>
      </c>
      <c r="D31" s="45">
        <v>70</v>
      </c>
      <c r="E31" s="45">
        <v>76</v>
      </c>
      <c r="F31" s="45">
        <v>80</v>
      </c>
      <c r="G31" s="45">
        <v>64</v>
      </c>
      <c r="H31" s="45">
        <v>70</v>
      </c>
      <c r="I31" s="45">
        <v>68</v>
      </c>
      <c r="J31" s="43">
        <f t="shared" si="0"/>
        <v>428</v>
      </c>
      <c r="K31" s="43">
        <f t="shared" si="1"/>
        <v>71.333333333333329</v>
      </c>
      <c r="L31" s="43" t="str">
        <f t="shared" si="2"/>
        <v>A</v>
      </c>
      <c r="M31" s="43">
        <f t="shared" si="3"/>
        <v>84.5</v>
      </c>
    </row>
    <row r="32" spans="1:13" ht="15.75">
      <c r="A32" s="35">
        <v>31</v>
      </c>
      <c r="B32" s="35" t="s">
        <v>168</v>
      </c>
      <c r="C32" s="35" t="s">
        <v>162</v>
      </c>
      <c r="D32" s="35">
        <v>75</v>
      </c>
      <c r="E32" s="35">
        <v>87</v>
      </c>
      <c r="F32" s="35">
        <v>84</v>
      </c>
      <c r="G32" s="35">
        <v>74</v>
      </c>
      <c r="H32" s="35">
        <v>71</v>
      </c>
      <c r="I32" s="35">
        <v>80</v>
      </c>
      <c r="J32" s="43">
        <f t="shared" si="0"/>
        <v>471</v>
      </c>
      <c r="K32" s="43">
        <f t="shared" si="1"/>
        <v>78.5</v>
      </c>
      <c r="L32" s="43" t="str">
        <f t="shared" si="2"/>
        <v>A</v>
      </c>
      <c r="M32" s="43">
        <f t="shared" si="3"/>
        <v>84.5</v>
      </c>
    </row>
    <row r="33" spans="1:13" ht="15.75">
      <c r="A33" s="35">
        <v>32</v>
      </c>
      <c r="B33" s="35" t="s">
        <v>169</v>
      </c>
      <c r="C33" s="35" t="s">
        <v>162</v>
      </c>
      <c r="D33" s="35">
        <v>71</v>
      </c>
      <c r="E33" s="35">
        <v>93</v>
      </c>
      <c r="F33" s="35">
        <v>68</v>
      </c>
      <c r="G33" s="35">
        <v>75</v>
      </c>
      <c r="H33" s="35">
        <v>90</v>
      </c>
      <c r="I33" s="35">
        <v>61</v>
      </c>
      <c r="J33" s="43">
        <f t="shared" si="0"/>
        <v>458</v>
      </c>
      <c r="K33" s="43">
        <f t="shared" si="1"/>
        <v>76.333333333333329</v>
      </c>
      <c r="L33" s="43" t="str">
        <f t="shared" si="2"/>
        <v>A</v>
      </c>
      <c r="M33" s="43">
        <f t="shared" si="3"/>
        <v>84.5</v>
      </c>
    </row>
    <row r="34" spans="1:13" ht="15.75">
      <c r="A34" s="35">
        <v>33</v>
      </c>
      <c r="B34" s="35" t="s">
        <v>170</v>
      </c>
      <c r="C34" s="35" t="s">
        <v>148</v>
      </c>
      <c r="D34" s="35">
        <v>98</v>
      </c>
      <c r="E34" s="35">
        <v>86</v>
      </c>
      <c r="F34" s="35">
        <v>65</v>
      </c>
      <c r="G34" s="35">
        <v>89</v>
      </c>
      <c r="H34" s="35">
        <v>65</v>
      </c>
      <c r="I34" s="35">
        <v>69</v>
      </c>
      <c r="J34" s="43">
        <f t="shared" si="0"/>
        <v>472</v>
      </c>
      <c r="K34" s="43">
        <f t="shared" si="1"/>
        <v>78.666666666666671</v>
      </c>
      <c r="L34" s="43" t="str">
        <f t="shared" si="2"/>
        <v>A</v>
      </c>
      <c r="M34" s="43">
        <f t="shared" si="3"/>
        <v>84.5</v>
      </c>
    </row>
    <row r="35" spans="1:13" ht="15.75">
      <c r="A35" s="35">
        <v>34</v>
      </c>
      <c r="B35" s="35" t="s">
        <v>171</v>
      </c>
      <c r="C35" s="35" t="s">
        <v>148</v>
      </c>
      <c r="D35" s="35">
        <v>96</v>
      </c>
      <c r="E35" s="35">
        <v>81</v>
      </c>
      <c r="F35" s="35">
        <v>75</v>
      </c>
      <c r="G35" s="35">
        <v>64</v>
      </c>
      <c r="H35" s="35">
        <v>68</v>
      </c>
      <c r="I35" s="35">
        <v>76</v>
      </c>
      <c r="J35" s="43">
        <f t="shared" si="0"/>
        <v>460</v>
      </c>
      <c r="K35" s="43">
        <f t="shared" si="1"/>
        <v>76.666666666666671</v>
      </c>
      <c r="L35" s="43" t="str">
        <f t="shared" si="2"/>
        <v>A</v>
      </c>
      <c r="M35" s="43">
        <f t="shared" si="3"/>
        <v>84.5</v>
      </c>
    </row>
    <row r="36" spans="1:13" ht="15.75">
      <c r="A36" s="35">
        <v>35</v>
      </c>
      <c r="B36" s="35" t="s">
        <v>172</v>
      </c>
      <c r="C36" s="35" t="s">
        <v>148</v>
      </c>
      <c r="D36" s="35">
        <v>59</v>
      </c>
      <c r="E36" s="35">
        <v>77</v>
      </c>
      <c r="F36" s="35">
        <v>61</v>
      </c>
      <c r="G36" s="35">
        <v>62</v>
      </c>
      <c r="H36" s="35">
        <v>76</v>
      </c>
      <c r="I36" s="35">
        <v>71</v>
      </c>
      <c r="J36" s="43">
        <f t="shared" si="0"/>
        <v>406</v>
      </c>
      <c r="K36" s="43">
        <f t="shared" si="1"/>
        <v>67.666666666666671</v>
      </c>
      <c r="L36" s="43" t="str">
        <f t="shared" si="2"/>
        <v>B+</v>
      </c>
      <c r="M36" s="43">
        <f t="shared" si="3"/>
        <v>84.5</v>
      </c>
    </row>
    <row r="37" spans="1:13" ht="15.75">
      <c r="A37" s="35">
        <v>36</v>
      </c>
      <c r="B37" s="35" t="s">
        <v>137</v>
      </c>
      <c r="C37" s="35" t="s">
        <v>148</v>
      </c>
      <c r="D37" s="35">
        <v>96</v>
      </c>
      <c r="E37" s="35">
        <v>86</v>
      </c>
      <c r="F37" s="35">
        <v>87</v>
      </c>
      <c r="G37" s="35">
        <v>89</v>
      </c>
      <c r="H37" s="35">
        <v>70</v>
      </c>
      <c r="I37" s="35">
        <v>79</v>
      </c>
      <c r="J37" s="43">
        <f t="shared" si="0"/>
        <v>507</v>
      </c>
      <c r="K37" s="43">
        <f t="shared" si="1"/>
        <v>84.5</v>
      </c>
      <c r="L37" s="43" t="str">
        <f t="shared" si="2"/>
        <v>A+</v>
      </c>
      <c r="M37" s="43">
        <f t="shared" si="3"/>
        <v>84.5</v>
      </c>
    </row>
    <row r="38" spans="1:13" ht="15.75">
      <c r="A38" s="35">
        <v>37</v>
      </c>
      <c r="B38" s="35" t="s">
        <v>173</v>
      </c>
      <c r="C38" s="35" t="s">
        <v>148</v>
      </c>
      <c r="D38" s="35">
        <v>58</v>
      </c>
      <c r="E38" s="35">
        <v>84</v>
      </c>
      <c r="F38" s="35">
        <v>83</v>
      </c>
      <c r="G38" s="35">
        <v>80</v>
      </c>
      <c r="H38" s="35">
        <v>73</v>
      </c>
      <c r="I38" s="35">
        <v>65</v>
      </c>
      <c r="J38" s="43">
        <f t="shared" si="0"/>
        <v>443</v>
      </c>
      <c r="K38" s="43">
        <f t="shared" si="1"/>
        <v>73.833333333333329</v>
      </c>
      <c r="L38" s="43" t="str">
        <f t="shared" si="2"/>
        <v>A</v>
      </c>
      <c r="M38" s="43">
        <f t="shared" si="3"/>
        <v>84.166666666666671</v>
      </c>
    </row>
    <row r="39" spans="1:13" ht="15.75">
      <c r="A39" s="35">
        <v>38</v>
      </c>
      <c r="B39" s="35" t="s">
        <v>174</v>
      </c>
      <c r="C39" s="35" t="s">
        <v>148</v>
      </c>
      <c r="D39" s="35">
        <v>69</v>
      </c>
      <c r="E39" s="35">
        <v>67</v>
      </c>
      <c r="F39" s="35">
        <v>84</v>
      </c>
      <c r="G39" s="35">
        <v>88</v>
      </c>
      <c r="H39" s="35">
        <v>68</v>
      </c>
      <c r="I39" s="35">
        <v>88</v>
      </c>
      <c r="J39" s="43">
        <f t="shared" si="0"/>
        <v>464</v>
      </c>
      <c r="K39" s="43">
        <f t="shared" si="1"/>
        <v>77.333333333333329</v>
      </c>
      <c r="L39" s="43" t="str">
        <f t="shared" si="2"/>
        <v>A</v>
      </c>
      <c r="M39" s="43">
        <f t="shared" si="3"/>
        <v>84.166666666666671</v>
      </c>
    </row>
    <row r="40" spans="1:13" ht="15.75">
      <c r="A40" s="35">
        <v>39</v>
      </c>
      <c r="B40" s="35" t="s">
        <v>175</v>
      </c>
      <c r="C40" s="35" t="s">
        <v>154</v>
      </c>
      <c r="D40" s="35">
        <v>85</v>
      </c>
      <c r="E40" s="35">
        <v>68</v>
      </c>
      <c r="F40" s="35">
        <v>60</v>
      </c>
      <c r="G40" s="35">
        <v>79</v>
      </c>
      <c r="H40" s="35">
        <v>66</v>
      </c>
      <c r="I40" s="35">
        <v>71</v>
      </c>
      <c r="J40" s="43">
        <f t="shared" si="0"/>
        <v>429</v>
      </c>
      <c r="K40" s="43">
        <f t="shared" si="1"/>
        <v>71.5</v>
      </c>
      <c r="L40" s="43" t="str">
        <f t="shared" si="2"/>
        <v>A</v>
      </c>
      <c r="M40" s="43">
        <f t="shared" si="3"/>
        <v>84.166666666666671</v>
      </c>
    </row>
    <row r="41" spans="1:13" ht="15.75">
      <c r="A41" s="35">
        <v>40</v>
      </c>
      <c r="B41" s="35" t="s">
        <v>176</v>
      </c>
      <c r="C41" s="35" t="s">
        <v>154</v>
      </c>
      <c r="D41" s="35">
        <v>36</v>
      </c>
      <c r="E41" s="35">
        <v>81</v>
      </c>
      <c r="F41" s="35">
        <v>63</v>
      </c>
      <c r="G41" s="35">
        <v>83</v>
      </c>
      <c r="H41" s="35">
        <v>76</v>
      </c>
      <c r="I41" s="35">
        <v>76</v>
      </c>
      <c r="J41" s="43">
        <f t="shared" si="0"/>
        <v>415</v>
      </c>
      <c r="K41" s="43">
        <f t="shared" si="1"/>
        <v>69.166666666666671</v>
      </c>
      <c r="L41" s="43" t="str">
        <f t="shared" si="2"/>
        <v>B+</v>
      </c>
      <c r="M41" s="43">
        <f t="shared" si="3"/>
        <v>84.166666666666671</v>
      </c>
    </row>
    <row r="42" spans="1:13" ht="15.75">
      <c r="A42" s="35">
        <v>41</v>
      </c>
      <c r="B42" s="35" t="s">
        <v>177</v>
      </c>
      <c r="C42" s="35" t="s">
        <v>154</v>
      </c>
      <c r="D42" s="35">
        <v>26</v>
      </c>
      <c r="E42" s="35">
        <v>73</v>
      </c>
      <c r="F42" s="35">
        <v>85</v>
      </c>
      <c r="G42" s="35">
        <v>87</v>
      </c>
      <c r="H42" s="35">
        <v>72</v>
      </c>
      <c r="I42" s="35">
        <v>71</v>
      </c>
      <c r="J42" s="43">
        <f t="shared" si="0"/>
        <v>414</v>
      </c>
      <c r="K42" s="43">
        <f t="shared" si="1"/>
        <v>69</v>
      </c>
      <c r="L42" s="43" t="str">
        <f t="shared" si="2"/>
        <v>B+</v>
      </c>
      <c r="M42" s="43">
        <f t="shared" si="3"/>
        <v>84.166666666666671</v>
      </c>
    </row>
    <row r="43" spans="1:13" ht="15.75">
      <c r="A43" s="35">
        <v>42</v>
      </c>
      <c r="B43" s="35" t="s">
        <v>178</v>
      </c>
      <c r="C43" s="35" t="s">
        <v>162</v>
      </c>
      <c r="D43" s="35">
        <v>48</v>
      </c>
      <c r="E43" s="35">
        <v>66</v>
      </c>
      <c r="F43" s="35">
        <v>78</v>
      </c>
      <c r="G43" s="35">
        <v>68</v>
      </c>
      <c r="H43" s="35">
        <v>78</v>
      </c>
      <c r="I43" s="35">
        <v>91</v>
      </c>
      <c r="J43" s="43">
        <f t="shared" si="0"/>
        <v>429</v>
      </c>
      <c r="K43" s="43">
        <f t="shared" si="1"/>
        <v>71.5</v>
      </c>
      <c r="L43" s="43" t="str">
        <f t="shared" si="2"/>
        <v>A</v>
      </c>
      <c r="M43" s="43">
        <f t="shared" si="3"/>
        <v>84.166666666666671</v>
      </c>
    </row>
    <row r="44" spans="1:13" ht="15.75">
      <c r="A44" s="35">
        <v>43</v>
      </c>
      <c r="B44" s="35" t="s">
        <v>179</v>
      </c>
      <c r="C44" s="35" t="s">
        <v>149</v>
      </c>
      <c r="D44" s="35">
        <v>59</v>
      </c>
      <c r="E44" s="35">
        <v>75</v>
      </c>
      <c r="F44" s="35">
        <v>66</v>
      </c>
      <c r="G44" s="35">
        <v>89</v>
      </c>
      <c r="H44" s="35">
        <v>92</v>
      </c>
      <c r="I44" s="35">
        <v>75</v>
      </c>
      <c r="J44" s="43">
        <f t="shared" si="0"/>
        <v>456</v>
      </c>
      <c r="K44" s="43">
        <f t="shared" si="1"/>
        <v>76</v>
      </c>
      <c r="L44" s="43" t="str">
        <f t="shared" si="2"/>
        <v>A</v>
      </c>
      <c r="M44" s="43">
        <f t="shared" si="3"/>
        <v>84.166666666666671</v>
      </c>
    </row>
    <row r="45" spans="1:13" ht="15.75">
      <c r="A45" s="35">
        <v>44</v>
      </c>
      <c r="B45" s="35" t="s">
        <v>180</v>
      </c>
      <c r="C45" s="35" t="s">
        <v>154</v>
      </c>
      <c r="D45" s="35">
        <v>69</v>
      </c>
      <c r="E45" s="35">
        <v>91</v>
      </c>
      <c r="F45" s="35">
        <v>81</v>
      </c>
      <c r="G45" s="35">
        <v>84</v>
      </c>
      <c r="H45" s="35">
        <v>78</v>
      </c>
      <c r="I45" s="35">
        <v>82</v>
      </c>
      <c r="J45" s="43">
        <f t="shared" si="0"/>
        <v>485</v>
      </c>
      <c r="K45" s="43">
        <f t="shared" si="1"/>
        <v>80.833333333333329</v>
      </c>
      <c r="L45" s="43" t="str">
        <f t="shared" si="2"/>
        <v>A+</v>
      </c>
      <c r="M45" s="43">
        <f t="shared" si="3"/>
        <v>84.166666666666671</v>
      </c>
    </row>
    <row r="46" spans="1:13" ht="15.75">
      <c r="A46" s="35">
        <v>45</v>
      </c>
      <c r="B46" s="35" t="s">
        <v>181</v>
      </c>
      <c r="C46" s="35" t="s">
        <v>162</v>
      </c>
      <c r="D46" s="35">
        <v>58</v>
      </c>
      <c r="E46" s="35">
        <v>80</v>
      </c>
      <c r="F46" s="35">
        <v>68</v>
      </c>
      <c r="G46" s="35">
        <v>93</v>
      </c>
      <c r="H46" s="35">
        <v>70</v>
      </c>
      <c r="I46" s="35">
        <v>63</v>
      </c>
      <c r="J46" s="43">
        <f t="shared" si="0"/>
        <v>432</v>
      </c>
      <c r="K46" s="43">
        <f t="shared" si="1"/>
        <v>72</v>
      </c>
      <c r="L46" s="43" t="str">
        <f t="shared" si="2"/>
        <v>A</v>
      </c>
      <c r="M46" s="43">
        <f t="shared" si="3"/>
        <v>84.166666666666671</v>
      </c>
    </row>
    <row r="47" spans="1:13" ht="15.75">
      <c r="A47" s="35">
        <v>46</v>
      </c>
      <c r="B47" s="35" t="s">
        <v>182</v>
      </c>
      <c r="C47" s="35" t="s">
        <v>154</v>
      </c>
      <c r="D47" s="35">
        <v>99</v>
      </c>
      <c r="E47" s="35">
        <v>60</v>
      </c>
      <c r="F47" s="35">
        <v>60</v>
      </c>
      <c r="G47" s="35">
        <v>86</v>
      </c>
      <c r="H47" s="35">
        <v>86</v>
      </c>
      <c r="I47" s="35">
        <v>78</v>
      </c>
      <c r="J47" s="43">
        <f t="shared" si="0"/>
        <v>469</v>
      </c>
      <c r="K47" s="43">
        <f t="shared" si="1"/>
        <v>78.166666666666671</v>
      </c>
      <c r="L47" s="43" t="str">
        <f t="shared" si="2"/>
        <v>A</v>
      </c>
      <c r="M47" s="43">
        <f t="shared" si="3"/>
        <v>84.166666666666671</v>
      </c>
    </row>
    <row r="48" spans="1:13" ht="15.75">
      <c r="A48" s="35">
        <v>47</v>
      </c>
      <c r="B48" s="35" t="s">
        <v>183</v>
      </c>
      <c r="C48" s="35" t="s">
        <v>148</v>
      </c>
      <c r="D48" s="35">
        <v>70</v>
      </c>
      <c r="E48" s="35">
        <v>78</v>
      </c>
      <c r="F48" s="35">
        <v>67</v>
      </c>
      <c r="G48" s="35">
        <v>71</v>
      </c>
      <c r="H48" s="35">
        <v>81</v>
      </c>
      <c r="I48" s="35">
        <v>86</v>
      </c>
      <c r="J48" s="43">
        <f t="shared" si="0"/>
        <v>453</v>
      </c>
      <c r="K48" s="43">
        <f t="shared" si="1"/>
        <v>75.5</v>
      </c>
      <c r="L48" s="43" t="str">
        <f t="shared" si="2"/>
        <v>A</v>
      </c>
      <c r="M48" s="43">
        <f t="shared" si="3"/>
        <v>84.166666666666671</v>
      </c>
    </row>
    <row r="49" spans="1:13" ht="15.75">
      <c r="A49" s="35">
        <v>48</v>
      </c>
      <c r="B49" s="35" t="s">
        <v>140</v>
      </c>
      <c r="C49" s="35" t="s">
        <v>148</v>
      </c>
      <c r="D49" s="35">
        <v>70</v>
      </c>
      <c r="E49" s="35">
        <v>87</v>
      </c>
      <c r="F49" s="35">
        <v>83</v>
      </c>
      <c r="G49" s="35">
        <v>63</v>
      </c>
      <c r="H49" s="35">
        <v>73</v>
      </c>
      <c r="I49" s="35">
        <v>75</v>
      </c>
      <c r="J49" s="43">
        <f t="shared" si="0"/>
        <v>451</v>
      </c>
      <c r="K49" s="43">
        <f t="shared" si="1"/>
        <v>75.166666666666671</v>
      </c>
      <c r="L49" s="43" t="str">
        <f t="shared" si="2"/>
        <v>A</v>
      </c>
      <c r="M49" s="43">
        <f t="shared" si="3"/>
        <v>84.166666666666671</v>
      </c>
    </row>
    <row r="50" spans="1:13" ht="15.75">
      <c r="A50" s="35">
        <v>49</v>
      </c>
      <c r="B50" s="35" t="s">
        <v>184</v>
      </c>
      <c r="C50" s="35" t="s">
        <v>149</v>
      </c>
      <c r="D50" s="35">
        <v>71</v>
      </c>
      <c r="E50" s="35">
        <v>83</v>
      </c>
      <c r="F50" s="35">
        <v>69</v>
      </c>
      <c r="G50" s="35">
        <v>68</v>
      </c>
      <c r="H50" s="35">
        <v>77</v>
      </c>
      <c r="I50" s="35">
        <v>64</v>
      </c>
      <c r="J50" s="43">
        <f t="shared" si="0"/>
        <v>432</v>
      </c>
      <c r="K50" s="43">
        <f t="shared" si="1"/>
        <v>72</v>
      </c>
      <c r="L50" s="43" t="str">
        <f t="shared" si="2"/>
        <v>A</v>
      </c>
      <c r="M50" s="43">
        <f t="shared" si="3"/>
        <v>84.166666666666671</v>
      </c>
    </row>
    <row r="51" spans="1:13" ht="15.75">
      <c r="A51" s="35">
        <v>50</v>
      </c>
      <c r="B51" s="35" t="s">
        <v>185</v>
      </c>
      <c r="C51" s="35" t="s">
        <v>154</v>
      </c>
      <c r="D51" s="35">
        <v>70</v>
      </c>
      <c r="E51" s="35">
        <v>85</v>
      </c>
      <c r="F51" s="35">
        <v>66</v>
      </c>
      <c r="G51" s="35">
        <v>91</v>
      </c>
      <c r="H51" s="35">
        <v>69</v>
      </c>
      <c r="I51" s="35">
        <v>75</v>
      </c>
      <c r="J51" s="43">
        <f t="shared" si="0"/>
        <v>456</v>
      </c>
      <c r="K51" s="43">
        <f t="shared" si="1"/>
        <v>76</v>
      </c>
      <c r="L51" s="43" t="str">
        <f t="shared" si="2"/>
        <v>A</v>
      </c>
      <c r="M51" s="43">
        <f t="shared" si="3"/>
        <v>84.166666666666671</v>
      </c>
    </row>
    <row r="52" spans="1:13" ht="15.75">
      <c r="A52" s="35">
        <v>51</v>
      </c>
      <c r="B52" s="35" t="s">
        <v>196</v>
      </c>
      <c r="C52" s="35" t="s">
        <v>162</v>
      </c>
      <c r="D52" s="35">
        <v>79</v>
      </c>
      <c r="E52" s="35">
        <v>92</v>
      </c>
      <c r="F52" s="35">
        <v>88</v>
      </c>
      <c r="G52" s="35">
        <v>86</v>
      </c>
      <c r="H52" s="35">
        <v>71</v>
      </c>
      <c r="I52" s="35">
        <v>89</v>
      </c>
      <c r="J52" s="43">
        <f t="shared" si="0"/>
        <v>505</v>
      </c>
      <c r="K52" s="43">
        <f t="shared" si="1"/>
        <v>84.166666666666671</v>
      </c>
      <c r="L52" s="43" t="str">
        <f t="shared" si="2"/>
        <v>A+</v>
      </c>
      <c r="M52" s="43">
        <f t="shared" si="3"/>
        <v>84.166666666666671</v>
      </c>
    </row>
    <row r="53" spans="1:13" ht="15.75">
      <c r="A53" s="35">
        <v>52</v>
      </c>
      <c r="B53" s="35" t="s">
        <v>197</v>
      </c>
      <c r="C53" s="35" t="s">
        <v>149</v>
      </c>
      <c r="D53" s="35">
        <v>71</v>
      </c>
      <c r="E53" s="35">
        <v>84</v>
      </c>
      <c r="F53" s="35">
        <v>67</v>
      </c>
      <c r="G53" s="35">
        <v>76</v>
      </c>
      <c r="H53" s="35">
        <v>63</v>
      </c>
      <c r="I53" s="35">
        <v>62</v>
      </c>
      <c r="J53" s="43">
        <f t="shared" si="0"/>
        <v>423</v>
      </c>
      <c r="K53" s="43">
        <f t="shared" si="1"/>
        <v>70.5</v>
      </c>
      <c r="L53" s="43" t="str">
        <f t="shared" si="2"/>
        <v>A</v>
      </c>
      <c r="M53" s="43">
        <f t="shared" si="3"/>
        <v>83.833333333333329</v>
      </c>
    </row>
    <row r="54" spans="1:13" ht="15.75">
      <c r="A54" s="35">
        <v>53</v>
      </c>
      <c r="B54" s="35" t="s">
        <v>198</v>
      </c>
      <c r="C54" s="35" t="s">
        <v>162</v>
      </c>
      <c r="D54" s="35">
        <v>72</v>
      </c>
      <c r="E54" s="35">
        <v>86</v>
      </c>
      <c r="F54" s="35">
        <v>71</v>
      </c>
      <c r="G54" s="35">
        <v>86</v>
      </c>
      <c r="H54" s="35">
        <v>75</v>
      </c>
      <c r="I54" s="35">
        <v>89</v>
      </c>
      <c r="J54" s="43">
        <f t="shared" si="0"/>
        <v>479</v>
      </c>
      <c r="K54" s="43">
        <f t="shared" si="1"/>
        <v>79.833333333333329</v>
      </c>
      <c r="L54" s="43" t="str">
        <f t="shared" si="2"/>
        <v>A</v>
      </c>
      <c r="M54" s="43">
        <f t="shared" si="3"/>
        <v>83.833333333333329</v>
      </c>
    </row>
    <row r="55" spans="1:13" ht="15.75">
      <c r="A55" s="35">
        <v>54</v>
      </c>
      <c r="B55" s="35" t="s">
        <v>199</v>
      </c>
      <c r="C55" s="35" t="s">
        <v>149</v>
      </c>
      <c r="D55" s="35">
        <v>65</v>
      </c>
      <c r="E55" s="35">
        <v>88</v>
      </c>
      <c r="F55" s="35">
        <v>85</v>
      </c>
      <c r="G55" s="35">
        <v>74</v>
      </c>
      <c r="H55" s="35">
        <v>91</v>
      </c>
      <c r="I55" s="35">
        <v>87</v>
      </c>
      <c r="J55" s="43">
        <f t="shared" si="0"/>
        <v>490</v>
      </c>
      <c r="K55" s="43">
        <f t="shared" si="1"/>
        <v>81.666666666666671</v>
      </c>
      <c r="L55" s="43" t="str">
        <f t="shared" si="2"/>
        <v>A+</v>
      </c>
      <c r="M55" s="43">
        <f t="shared" si="3"/>
        <v>83.833333333333329</v>
      </c>
    </row>
    <row r="56" spans="1:13" ht="15.75">
      <c r="A56" s="35">
        <v>55</v>
      </c>
      <c r="B56" s="35" t="s">
        <v>200</v>
      </c>
      <c r="C56" s="35" t="s">
        <v>154</v>
      </c>
      <c r="D56" s="35">
        <v>62</v>
      </c>
      <c r="E56" s="35">
        <v>75</v>
      </c>
      <c r="F56" s="35">
        <v>70</v>
      </c>
      <c r="G56" s="35">
        <v>80</v>
      </c>
      <c r="H56" s="35">
        <v>70</v>
      </c>
      <c r="I56" s="35">
        <v>66</v>
      </c>
      <c r="J56" s="43">
        <f t="shared" si="0"/>
        <v>423</v>
      </c>
      <c r="K56" s="43">
        <f t="shared" si="1"/>
        <v>70.5</v>
      </c>
      <c r="L56" s="43" t="str">
        <f t="shared" si="2"/>
        <v>A</v>
      </c>
      <c r="M56" s="43">
        <f t="shared" si="3"/>
        <v>83.833333333333329</v>
      </c>
    </row>
    <row r="57" spans="1:13" ht="15.75">
      <c r="A57" s="35">
        <v>56</v>
      </c>
      <c r="B57" s="35" t="s">
        <v>201</v>
      </c>
      <c r="C57" s="35" t="s">
        <v>154</v>
      </c>
      <c r="D57" s="35">
        <v>65</v>
      </c>
      <c r="E57" s="35">
        <v>85</v>
      </c>
      <c r="F57" s="35">
        <v>76</v>
      </c>
      <c r="G57" s="35">
        <v>61</v>
      </c>
      <c r="H57" s="35">
        <v>79</v>
      </c>
      <c r="I57" s="35">
        <v>84</v>
      </c>
      <c r="J57" s="43">
        <f t="shared" si="0"/>
        <v>450</v>
      </c>
      <c r="K57" s="43">
        <f t="shared" si="1"/>
        <v>75</v>
      </c>
      <c r="L57" s="43" t="str">
        <f t="shared" si="2"/>
        <v>A</v>
      </c>
      <c r="M57" s="43">
        <f t="shared" si="3"/>
        <v>83.833333333333329</v>
      </c>
    </row>
    <row r="58" spans="1:13" ht="15.75">
      <c r="A58" s="35">
        <v>57</v>
      </c>
      <c r="B58" s="35" t="s">
        <v>202</v>
      </c>
      <c r="C58" s="35" t="s">
        <v>154</v>
      </c>
      <c r="D58" s="35">
        <v>60</v>
      </c>
      <c r="E58" s="35">
        <v>88</v>
      </c>
      <c r="F58" s="35">
        <v>84</v>
      </c>
      <c r="G58" s="35">
        <v>90</v>
      </c>
      <c r="H58" s="35">
        <v>69</v>
      </c>
      <c r="I58" s="35">
        <v>91</v>
      </c>
      <c r="J58" s="43">
        <f t="shared" si="0"/>
        <v>482</v>
      </c>
      <c r="K58" s="43">
        <f t="shared" si="1"/>
        <v>80.333333333333329</v>
      </c>
      <c r="L58" s="43" t="str">
        <f t="shared" si="2"/>
        <v>A+</v>
      </c>
      <c r="M58" s="43">
        <f t="shared" si="3"/>
        <v>83.833333333333329</v>
      </c>
    </row>
    <row r="59" spans="1:13" ht="15.75">
      <c r="A59" s="35">
        <v>58</v>
      </c>
      <c r="B59" s="35" t="s">
        <v>203</v>
      </c>
      <c r="C59" s="35" t="s">
        <v>154</v>
      </c>
      <c r="D59" s="35">
        <v>70</v>
      </c>
      <c r="E59" s="35">
        <v>86</v>
      </c>
      <c r="F59" s="35">
        <v>84</v>
      </c>
      <c r="G59" s="35">
        <v>86</v>
      </c>
      <c r="H59" s="35">
        <v>68</v>
      </c>
      <c r="I59" s="35">
        <v>66</v>
      </c>
      <c r="J59" s="43">
        <f t="shared" si="0"/>
        <v>460</v>
      </c>
      <c r="K59" s="43">
        <f t="shared" si="1"/>
        <v>76.666666666666671</v>
      </c>
      <c r="L59" s="43" t="str">
        <f t="shared" si="2"/>
        <v>A</v>
      </c>
      <c r="M59" s="43">
        <f t="shared" si="3"/>
        <v>83.833333333333329</v>
      </c>
    </row>
    <row r="60" spans="1:13" ht="15.75">
      <c r="A60" s="35">
        <v>59</v>
      </c>
      <c r="B60" s="35" t="s">
        <v>204</v>
      </c>
      <c r="C60" s="35" t="s">
        <v>154</v>
      </c>
      <c r="D60" s="35">
        <v>68</v>
      </c>
      <c r="E60" s="35">
        <v>77</v>
      </c>
      <c r="F60" s="35">
        <v>89</v>
      </c>
      <c r="G60" s="35">
        <v>71</v>
      </c>
      <c r="H60" s="35">
        <v>65</v>
      </c>
      <c r="I60" s="35">
        <v>63</v>
      </c>
      <c r="J60" s="43">
        <f t="shared" si="0"/>
        <v>433</v>
      </c>
      <c r="K60" s="43">
        <f t="shared" si="1"/>
        <v>72.166666666666671</v>
      </c>
      <c r="L60" s="43" t="str">
        <f t="shared" si="2"/>
        <v>A</v>
      </c>
      <c r="M60" s="43">
        <f t="shared" si="3"/>
        <v>83.833333333333329</v>
      </c>
    </row>
    <row r="61" spans="1:13" ht="15.75">
      <c r="A61" s="35">
        <v>60</v>
      </c>
      <c r="B61" s="35" t="s">
        <v>205</v>
      </c>
      <c r="C61" s="35" t="s">
        <v>158</v>
      </c>
      <c r="D61" s="35">
        <v>67</v>
      </c>
      <c r="E61" s="35">
        <v>86</v>
      </c>
      <c r="F61" s="35">
        <v>85</v>
      </c>
      <c r="G61" s="35">
        <v>68</v>
      </c>
      <c r="H61" s="35">
        <v>70</v>
      </c>
      <c r="I61" s="35">
        <v>89</v>
      </c>
      <c r="J61" s="43">
        <f t="shared" si="0"/>
        <v>465</v>
      </c>
      <c r="K61" s="43">
        <f t="shared" si="1"/>
        <v>77.5</v>
      </c>
      <c r="L61" s="43" t="str">
        <f t="shared" si="2"/>
        <v>A</v>
      </c>
      <c r="M61" s="43">
        <f t="shared" si="3"/>
        <v>83.833333333333329</v>
      </c>
    </row>
    <row r="62" spans="1:13" ht="15.75">
      <c r="A62" s="35">
        <v>61</v>
      </c>
      <c r="B62" s="35" t="s">
        <v>206</v>
      </c>
      <c r="C62" s="35" t="s">
        <v>158</v>
      </c>
      <c r="D62" s="35">
        <v>68</v>
      </c>
      <c r="E62" s="35">
        <v>75</v>
      </c>
      <c r="F62" s="35">
        <v>83</v>
      </c>
      <c r="G62" s="35">
        <v>93</v>
      </c>
      <c r="H62" s="35">
        <v>92</v>
      </c>
      <c r="I62" s="35">
        <v>92</v>
      </c>
      <c r="J62" s="43">
        <f t="shared" si="0"/>
        <v>503</v>
      </c>
      <c r="K62" s="43">
        <f t="shared" si="1"/>
        <v>83.833333333333329</v>
      </c>
      <c r="L62" s="43" t="str">
        <f t="shared" si="2"/>
        <v>A+</v>
      </c>
      <c r="M62" s="43">
        <f t="shared" si="3"/>
        <v>83.833333333333329</v>
      </c>
    </row>
    <row r="63" spans="1:13" ht="15.75">
      <c r="A63" s="35">
        <v>62</v>
      </c>
      <c r="B63" s="35" t="s">
        <v>207</v>
      </c>
      <c r="C63" s="35" t="s">
        <v>162</v>
      </c>
      <c r="D63" s="35">
        <v>73</v>
      </c>
      <c r="E63" s="35">
        <v>76</v>
      </c>
      <c r="F63" s="35">
        <v>79</v>
      </c>
      <c r="G63" s="35">
        <v>77</v>
      </c>
      <c r="H63" s="35">
        <v>64</v>
      </c>
      <c r="I63" s="35">
        <v>61</v>
      </c>
      <c r="J63" s="43">
        <f t="shared" si="0"/>
        <v>430</v>
      </c>
      <c r="K63" s="43">
        <f t="shared" si="1"/>
        <v>71.666666666666671</v>
      </c>
      <c r="L63" s="43" t="str">
        <f t="shared" si="2"/>
        <v>A</v>
      </c>
      <c r="M63" s="43">
        <f t="shared" si="3"/>
        <v>82.666666666666671</v>
      </c>
    </row>
    <row r="64" spans="1:13" ht="15.75">
      <c r="A64" s="35">
        <v>63</v>
      </c>
      <c r="B64" s="35" t="s">
        <v>208</v>
      </c>
      <c r="C64" s="35" t="s">
        <v>148</v>
      </c>
      <c r="D64" s="35">
        <v>79</v>
      </c>
      <c r="E64" s="35">
        <v>79</v>
      </c>
      <c r="F64" s="35">
        <v>84</v>
      </c>
      <c r="G64" s="35">
        <v>73</v>
      </c>
      <c r="H64" s="35">
        <v>93</v>
      </c>
      <c r="I64" s="35">
        <v>86</v>
      </c>
      <c r="J64" s="43">
        <f t="shared" si="0"/>
        <v>494</v>
      </c>
      <c r="K64" s="43">
        <f t="shared" si="1"/>
        <v>82.333333333333329</v>
      </c>
      <c r="L64" s="43" t="str">
        <f t="shared" si="2"/>
        <v>A+</v>
      </c>
      <c r="M64" s="43">
        <f t="shared" si="3"/>
        <v>82.666666666666671</v>
      </c>
    </row>
    <row r="65" spans="1:13" ht="15.75">
      <c r="A65" s="35">
        <v>64</v>
      </c>
      <c r="B65" s="35" t="s">
        <v>115</v>
      </c>
      <c r="C65" s="35" t="s">
        <v>148</v>
      </c>
      <c r="D65" s="35">
        <v>70</v>
      </c>
      <c r="E65" s="35">
        <v>76</v>
      </c>
      <c r="F65" s="35">
        <v>91</v>
      </c>
      <c r="G65" s="35">
        <v>63</v>
      </c>
      <c r="H65" s="35">
        <v>75</v>
      </c>
      <c r="I65" s="35">
        <v>81</v>
      </c>
      <c r="J65" s="43">
        <f t="shared" si="0"/>
        <v>456</v>
      </c>
      <c r="K65" s="43">
        <f t="shared" si="1"/>
        <v>76</v>
      </c>
      <c r="L65" s="43" t="str">
        <f t="shared" si="2"/>
        <v>A</v>
      </c>
      <c r="M65" s="43">
        <f t="shared" si="3"/>
        <v>82.666666666666671</v>
      </c>
    </row>
    <row r="66" spans="1:13" ht="15.75">
      <c r="A66" s="35">
        <v>65</v>
      </c>
      <c r="B66" s="35" t="s">
        <v>209</v>
      </c>
      <c r="C66" s="35" t="s">
        <v>162</v>
      </c>
      <c r="D66" s="35">
        <v>78</v>
      </c>
      <c r="E66" s="35">
        <v>69</v>
      </c>
      <c r="F66" s="35">
        <v>88</v>
      </c>
      <c r="G66" s="35">
        <v>73</v>
      </c>
      <c r="H66" s="35">
        <v>72</v>
      </c>
      <c r="I66" s="35">
        <v>80</v>
      </c>
      <c r="J66" s="43">
        <f t="shared" si="0"/>
        <v>460</v>
      </c>
      <c r="K66" s="43">
        <f t="shared" si="1"/>
        <v>76.666666666666671</v>
      </c>
      <c r="L66" s="43" t="str">
        <f t="shared" si="2"/>
        <v>A</v>
      </c>
      <c r="M66" s="43">
        <f t="shared" si="3"/>
        <v>82.666666666666671</v>
      </c>
    </row>
    <row r="67" spans="1:13" ht="15.75">
      <c r="A67" s="35">
        <v>66</v>
      </c>
      <c r="B67" s="35" t="s">
        <v>210</v>
      </c>
      <c r="C67" s="35" t="s">
        <v>148</v>
      </c>
      <c r="D67" s="35">
        <v>55</v>
      </c>
      <c r="E67" s="35">
        <v>80</v>
      </c>
      <c r="F67" s="35">
        <v>93</v>
      </c>
      <c r="G67" s="35">
        <v>91</v>
      </c>
      <c r="H67" s="35">
        <v>65</v>
      </c>
      <c r="I67" s="35">
        <v>66</v>
      </c>
      <c r="J67" s="43">
        <f t="shared" ref="J67:J101" si="4">SUM(D67:I67)</f>
        <v>450</v>
      </c>
      <c r="K67" s="43">
        <f t="shared" ref="K67:K101" si="5">AVERAGE(D67:I67)</f>
        <v>75</v>
      </c>
      <c r="L67" s="43" t="str">
        <f t="shared" ref="L67:L101" si="6">_xlfn.IFS(K67&gt;=80,"A+",K67&gt;=70,"A",K67&gt;=65,"B+",K67&gt;=60,"B",K67&gt;=50,"C",K67&lt;55,"D",K67&lt;33,"FAIL")</f>
        <v>A</v>
      </c>
      <c r="M67" s="43">
        <f t="shared" ref="M67:M101" si="7">PERCENTILE(K67:K166,1)</f>
        <v>82.666666666666671</v>
      </c>
    </row>
    <row r="68" spans="1:13" ht="15.75">
      <c r="A68" s="35">
        <v>67</v>
      </c>
      <c r="B68" s="35" t="s">
        <v>211</v>
      </c>
      <c r="C68" s="35" t="s">
        <v>148</v>
      </c>
      <c r="D68" s="35">
        <v>56</v>
      </c>
      <c r="E68" s="35">
        <v>84</v>
      </c>
      <c r="F68" s="35">
        <v>63</v>
      </c>
      <c r="G68" s="35">
        <v>64</v>
      </c>
      <c r="H68" s="35">
        <v>60</v>
      </c>
      <c r="I68" s="35">
        <v>60</v>
      </c>
      <c r="J68" s="43">
        <f t="shared" si="4"/>
        <v>387</v>
      </c>
      <c r="K68" s="43">
        <f t="shared" si="5"/>
        <v>64.5</v>
      </c>
      <c r="L68" s="43" t="str">
        <f t="shared" si="6"/>
        <v>B</v>
      </c>
      <c r="M68" s="43">
        <f t="shared" si="7"/>
        <v>82.666666666666671</v>
      </c>
    </row>
    <row r="69" spans="1:13" ht="15.75">
      <c r="A69" s="35">
        <v>68</v>
      </c>
      <c r="B69" s="35" t="s">
        <v>212</v>
      </c>
      <c r="C69" s="35" t="s">
        <v>148</v>
      </c>
      <c r="D69" s="35">
        <v>69</v>
      </c>
      <c r="E69" s="35">
        <v>82</v>
      </c>
      <c r="F69" s="35">
        <v>89</v>
      </c>
      <c r="G69" s="35">
        <v>72</v>
      </c>
      <c r="H69" s="35">
        <v>79</v>
      </c>
      <c r="I69" s="35">
        <v>71</v>
      </c>
      <c r="J69" s="43">
        <f t="shared" si="4"/>
        <v>462</v>
      </c>
      <c r="K69" s="43">
        <f t="shared" si="5"/>
        <v>77</v>
      </c>
      <c r="L69" s="43" t="str">
        <f t="shared" si="6"/>
        <v>A</v>
      </c>
      <c r="M69" s="43">
        <f t="shared" si="7"/>
        <v>82.666666666666671</v>
      </c>
    </row>
    <row r="70" spans="1:13" ht="15.75">
      <c r="A70" s="35">
        <v>69</v>
      </c>
      <c r="B70" s="35" t="s">
        <v>213</v>
      </c>
      <c r="C70" s="35" t="s">
        <v>148</v>
      </c>
      <c r="D70" s="35">
        <v>76</v>
      </c>
      <c r="E70" s="35">
        <v>74</v>
      </c>
      <c r="F70" s="35">
        <v>66</v>
      </c>
      <c r="G70" s="35">
        <v>80</v>
      </c>
      <c r="H70" s="35">
        <v>64</v>
      </c>
      <c r="I70" s="35">
        <v>82</v>
      </c>
      <c r="J70" s="43">
        <f t="shared" si="4"/>
        <v>442</v>
      </c>
      <c r="K70" s="43">
        <f t="shared" si="5"/>
        <v>73.666666666666671</v>
      </c>
      <c r="L70" s="43" t="str">
        <f t="shared" si="6"/>
        <v>A</v>
      </c>
      <c r="M70" s="43">
        <f t="shared" si="7"/>
        <v>82.666666666666671</v>
      </c>
    </row>
    <row r="71" spans="1:13" ht="15.75">
      <c r="A71" s="35">
        <v>70</v>
      </c>
      <c r="B71" s="35" t="s">
        <v>214</v>
      </c>
      <c r="C71" s="35" t="s">
        <v>148</v>
      </c>
      <c r="D71" s="35">
        <v>74</v>
      </c>
      <c r="E71" s="35">
        <v>92</v>
      </c>
      <c r="F71" s="35">
        <v>67</v>
      </c>
      <c r="G71" s="35">
        <v>84</v>
      </c>
      <c r="H71" s="35">
        <v>69</v>
      </c>
      <c r="I71" s="35">
        <v>85</v>
      </c>
      <c r="J71" s="43">
        <f t="shared" si="4"/>
        <v>471</v>
      </c>
      <c r="K71" s="43">
        <f t="shared" si="5"/>
        <v>78.5</v>
      </c>
      <c r="L71" s="43" t="str">
        <f t="shared" si="6"/>
        <v>A</v>
      </c>
      <c r="M71" s="43">
        <f t="shared" si="7"/>
        <v>82.666666666666671</v>
      </c>
    </row>
    <row r="72" spans="1:13" ht="15.75">
      <c r="A72" s="35">
        <v>71</v>
      </c>
      <c r="B72" s="35" t="s">
        <v>153</v>
      </c>
      <c r="C72" s="35" t="s">
        <v>148</v>
      </c>
      <c r="D72" s="35">
        <v>79</v>
      </c>
      <c r="E72" s="35">
        <v>75</v>
      </c>
      <c r="F72" s="35">
        <v>84</v>
      </c>
      <c r="G72" s="35">
        <v>92</v>
      </c>
      <c r="H72" s="35">
        <v>62</v>
      </c>
      <c r="I72" s="35">
        <v>90</v>
      </c>
      <c r="J72" s="43">
        <f t="shared" si="4"/>
        <v>482</v>
      </c>
      <c r="K72" s="43">
        <f t="shared" si="5"/>
        <v>80.333333333333329</v>
      </c>
      <c r="L72" s="43" t="str">
        <f t="shared" si="6"/>
        <v>A+</v>
      </c>
      <c r="M72" s="43">
        <f t="shared" si="7"/>
        <v>82.666666666666671</v>
      </c>
    </row>
    <row r="73" spans="1:13" ht="15.75">
      <c r="A73" s="35">
        <v>72</v>
      </c>
      <c r="B73" s="35" t="s">
        <v>215</v>
      </c>
      <c r="C73" s="35" t="s">
        <v>149</v>
      </c>
      <c r="D73" s="35">
        <v>88</v>
      </c>
      <c r="E73" s="35">
        <v>63</v>
      </c>
      <c r="F73" s="35">
        <v>69</v>
      </c>
      <c r="G73" s="35">
        <v>72</v>
      </c>
      <c r="H73" s="35">
        <v>72</v>
      </c>
      <c r="I73" s="35">
        <v>88</v>
      </c>
      <c r="J73" s="43">
        <f t="shared" si="4"/>
        <v>452</v>
      </c>
      <c r="K73" s="43">
        <f t="shared" si="5"/>
        <v>75.333333333333329</v>
      </c>
      <c r="L73" s="43" t="str">
        <f t="shared" si="6"/>
        <v>A</v>
      </c>
      <c r="M73" s="43">
        <f t="shared" si="7"/>
        <v>82.666666666666671</v>
      </c>
    </row>
    <row r="74" spans="1:13" ht="15.75">
      <c r="A74" s="35">
        <v>73</v>
      </c>
      <c r="B74" s="35" t="s">
        <v>166</v>
      </c>
      <c r="C74" s="35" t="s">
        <v>162</v>
      </c>
      <c r="D74" s="35">
        <v>52</v>
      </c>
      <c r="E74" s="35">
        <v>71</v>
      </c>
      <c r="F74" s="35">
        <v>61</v>
      </c>
      <c r="G74" s="35">
        <v>86</v>
      </c>
      <c r="H74" s="35">
        <v>80</v>
      </c>
      <c r="I74" s="35">
        <v>65</v>
      </c>
      <c r="J74" s="43">
        <f t="shared" si="4"/>
        <v>415</v>
      </c>
      <c r="K74" s="43">
        <f t="shared" si="5"/>
        <v>69.166666666666671</v>
      </c>
      <c r="L74" s="43" t="str">
        <f t="shared" si="6"/>
        <v>B+</v>
      </c>
      <c r="M74" s="43">
        <f t="shared" si="7"/>
        <v>82.666666666666671</v>
      </c>
    </row>
    <row r="75" spans="1:13" ht="15.75">
      <c r="A75" s="35">
        <v>74</v>
      </c>
      <c r="B75" s="35" t="s">
        <v>214</v>
      </c>
      <c r="C75" s="35" t="s">
        <v>154</v>
      </c>
      <c r="D75" s="35">
        <v>55</v>
      </c>
      <c r="E75" s="35">
        <v>81</v>
      </c>
      <c r="F75" s="35">
        <v>70</v>
      </c>
      <c r="G75" s="35">
        <v>87</v>
      </c>
      <c r="H75" s="35">
        <v>76</v>
      </c>
      <c r="I75" s="35">
        <v>79</v>
      </c>
      <c r="J75" s="43">
        <f t="shared" si="4"/>
        <v>448</v>
      </c>
      <c r="K75" s="43">
        <f t="shared" si="5"/>
        <v>74.666666666666671</v>
      </c>
      <c r="L75" s="43" t="str">
        <f t="shared" si="6"/>
        <v>A</v>
      </c>
      <c r="M75" s="43">
        <f t="shared" si="7"/>
        <v>82.666666666666671</v>
      </c>
    </row>
    <row r="76" spans="1:13" ht="15.75">
      <c r="A76" s="35">
        <v>75</v>
      </c>
      <c r="B76" s="35" t="s">
        <v>216</v>
      </c>
      <c r="C76" s="35" t="s">
        <v>148</v>
      </c>
      <c r="D76" s="35">
        <v>55</v>
      </c>
      <c r="E76" s="35">
        <v>65</v>
      </c>
      <c r="F76" s="35">
        <v>76</v>
      </c>
      <c r="G76" s="35">
        <v>82</v>
      </c>
      <c r="H76" s="35">
        <v>82</v>
      </c>
      <c r="I76" s="35">
        <v>71</v>
      </c>
      <c r="J76" s="43">
        <f t="shared" si="4"/>
        <v>431</v>
      </c>
      <c r="K76" s="43">
        <f t="shared" si="5"/>
        <v>71.833333333333329</v>
      </c>
      <c r="L76" s="43" t="str">
        <f t="shared" si="6"/>
        <v>A</v>
      </c>
      <c r="M76" s="43">
        <f t="shared" si="7"/>
        <v>82.666666666666671</v>
      </c>
    </row>
    <row r="77" spans="1:13" ht="15.75">
      <c r="A77" s="35">
        <v>76</v>
      </c>
      <c r="B77" s="35" t="s">
        <v>217</v>
      </c>
      <c r="C77" s="35" t="s">
        <v>149</v>
      </c>
      <c r="D77" s="35">
        <v>69</v>
      </c>
      <c r="E77" s="35">
        <v>77</v>
      </c>
      <c r="F77" s="35">
        <v>78</v>
      </c>
      <c r="G77" s="35">
        <v>86</v>
      </c>
      <c r="H77" s="35">
        <v>74</v>
      </c>
      <c r="I77" s="35">
        <v>71</v>
      </c>
      <c r="J77" s="43">
        <f t="shared" si="4"/>
        <v>455</v>
      </c>
      <c r="K77" s="43">
        <f t="shared" si="5"/>
        <v>75.833333333333329</v>
      </c>
      <c r="L77" s="43" t="str">
        <f t="shared" si="6"/>
        <v>A</v>
      </c>
      <c r="M77" s="43">
        <f t="shared" si="7"/>
        <v>82.666666666666671</v>
      </c>
    </row>
    <row r="78" spans="1:13" ht="15.75">
      <c r="A78" s="35">
        <v>77</v>
      </c>
      <c r="B78" s="35" t="s">
        <v>142</v>
      </c>
      <c r="C78" s="35" t="s">
        <v>154</v>
      </c>
      <c r="D78" s="35">
        <v>53</v>
      </c>
      <c r="E78" s="35">
        <v>73</v>
      </c>
      <c r="F78" s="35">
        <v>88</v>
      </c>
      <c r="G78" s="35">
        <v>78</v>
      </c>
      <c r="H78" s="35">
        <v>69</v>
      </c>
      <c r="I78" s="35">
        <v>89</v>
      </c>
      <c r="J78" s="43">
        <f t="shared" si="4"/>
        <v>450</v>
      </c>
      <c r="K78" s="43">
        <f t="shared" si="5"/>
        <v>75</v>
      </c>
      <c r="L78" s="43" t="str">
        <f t="shared" si="6"/>
        <v>A</v>
      </c>
      <c r="M78" s="43">
        <f t="shared" si="7"/>
        <v>82.666666666666671</v>
      </c>
    </row>
    <row r="79" spans="1:13" ht="15.75">
      <c r="A79" s="35">
        <v>78</v>
      </c>
      <c r="B79" s="35" t="s">
        <v>218</v>
      </c>
      <c r="C79" s="35" t="s">
        <v>162</v>
      </c>
      <c r="D79" s="35">
        <v>69</v>
      </c>
      <c r="E79" s="35">
        <v>69</v>
      </c>
      <c r="F79" s="35">
        <v>93</v>
      </c>
      <c r="G79" s="35">
        <v>68</v>
      </c>
      <c r="H79" s="35">
        <v>68</v>
      </c>
      <c r="I79" s="35">
        <v>65</v>
      </c>
      <c r="J79" s="43">
        <f t="shared" si="4"/>
        <v>432</v>
      </c>
      <c r="K79" s="43">
        <f t="shared" si="5"/>
        <v>72</v>
      </c>
      <c r="L79" s="43" t="str">
        <f t="shared" si="6"/>
        <v>A</v>
      </c>
      <c r="M79" s="43">
        <f t="shared" si="7"/>
        <v>82.666666666666671</v>
      </c>
    </row>
    <row r="80" spans="1:13" ht="15.75">
      <c r="A80" s="35">
        <v>79</v>
      </c>
      <c r="B80" s="35" t="s">
        <v>219</v>
      </c>
      <c r="C80" s="35" t="s">
        <v>158</v>
      </c>
      <c r="D80" s="35">
        <v>89</v>
      </c>
      <c r="E80" s="35">
        <v>73</v>
      </c>
      <c r="F80" s="35">
        <v>86</v>
      </c>
      <c r="G80" s="35">
        <v>93</v>
      </c>
      <c r="H80" s="35">
        <v>72</v>
      </c>
      <c r="I80" s="35">
        <v>83</v>
      </c>
      <c r="J80" s="43">
        <f t="shared" si="4"/>
        <v>496</v>
      </c>
      <c r="K80" s="43">
        <f t="shared" si="5"/>
        <v>82.666666666666671</v>
      </c>
      <c r="L80" s="43" t="str">
        <f t="shared" si="6"/>
        <v>A+</v>
      </c>
      <c r="M80" s="43">
        <f t="shared" si="7"/>
        <v>82.666666666666671</v>
      </c>
    </row>
    <row r="81" spans="1:13" ht="15.75">
      <c r="A81" s="35">
        <v>80</v>
      </c>
      <c r="B81" s="35" t="s">
        <v>220</v>
      </c>
      <c r="C81" s="35" t="s">
        <v>158</v>
      </c>
      <c r="D81" s="35">
        <v>51</v>
      </c>
      <c r="E81" s="35">
        <v>82</v>
      </c>
      <c r="F81" s="35">
        <v>72</v>
      </c>
      <c r="G81" s="35">
        <v>70</v>
      </c>
      <c r="H81" s="35">
        <v>88</v>
      </c>
      <c r="I81" s="35">
        <v>64</v>
      </c>
      <c r="J81" s="43">
        <f t="shared" si="4"/>
        <v>427</v>
      </c>
      <c r="K81" s="43">
        <f t="shared" si="5"/>
        <v>71.166666666666671</v>
      </c>
      <c r="L81" s="43" t="str">
        <f t="shared" si="6"/>
        <v>A</v>
      </c>
      <c r="M81" s="43">
        <f t="shared" si="7"/>
        <v>82.5</v>
      </c>
    </row>
    <row r="82" spans="1:13" ht="15.75">
      <c r="A82" s="35">
        <v>81</v>
      </c>
      <c r="B82" s="35" t="s">
        <v>221</v>
      </c>
      <c r="C82" s="35" t="s">
        <v>158</v>
      </c>
      <c r="D82" s="35">
        <v>58</v>
      </c>
      <c r="E82" s="35">
        <v>84</v>
      </c>
      <c r="F82" s="35">
        <v>90</v>
      </c>
      <c r="G82" s="35">
        <v>92</v>
      </c>
      <c r="H82" s="35">
        <v>87</v>
      </c>
      <c r="I82" s="35">
        <v>84</v>
      </c>
      <c r="J82" s="43">
        <f t="shared" si="4"/>
        <v>495</v>
      </c>
      <c r="K82" s="43">
        <f t="shared" si="5"/>
        <v>82.5</v>
      </c>
      <c r="L82" s="43" t="str">
        <f t="shared" si="6"/>
        <v>A+</v>
      </c>
      <c r="M82" s="43">
        <f t="shared" si="7"/>
        <v>82.5</v>
      </c>
    </row>
    <row r="83" spans="1:13" ht="15.75">
      <c r="A83" s="35">
        <v>82</v>
      </c>
      <c r="B83" s="35" t="s">
        <v>222</v>
      </c>
      <c r="C83" s="35" t="s">
        <v>162</v>
      </c>
      <c r="D83" s="35">
        <v>53</v>
      </c>
      <c r="E83" s="35">
        <v>72</v>
      </c>
      <c r="F83" s="35">
        <v>80</v>
      </c>
      <c r="G83" s="35">
        <v>93</v>
      </c>
      <c r="H83" s="35">
        <v>64</v>
      </c>
      <c r="I83" s="35">
        <v>74</v>
      </c>
      <c r="J83" s="43">
        <f t="shared" si="4"/>
        <v>436</v>
      </c>
      <c r="K83" s="43">
        <f t="shared" si="5"/>
        <v>72.666666666666671</v>
      </c>
      <c r="L83" s="43" t="str">
        <f t="shared" si="6"/>
        <v>A</v>
      </c>
      <c r="M83" s="43">
        <f t="shared" si="7"/>
        <v>80.666666666666671</v>
      </c>
    </row>
    <row r="84" spans="1:13" ht="15.75">
      <c r="A84" s="35">
        <v>83</v>
      </c>
      <c r="B84" s="35" t="s">
        <v>223</v>
      </c>
      <c r="C84" s="35" t="s">
        <v>148</v>
      </c>
      <c r="D84" s="35">
        <v>83</v>
      </c>
      <c r="E84" s="35">
        <v>61</v>
      </c>
      <c r="F84" s="35">
        <v>74</v>
      </c>
      <c r="G84" s="35">
        <v>81</v>
      </c>
      <c r="H84" s="35">
        <v>63</v>
      </c>
      <c r="I84" s="35">
        <v>68</v>
      </c>
      <c r="J84" s="43">
        <f t="shared" si="4"/>
        <v>430</v>
      </c>
      <c r="K84" s="43">
        <f t="shared" si="5"/>
        <v>71.666666666666671</v>
      </c>
      <c r="L84" s="43" t="str">
        <f t="shared" si="6"/>
        <v>A</v>
      </c>
      <c r="M84" s="43">
        <f t="shared" si="7"/>
        <v>80.666666666666671</v>
      </c>
    </row>
    <row r="85" spans="1:13" ht="15.75">
      <c r="A85" s="35">
        <v>84</v>
      </c>
      <c r="B85" s="35" t="s">
        <v>224</v>
      </c>
      <c r="C85" s="35" t="s">
        <v>149</v>
      </c>
      <c r="D85" s="35">
        <v>79</v>
      </c>
      <c r="E85" s="35">
        <v>79</v>
      </c>
      <c r="F85" s="35">
        <v>84</v>
      </c>
      <c r="G85" s="35">
        <v>65</v>
      </c>
      <c r="H85" s="35">
        <v>74</v>
      </c>
      <c r="I85" s="35">
        <v>87</v>
      </c>
      <c r="J85" s="43">
        <f t="shared" si="4"/>
        <v>468</v>
      </c>
      <c r="K85" s="43">
        <f t="shared" si="5"/>
        <v>78</v>
      </c>
      <c r="L85" s="43" t="str">
        <f t="shared" si="6"/>
        <v>A</v>
      </c>
      <c r="M85" s="43">
        <f t="shared" si="7"/>
        <v>80.666666666666671</v>
      </c>
    </row>
    <row r="86" spans="1:13" ht="15.75">
      <c r="A86" s="35">
        <v>85</v>
      </c>
      <c r="B86" s="35" t="s">
        <v>225</v>
      </c>
      <c r="C86" s="35" t="s">
        <v>154</v>
      </c>
      <c r="D86" s="35">
        <v>87</v>
      </c>
      <c r="E86" s="35">
        <v>77</v>
      </c>
      <c r="F86" s="35">
        <v>61</v>
      </c>
      <c r="G86" s="35">
        <v>63</v>
      </c>
      <c r="H86" s="35">
        <v>68</v>
      </c>
      <c r="I86" s="35">
        <v>78</v>
      </c>
      <c r="J86" s="43">
        <f t="shared" si="4"/>
        <v>434</v>
      </c>
      <c r="K86" s="43">
        <f t="shared" si="5"/>
        <v>72.333333333333329</v>
      </c>
      <c r="L86" s="43" t="str">
        <f t="shared" si="6"/>
        <v>A</v>
      </c>
      <c r="M86" s="43">
        <f t="shared" si="7"/>
        <v>80.666666666666671</v>
      </c>
    </row>
    <row r="87" spans="1:13" ht="15.75">
      <c r="A87" s="35">
        <v>86</v>
      </c>
      <c r="B87" s="35" t="s">
        <v>226</v>
      </c>
      <c r="C87" s="35" t="s">
        <v>154</v>
      </c>
      <c r="D87" s="35">
        <v>66</v>
      </c>
      <c r="E87" s="35">
        <v>87</v>
      </c>
      <c r="F87" s="35">
        <v>65</v>
      </c>
      <c r="G87" s="35">
        <v>92</v>
      </c>
      <c r="H87" s="35">
        <v>69</v>
      </c>
      <c r="I87" s="35">
        <v>64</v>
      </c>
      <c r="J87" s="43">
        <f t="shared" si="4"/>
        <v>443</v>
      </c>
      <c r="K87" s="43">
        <f t="shared" si="5"/>
        <v>73.833333333333329</v>
      </c>
      <c r="L87" s="43" t="str">
        <f t="shared" si="6"/>
        <v>A</v>
      </c>
      <c r="M87" s="43">
        <f t="shared" si="7"/>
        <v>80.666666666666671</v>
      </c>
    </row>
    <row r="88" spans="1:13" ht="15.75">
      <c r="A88" s="35">
        <v>87</v>
      </c>
      <c r="B88" s="35" t="s">
        <v>227</v>
      </c>
      <c r="C88" s="35" t="s">
        <v>154</v>
      </c>
      <c r="D88" s="35">
        <v>81</v>
      </c>
      <c r="E88" s="35">
        <v>71</v>
      </c>
      <c r="F88" s="35">
        <v>77</v>
      </c>
      <c r="G88" s="35">
        <v>88</v>
      </c>
      <c r="H88" s="35">
        <v>75</v>
      </c>
      <c r="I88" s="35">
        <v>66</v>
      </c>
      <c r="J88" s="43">
        <f t="shared" si="4"/>
        <v>458</v>
      </c>
      <c r="K88" s="43">
        <f t="shared" si="5"/>
        <v>76.333333333333329</v>
      </c>
      <c r="L88" s="43" t="str">
        <f t="shared" si="6"/>
        <v>A</v>
      </c>
      <c r="M88" s="43">
        <f t="shared" si="7"/>
        <v>80.666666666666671</v>
      </c>
    </row>
    <row r="89" spans="1:13" ht="15.75">
      <c r="A89" s="35">
        <v>88</v>
      </c>
      <c r="B89" s="35" t="s">
        <v>228</v>
      </c>
      <c r="C89" s="35" t="s">
        <v>162</v>
      </c>
      <c r="D89" s="35">
        <v>57</v>
      </c>
      <c r="E89" s="35">
        <v>92</v>
      </c>
      <c r="F89" s="35">
        <v>61</v>
      </c>
      <c r="G89" s="35">
        <v>67</v>
      </c>
      <c r="H89" s="35">
        <v>60</v>
      </c>
      <c r="I89" s="35">
        <v>92</v>
      </c>
      <c r="J89" s="43">
        <f t="shared" si="4"/>
        <v>429</v>
      </c>
      <c r="K89" s="43">
        <f t="shared" si="5"/>
        <v>71.5</v>
      </c>
      <c r="L89" s="43" t="str">
        <f t="shared" si="6"/>
        <v>A</v>
      </c>
      <c r="M89" s="43">
        <f t="shared" si="7"/>
        <v>80.666666666666671</v>
      </c>
    </row>
    <row r="90" spans="1:13" ht="15.75">
      <c r="A90" s="35">
        <v>89</v>
      </c>
      <c r="B90" s="35" t="s">
        <v>229</v>
      </c>
      <c r="C90" s="35" t="s">
        <v>154</v>
      </c>
      <c r="D90" s="35">
        <v>82</v>
      </c>
      <c r="E90" s="35">
        <v>61</v>
      </c>
      <c r="F90" s="35">
        <v>77</v>
      </c>
      <c r="G90" s="35">
        <v>91</v>
      </c>
      <c r="H90" s="35">
        <v>91</v>
      </c>
      <c r="I90" s="35">
        <v>65</v>
      </c>
      <c r="J90" s="43">
        <f t="shared" si="4"/>
        <v>467</v>
      </c>
      <c r="K90" s="43">
        <f t="shared" si="5"/>
        <v>77.833333333333329</v>
      </c>
      <c r="L90" s="43" t="str">
        <f t="shared" si="6"/>
        <v>A</v>
      </c>
      <c r="M90" s="43">
        <f t="shared" si="7"/>
        <v>80.666666666666671</v>
      </c>
    </row>
    <row r="91" spans="1:13" ht="15.75">
      <c r="A91" s="35">
        <v>90</v>
      </c>
      <c r="B91" s="35" t="s">
        <v>230</v>
      </c>
      <c r="C91" s="35" t="s">
        <v>162</v>
      </c>
      <c r="D91" s="35">
        <v>71</v>
      </c>
      <c r="E91" s="35">
        <v>85</v>
      </c>
      <c r="F91" s="35">
        <v>91</v>
      </c>
      <c r="G91" s="35">
        <v>69</v>
      </c>
      <c r="H91" s="35">
        <v>76</v>
      </c>
      <c r="I91" s="35">
        <v>60</v>
      </c>
      <c r="J91" s="43">
        <f t="shared" si="4"/>
        <v>452</v>
      </c>
      <c r="K91" s="43">
        <f t="shared" si="5"/>
        <v>75.333333333333329</v>
      </c>
      <c r="L91" s="43" t="str">
        <f t="shared" si="6"/>
        <v>A</v>
      </c>
      <c r="M91" s="43">
        <f t="shared" si="7"/>
        <v>80.666666666666671</v>
      </c>
    </row>
    <row r="92" spans="1:13" ht="15.75">
      <c r="A92" s="35">
        <v>91</v>
      </c>
      <c r="B92" s="35" t="s">
        <v>231</v>
      </c>
      <c r="C92" s="35" t="s">
        <v>162</v>
      </c>
      <c r="D92" s="35">
        <v>90</v>
      </c>
      <c r="E92" s="35">
        <v>62</v>
      </c>
      <c r="F92" s="35">
        <v>66</v>
      </c>
      <c r="G92" s="35">
        <v>60</v>
      </c>
      <c r="H92" s="35">
        <v>81</v>
      </c>
      <c r="I92" s="35">
        <v>64</v>
      </c>
      <c r="J92" s="43">
        <f t="shared" si="4"/>
        <v>423</v>
      </c>
      <c r="K92" s="43">
        <f t="shared" si="5"/>
        <v>70.5</v>
      </c>
      <c r="L92" s="43" t="str">
        <f t="shared" si="6"/>
        <v>A</v>
      </c>
      <c r="M92" s="43">
        <f t="shared" si="7"/>
        <v>80.666666666666671</v>
      </c>
    </row>
    <row r="93" spans="1:13" ht="15.75">
      <c r="A93" s="35">
        <v>92</v>
      </c>
      <c r="B93" s="35" t="s">
        <v>232</v>
      </c>
      <c r="C93" s="35" t="s">
        <v>158</v>
      </c>
      <c r="D93" s="35">
        <v>60</v>
      </c>
      <c r="E93" s="35">
        <v>86</v>
      </c>
      <c r="F93" s="35">
        <v>69</v>
      </c>
      <c r="G93" s="35">
        <v>60</v>
      </c>
      <c r="H93" s="35">
        <v>73</v>
      </c>
      <c r="I93" s="35">
        <v>92</v>
      </c>
      <c r="J93" s="43">
        <f t="shared" si="4"/>
        <v>440</v>
      </c>
      <c r="K93" s="43">
        <f t="shared" si="5"/>
        <v>73.333333333333329</v>
      </c>
      <c r="L93" s="43" t="str">
        <f t="shared" si="6"/>
        <v>A</v>
      </c>
      <c r="M93" s="43">
        <f t="shared" si="7"/>
        <v>80.666666666666671</v>
      </c>
    </row>
    <row r="94" spans="1:13" ht="15.75">
      <c r="A94" s="35">
        <v>93</v>
      </c>
      <c r="B94" s="35" t="s">
        <v>233</v>
      </c>
      <c r="C94" s="35" t="s">
        <v>158</v>
      </c>
      <c r="D94" s="35">
        <v>58</v>
      </c>
      <c r="E94" s="35">
        <v>71</v>
      </c>
      <c r="F94" s="35">
        <v>93</v>
      </c>
      <c r="G94" s="35">
        <v>78</v>
      </c>
      <c r="H94" s="35">
        <v>82</v>
      </c>
      <c r="I94" s="35">
        <v>73</v>
      </c>
      <c r="J94" s="43">
        <f t="shared" si="4"/>
        <v>455</v>
      </c>
      <c r="K94" s="43">
        <f t="shared" si="5"/>
        <v>75.833333333333329</v>
      </c>
      <c r="L94" s="43" t="str">
        <f t="shared" si="6"/>
        <v>A</v>
      </c>
      <c r="M94" s="43">
        <f t="shared" si="7"/>
        <v>80.666666666666671</v>
      </c>
    </row>
    <row r="95" spans="1:13" ht="15.75">
      <c r="A95" s="35">
        <v>94</v>
      </c>
      <c r="B95" s="35" t="s">
        <v>234</v>
      </c>
      <c r="C95" s="35" t="s">
        <v>235</v>
      </c>
      <c r="D95" s="35">
        <v>80</v>
      </c>
      <c r="E95" s="35">
        <v>64</v>
      </c>
      <c r="F95" s="35">
        <v>61</v>
      </c>
      <c r="G95" s="35">
        <v>89</v>
      </c>
      <c r="H95" s="35">
        <v>89</v>
      </c>
      <c r="I95" s="35">
        <v>63</v>
      </c>
      <c r="J95" s="43">
        <f t="shared" si="4"/>
        <v>446</v>
      </c>
      <c r="K95" s="43">
        <f t="shared" si="5"/>
        <v>74.333333333333329</v>
      </c>
      <c r="L95" s="43" t="str">
        <f t="shared" si="6"/>
        <v>A</v>
      </c>
      <c r="M95" s="43">
        <f t="shared" si="7"/>
        <v>80.666666666666671</v>
      </c>
    </row>
    <row r="96" spans="1:13" ht="15.75">
      <c r="A96" s="35">
        <v>95</v>
      </c>
      <c r="B96" s="35" t="s">
        <v>236</v>
      </c>
      <c r="C96" s="35" t="s">
        <v>235</v>
      </c>
      <c r="D96" s="35">
        <v>60</v>
      </c>
      <c r="E96" s="35">
        <v>76</v>
      </c>
      <c r="F96" s="35">
        <v>71</v>
      </c>
      <c r="G96" s="35">
        <v>60</v>
      </c>
      <c r="H96" s="35">
        <v>67</v>
      </c>
      <c r="I96" s="35">
        <v>70</v>
      </c>
      <c r="J96" s="43">
        <f t="shared" si="4"/>
        <v>404</v>
      </c>
      <c r="K96" s="43">
        <f t="shared" si="5"/>
        <v>67.333333333333329</v>
      </c>
      <c r="L96" s="43" t="str">
        <f t="shared" si="6"/>
        <v>B+</v>
      </c>
      <c r="M96" s="43">
        <f t="shared" si="7"/>
        <v>80.666666666666671</v>
      </c>
    </row>
    <row r="97" spans="1:13" ht="15.75">
      <c r="A97" s="35">
        <v>96</v>
      </c>
      <c r="B97" s="35" t="s">
        <v>237</v>
      </c>
      <c r="C97" s="35" t="s">
        <v>235</v>
      </c>
      <c r="D97" s="35">
        <v>61</v>
      </c>
      <c r="E97" s="35">
        <v>73</v>
      </c>
      <c r="F97" s="35">
        <v>71</v>
      </c>
      <c r="G97" s="35">
        <v>81</v>
      </c>
      <c r="H97" s="35">
        <v>75</v>
      </c>
      <c r="I97" s="35">
        <v>77</v>
      </c>
      <c r="J97" s="43">
        <f t="shared" si="4"/>
        <v>438</v>
      </c>
      <c r="K97" s="43">
        <f t="shared" si="5"/>
        <v>73</v>
      </c>
      <c r="L97" s="43" t="str">
        <f t="shared" si="6"/>
        <v>A</v>
      </c>
      <c r="M97" s="43">
        <f t="shared" si="7"/>
        <v>80.666666666666671</v>
      </c>
    </row>
    <row r="98" spans="1:13" ht="15.75">
      <c r="A98" s="35">
        <v>97</v>
      </c>
      <c r="B98" s="35" t="s">
        <v>238</v>
      </c>
      <c r="C98" s="35" t="s">
        <v>158</v>
      </c>
      <c r="D98" s="35">
        <v>83</v>
      </c>
      <c r="E98" s="35">
        <v>81</v>
      </c>
      <c r="F98" s="35">
        <v>83</v>
      </c>
      <c r="G98" s="35">
        <v>60</v>
      </c>
      <c r="H98" s="35">
        <v>88</v>
      </c>
      <c r="I98" s="35">
        <v>89</v>
      </c>
      <c r="J98" s="43">
        <f t="shared" si="4"/>
        <v>484</v>
      </c>
      <c r="K98" s="43">
        <f t="shared" si="5"/>
        <v>80.666666666666671</v>
      </c>
      <c r="L98" s="43" t="str">
        <f t="shared" si="6"/>
        <v>A+</v>
      </c>
      <c r="M98" s="43">
        <f t="shared" si="7"/>
        <v>80.666666666666671</v>
      </c>
    </row>
    <row r="99" spans="1:13" ht="15.75">
      <c r="A99" s="35">
        <v>98</v>
      </c>
      <c r="B99" s="35" t="s">
        <v>239</v>
      </c>
      <c r="C99" s="35" t="s">
        <v>148</v>
      </c>
      <c r="D99" s="35">
        <v>87</v>
      </c>
      <c r="E99" s="35">
        <v>64</v>
      </c>
      <c r="F99" s="35">
        <v>88</v>
      </c>
      <c r="G99" s="35">
        <v>66</v>
      </c>
      <c r="H99" s="35">
        <v>82</v>
      </c>
      <c r="I99" s="35">
        <v>73</v>
      </c>
      <c r="J99" s="43">
        <f t="shared" si="4"/>
        <v>460</v>
      </c>
      <c r="K99" s="43">
        <f t="shared" si="5"/>
        <v>76.666666666666671</v>
      </c>
      <c r="L99" s="43" t="str">
        <f t="shared" si="6"/>
        <v>A</v>
      </c>
      <c r="M99" s="43">
        <f t="shared" si="7"/>
        <v>76.666666666666671</v>
      </c>
    </row>
    <row r="100" spans="1:13" ht="15.75">
      <c r="A100" s="35">
        <v>99</v>
      </c>
      <c r="B100" s="35" t="s">
        <v>240</v>
      </c>
      <c r="C100" s="35" t="s">
        <v>158</v>
      </c>
      <c r="D100" s="35">
        <v>84</v>
      </c>
      <c r="E100" s="35">
        <v>71</v>
      </c>
      <c r="F100" s="35">
        <v>78</v>
      </c>
      <c r="G100" s="35">
        <v>65</v>
      </c>
      <c r="H100" s="35">
        <v>72</v>
      </c>
      <c r="I100" s="35">
        <v>75</v>
      </c>
      <c r="J100" s="43">
        <f t="shared" si="4"/>
        <v>445</v>
      </c>
      <c r="K100" s="43">
        <f t="shared" si="5"/>
        <v>74.166666666666671</v>
      </c>
      <c r="L100" s="43" t="str">
        <f t="shared" si="6"/>
        <v>A</v>
      </c>
      <c r="M100" s="43">
        <f t="shared" si="7"/>
        <v>74.166666666666671</v>
      </c>
    </row>
    <row r="101" spans="1:13" ht="15.75">
      <c r="A101" s="35">
        <v>100</v>
      </c>
      <c r="B101" s="35" t="s">
        <v>241</v>
      </c>
      <c r="C101" s="35" t="s">
        <v>149</v>
      </c>
      <c r="D101" s="35">
        <v>54</v>
      </c>
      <c r="E101" s="35">
        <v>84</v>
      </c>
      <c r="F101" s="35">
        <v>70</v>
      </c>
      <c r="G101" s="35">
        <v>81</v>
      </c>
      <c r="H101" s="35">
        <v>85</v>
      </c>
      <c r="I101" s="35">
        <v>66</v>
      </c>
      <c r="J101" s="43">
        <f t="shared" si="4"/>
        <v>440</v>
      </c>
      <c r="K101" s="43">
        <f t="shared" si="5"/>
        <v>73.333333333333329</v>
      </c>
      <c r="L101" s="43" t="str">
        <f t="shared" si="6"/>
        <v>A</v>
      </c>
      <c r="M101" s="43">
        <f t="shared" si="7"/>
        <v>73.333333333333329</v>
      </c>
    </row>
  </sheetData>
  <conditionalFormatting sqref="A1:M1">
    <cfRule type="containsText" dxfId="16" priority="4" operator="containsText" text="SR NO.">
      <formula>NOT(ISERROR(SEARCH("SR NO.",A1)))</formula>
    </cfRule>
  </conditionalFormatting>
  <conditionalFormatting sqref="A2:I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2:I1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01">
    <cfRule type="top10" dxfId="15" priority="1" percent="1" rank="1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321-A19C-4322-A504-EB6D4C589532}">
  <dimension ref="A1:L32"/>
  <sheetViews>
    <sheetView workbookViewId="0">
      <selection sqref="A1:F1"/>
    </sheetView>
  </sheetViews>
  <sheetFormatPr defaultRowHeight="15"/>
  <cols>
    <col min="12" max="12" width="15.140625" customWidth="1"/>
  </cols>
  <sheetData>
    <row r="1" spans="1:12">
      <c r="A1" s="48" t="s">
        <v>186</v>
      </c>
      <c r="B1" s="48" t="s">
        <v>43</v>
      </c>
      <c r="C1" s="48" t="s">
        <v>146</v>
      </c>
      <c r="D1" s="48" t="s">
        <v>187</v>
      </c>
      <c r="E1" s="48" t="s">
        <v>188</v>
      </c>
      <c r="F1" s="48" t="s">
        <v>189</v>
      </c>
      <c r="G1" s="48" t="s">
        <v>190</v>
      </c>
      <c r="H1" s="48" t="s">
        <v>191</v>
      </c>
      <c r="I1" s="48" t="s">
        <v>192</v>
      </c>
      <c r="J1" s="48" t="s">
        <v>242</v>
      </c>
      <c r="K1" s="48" t="s">
        <v>243</v>
      </c>
      <c r="L1" s="48" t="s">
        <v>17</v>
      </c>
    </row>
    <row r="2" spans="1:12" ht="15.75">
      <c r="A2" s="47">
        <v>1</v>
      </c>
      <c r="B2" s="47" t="s">
        <v>141</v>
      </c>
      <c r="C2" s="47" t="s">
        <v>148</v>
      </c>
      <c r="D2" s="47">
        <v>86</v>
      </c>
      <c r="E2" s="47">
        <v>65</v>
      </c>
      <c r="F2" s="47">
        <v>93</v>
      </c>
      <c r="G2" s="47">
        <v>67</v>
      </c>
      <c r="H2" s="47">
        <v>65</v>
      </c>
      <c r="I2" s="47">
        <v>91</v>
      </c>
      <c r="J2" s="35">
        <f>MIN(D2:I2)</f>
        <v>65</v>
      </c>
      <c r="K2" s="35">
        <f>MAX(D2:I2)</f>
        <v>93</v>
      </c>
      <c r="L2" s="35">
        <f>AVERAGE(D2:I2)</f>
        <v>77.833333333333329</v>
      </c>
    </row>
    <row r="3" spans="1:12" ht="15.75">
      <c r="A3" s="47">
        <v>2</v>
      </c>
      <c r="B3" s="47" t="s">
        <v>142</v>
      </c>
      <c r="C3" s="47" t="s">
        <v>149</v>
      </c>
      <c r="D3" s="47">
        <v>90</v>
      </c>
      <c r="E3" s="47">
        <v>86</v>
      </c>
      <c r="F3" s="47">
        <v>68</v>
      </c>
      <c r="G3" s="47">
        <v>69</v>
      </c>
      <c r="H3" s="47">
        <v>89</v>
      </c>
      <c r="I3" s="47">
        <v>83</v>
      </c>
      <c r="J3" s="35">
        <f t="shared" ref="J3:J31" si="0">MIN(D3:I3)</f>
        <v>68</v>
      </c>
      <c r="K3" s="35">
        <f t="shared" ref="K3:K31" si="1">MAX(D3:I3)</f>
        <v>90</v>
      </c>
      <c r="L3" s="35">
        <f t="shared" ref="L3:L31" si="2">AVERAGE(D3:I3)</f>
        <v>80.833333333333329</v>
      </c>
    </row>
    <row r="4" spans="1:12" ht="15.75">
      <c r="A4" s="47">
        <v>3</v>
      </c>
      <c r="B4" s="47" t="s">
        <v>150</v>
      </c>
      <c r="C4" s="47" t="s">
        <v>148</v>
      </c>
      <c r="D4" s="47">
        <v>77</v>
      </c>
      <c r="E4" s="47">
        <v>85</v>
      </c>
      <c r="F4" s="47">
        <v>78</v>
      </c>
      <c r="G4" s="47">
        <v>87</v>
      </c>
      <c r="H4" s="47">
        <v>55</v>
      </c>
      <c r="I4" s="47">
        <v>89</v>
      </c>
      <c r="J4" s="35">
        <f t="shared" si="0"/>
        <v>55</v>
      </c>
      <c r="K4" s="35">
        <f t="shared" si="1"/>
        <v>89</v>
      </c>
      <c r="L4" s="35">
        <f t="shared" si="2"/>
        <v>78.5</v>
      </c>
    </row>
    <row r="5" spans="1:12" ht="15.75">
      <c r="A5" s="47">
        <v>4</v>
      </c>
      <c r="B5" s="47" t="s">
        <v>151</v>
      </c>
      <c r="C5" s="47" t="s">
        <v>149</v>
      </c>
      <c r="D5" s="47">
        <v>75</v>
      </c>
      <c r="E5" s="47">
        <v>67</v>
      </c>
      <c r="F5" s="47">
        <v>79</v>
      </c>
      <c r="G5" s="47">
        <v>90</v>
      </c>
      <c r="H5" s="47">
        <v>36</v>
      </c>
      <c r="I5" s="47">
        <v>65</v>
      </c>
      <c r="J5" s="35">
        <f t="shared" si="0"/>
        <v>36</v>
      </c>
      <c r="K5" s="35">
        <f t="shared" si="1"/>
        <v>90</v>
      </c>
      <c r="L5" s="35">
        <f t="shared" si="2"/>
        <v>68.666666666666671</v>
      </c>
    </row>
    <row r="6" spans="1:12" ht="15.75">
      <c r="A6" s="47">
        <v>5</v>
      </c>
      <c r="B6" s="47" t="s">
        <v>143</v>
      </c>
      <c r="C6" s="47" t="s">
        <v>148</v>
      </c>
      <c r="D6" s="47">
        <v>71</v>
      </c>
      <c r="E6" s="47">
        <v>68</v>
      </c>
      <c r="F6" s="47">
        <v>86</v>
      </c>
      <c r="G6" s="47">
        <v>67</v>
      </c>
      <c r="H6" s="47">
        <v>88</v>
      </c>
      <c r="I6" s="47">
        <v>78</v>
      </c>
      <c r="J6" s="35">
        <f t="shared" si="0"/>
        <v>67</v>
      </c>
      <c r="K6" s="35">
        <f t="shared" si="1"/>
        <v>88</v>
      </c>
      <c r="L6" s="35">
        <f t="shared" si="2"/>
        <v>76.333333333333329</v>
      </c>
    </row>
    <row r="7" spans="1:12" ht="15.75">
      <c r="A7" s="47">
        <v>6</v>
      </c>
      <c r="B7" s="47" t="s">
        <v>152</v>
      </c>
      <c r="C7" s="47" t="s">
        <v>148</v>
      </c>
      <c r="D7" s="47">
        <v>88</v>
      </c>
      <c r="E7" s="47">
        <v>88</v>
      </c>
      <c r="F7" s="47">
        <v>93</v>
      </c>
      <c r="G7" s="47">
        <v>88</v>
      </c>
      <c r="H7" s="47">
        <v>68</v>
      </c>
      <c r="I7" s="47">
        <v>69</v>
      </c>
      <c r="J7" s="35">
        <f t="shared" si="0"/>
        <v>68</v>
      </c>
      <c r="K7" s="35">
        <f t="shared" si="1"/>
        <v>93</v>
      </c>
      <c r="L7" s="35">
        <f t="shared" si="2"/>
        <v>82.333333333333329</v>
      </c>
    </row>
    <row r="8" spans="1:12" ht="15.75">
      <c r="A8" s="47">
        <v>7</v>
      </c>
      <c r="B8" s="47" t="s">
        <v>153</v>
      </c>
      <c r="C8" s="47" t="s">
        <v>154</v>
      </c>
      <c r="D8" s="47">
        <v>90</v>
      </c>
      <c r="E8" s="47">
        <v>65</v>
      </c>
      <c r="F8" s="47">
        <v>77</v>
      </c>
      <c r="G8" s="47">
        <v>64</v>
      </c>
      <c r="H8" s="47">
        <v>69</v>
      </c>
      <c r="I8" s="47">
        <v>63</v>
      </c>
      <c r="J8" s="35">
        <f t="shared" si="0"/>
        <v>63</v>
      </c>
      <c r="K8" s="35">
        <f t="shared" si="1"/>
        <v>90</v>
      </c>
      <c r="L8" s="35">
        <f t="shared" si="2"/>
        <v>71.333333333333329</v>
      </c>
    </row>
    <row r="9" spans="1:12" ht="15.75">
      <c r="A9" s="47">
        <v>8</v>
      </c>
      <c r="B9" s="47" t="s">
        <v>114</v>
      </c>
      <c r="C9" s="47" t="s">
        <v>148</v>
      </c>
      <c r="D9" s="47">
        <v>68</v>
      </c>
      <c r="E9" s="47">
        <v>66</v>
      </c>
      <c r="F9" s="47">
        <v>76</v>
      </c>
      <c r="G9" s="47">
        <v>88</v>
      </c>
      <c r="H9" s="47">
        <v>89</v>
      </c>
      <c r="I9" s="47">
        <v>69</v>
      </c>
      <c r="J9" s="35">
        <f t="shared" si="0"/>
        <v>66</v>
      </c>
      <c r="K9" s="35">
        <f t="shared" si="1"/>
        <v>89</v>
      </c>
      <c r="L9" s="35">
        <f t="shared" si="2"/>
        <v>76</v>
      </c>
    </row>
    <row r="10" spans="1:12" ht="15.75">
      <c r="A10" s="47">
        <v>9</v>
      </c>
      <c r="B10" s="47" t="s">
        <v>155</v>
      </c>
      <c r="C10" s="47" t="s">
        <v>154</v>
      </c>
      <c r="D10" s="47">
        <v>68</v>
      </c>
      <c r="E10" s="47">
        <v>60</v>
      </c>
      <c r="F10" s="47">
        <v>69</v>
      </c>
      <c r="G10" s="47">
        <v>66</v>
      </c>
      <c r="H10" s="47">
        <v>64</v>
      </c>
      <c r="I10" s="47">
        <v>84</v>
      </c>
      <c r="J10" s="35">
        <f t="shared" si="0"/>
        <v>60</v>
      </c>
      <c r="K10" s="35">
        <f t="shared" si="1"/>
        <v>84</v>
      </c>
      <c r="L10" s="35">
        <f t="shared" si="2"/>
        <v>68.5</v>
      </c>
    </row>
    <row r="11" spans="1:12" ht="15.75">
      <c r="A11" s="47">
        <v>10</v>
      </c>
      <c r="B11" s="47" t="s">
        <v>156</v>
      </c>
      <c r="C11" s="47" t="s">
        <v>148</v>
      </c>
      <c r="D11" s="47">
        <v>70</v>
      </c>
      <c r="E11" s="47">
        <v>91</v>
      </c>
      <c r="F11" s="47">
        <v>73</v>
      </c>
      <c r="G11" s="47">
        <v>93</v>
      </c>
      <c r="H11" s="47">
        <v>78</v>
      </c>
      <c r="I11" s="47">
        <v>63</v>
      </c>
      <c r="J11" s="35">
        <f t="shared" si="0"/>
        <v>63</v>
      </c>
      <c r="K11" s="35">
        <f t="shared" si="1"/>
        <v>93</v>
      </c>
      <c r="L11" s="35">
        <f t="shared" si="2"/>
        <v>78</v>
      </c>
    </row>
    <row r="12" spans="1:12" ht="15.75">
      <c r="A12" s="47">
        <v>11</v>
      </c>
      <c r="B12" s="47" t="s">
        <v>127</v>
      </c>
      <c r="C12" s="47" t="s">
        <v>148</v>
      </c>
      <c r="D12" s="47">
        <v>79</v>
      </c>
      <c r="E12" s="47">
        <v>83</v>
      </c>
      <c r="F12" s="47">
        <v>61</v>
      </c>
      <c r="G12" s="47">
        <v>70</v>
      </c>
      <c r="H12" s="47">
        <v>94</v>
      </c>
      <c r="I12" s="47">
        <v>66</v>
      </c>
      <c r="J12" s="35">
        <f t="shared" si="0"/>
        <v>61</v>
      </c>
      <c r="K12" s="35">
        <f t="shared" si="1"/>
        <v>94</v>
      </c>
      <c r="L12" s="35">
        <f t="shared" si="2"/>
        <v>75.5</v>
      </c>
    </row>
    <row r="13" spans="1:12" ht="15.75">
      <c r="A13" s="47">
        <v>12</v>
      </c>
      <c r="B13" s="47" t="s">
        <v>128</v>
      </c>
      <c r="C13" s="47" t="s">
        <v>154</v>
      </c>
      <c r="D13" s="47">
        <v>71</v>
      </c>
      <c r="E13" s="47">
        <v>71</v>
      </c>
      <c r="F13" s="47">
        <v>64</v>
      </c>
      <c r="G13" s="47">
        <v>63</v>
      </c>
      <c r="H13" s="47">
        <v>36</v>
      </c>
      <c r="I13" s="47">
        <v>87</v>
      </c>
      <c r="J13" s="35">
        <f t="shared" si="0"/>
        <v>36</v>
      </c>
      <c r="K13" s="35">
        <f t="shared" si="1"/>
        <v>87</v>
      </c>
      <c r="L13" s="35">
        <f t="shared" si="2"/>
        <v>65.333333333333329</v>
      </c>
    </row>
    <row r="14" spans="1:12" ht="15.75">
      <c r="A14" s="47">
        <v>13</v>
      </c>
      <c r="B14" s="47" t="s">
        <v>125</v>
      </c>
      <c r="C14" s="47" t="s">
        <v>154</v>
      </c>
      <c r="D14" s="47">
        <v>72</v>
      </c>
      <c r="E14" s="47">
        <v>88</v>
      </c>
      <c r="F14" s="47">
        <v>65</v>
      </c>
      <c r="G14" s="47">
        <v>92</v>
      </c>
      <c r="H14" s="47">
        <v>48</v>
      </c>
      <c r="I14" s="47">
        <v>65</v>
      </c>
      <c r="J14" s="35">
        <f t="shared" si="0"/>
        <v>48</v>
      </c>
      <c r="K14" s="35">
        <f t="shared" si="1"/>
        <v>92</v>
      </c>
      <c r="L14" s="35">
        <f t="shared" si="2"/>
        <v>71.666666666666671</v>
      </c>
    </row>
    <row r="15" spans="1:12" ht="15.75">
      <c r="A15" s="47">
        <v>14</v>
      </c>
      <c r="B15" s="47" t="s">
        <v>126</v>
      </c>
      <c r="C15" s="47" t="s">
        <v>148</v>
      </c>
      <c r="D15" s="47">
        <v>65</v>
      </c>
      <c r="E15" s="47">
        <v>81</v>
      </c>
      <c r="F15" s="47">
        <v>85</v>
      </c>
      <c r="G15" s="47">
        <v>64</v>
      </c>
      <c r="H15" s="47">
        <v>78</v>
      </c>
      <c r="I15" s="47">
        <v>72</v>
      </c>
      <c r="J15" s="35">
        <f t="shared" si="0"/>
        <v>64</v>
      </c>
      <c r="K15" s="35">
        <f t="shared" si="1"/>
        <v>85</v>
      </c>
      <c r="L15" s="35">
        <f t="shared" si="2"/>
        <v>74.166666666666671</v>
      </c>
    </row>
    <row r="16" spans="1:12" ht="15.75">
      <c r="A16" s="47">
        <v>15</v>
      </c>
      <c r="B16" s="47" t="s">
        <v>157</v>
      </c>
      <c r="C16" s="47" t="s">
        <v>158</v>
      </c>
      <c r="D16" s="47">
        <v>79</v>
      </c>
      <c r="E16" s="47">
        <v>69</v>
      </c>
      <c r="F16" s="47">
        <v>75</v>
      </c>
      <c r="G16" s="47">
        <v>62</v>
      </c>
      <c r="H16" s="47">
        <v>96</v>
      </c>
      <c r="I16" s="47">
        <v>67</v>
      </c>
      <c r="J16" s="35">
        <f t="shared" si="0"/>
        <v>62</v>
      </c>
      <c r="K16" s="35">
        <f t="shared" si="1"/>
        <v>96</v>
      </c>
      <c r="L16" s="35">
        <f t="shared" si="2"/>
        <v>74.666666666666671</v>
      </c>
    </row>
    <row r="17" spans="1:12" ht="15.75">
      <c r="A17" s="47">
        <v>16</v>
      </c>
      <c r="B17" s="47" t="s">
        <v>159</v>
      </c>
      <c r="C17" s="47" t="s">
        <v>148</v>
      </c>
      <c r="D17" s="47">
        <v>67</v>
      </c>
      <c r="E17" s="47">
        <v>65</v>
      </c>
      <c r="F17" s="47">
        <v>93</v>
      </c>
      <c r="G17" s="47">
        <v>91</v>
      </c>
      <c r="H17" s="47">
        <v>59</v>
      </c>
      <c r="I17" s="47">
        <v>67</v>
      </c>
      <c r="J17" s="35">
        <f t="shared" si="0"/>
        <v>59</v>
      </c>
      <c r="K17" s="35">
        <f t="shared" si="1"/>
        <v>93</v>
      </c>
      <c r="L17" s="35">
        <f t="shared" si="2"/>
        <v>73.666666666666671</v>
      </c>
    </row>
    <row r="18" spans="1:12" ht="15.75">
      <c r="A18" s="47">
        <v>17</v>
      </c>
      <c r="B18" s="47" t="s">
        <v>160</v>
      </c>
      <c r="C18" s="47" t="s">
        <v>148</v>
      </c>
      <c r="D18" s="47">
        <v>71</v>
      </c>
      <c r="E18" s="47">
        <v>75</v>
      </c>
      <c r="F18" s="47">
        <v>90</v>
      </c>
      <c r="G18" s="47">
        <v>78</v>
      </c>
      <c r="H18" s="47">
        <v>65</v>
      </c>
      <c r="I18" s="47">
        <v>86</v>
      </c>
      <c r="J18" s="35">
        <f t="shared" si="0"/>
        <v>65</v>
      </c>
      <c r="K18" s="35">
        <f t="shared" si="1"/>
        <v>90</v>
      </c>
      <c r="L18" s="35">
        <f t="shared" si="2"/>
        <v>77.5</v>
      </c>
    </row>
    <row r="19" spans="1:12" ht="15.75">
      <c r="A19" s="47">
        <v>18</v>
      </c>
      <c r="B19" s="47" t="s">
        <v>161</v>
      </c>
      <c r="C19" s="47" t="s">
        <v>148</v>
      </c>
      <c r="D19" s="47">
        <v>70</v>
      </c>
      <c r="E19" s="47">
        <v>89</v>
      </c>
      <c r="F19" s="47">
        <v>62</v>
      </c>
      <c r="G19" s="47">
        <v>71</v>
      </c>
      <c r="H19" s="47">
        <v>85</v>
      </c>
      <c r="I19" s="47">
        <v>62</v>
      </c>
      <c r="J19" s="35">
        <f t="shared" si="0"/>
        <v>62</v>
      </c>
      <c r="K19" s="35">
        <f t="shared" si="1"/>
        <v>89</v>
      </c>
      <c r="L19" s="35">
        <f t="shared" si="2"/>
        <v>73.166666666666671</v>
      </c>
    </row>
    <row r="20" spans="1:12" ht="15.75">
      <c r="A20" s="47">
        <v>19</v>
      </c>
      <c r="B20" s="47" t="s">
        <v>143</v>
      </c>
      <c r="C20" s="47" t="s">
        <v>162</v>
      </c>
      <c r="D20" s="47">
        <v>66</v>
      </c>
      <c r="E20" s="47">
        <v>61</v>
      </c>
      <c r="F20" s="47">
        <v>81</v>
      </c>
      <c r="G20" s="47">
        <v>63</v>
      </c>
      <c r="H20" s="47">
        <v>89</v>
      </c>
      <c r="I20" s="47">
        <v>74</v>
      </c>
      <c r="J20" s="35">
        <f t="shared" si="0"/>
        <v>61</v>
      </c>
      <c r="K20" s="35">
        <f t="shared" si="1"/>
        <v>89</v>
      </c>
      <c r="L20" s="35">
        <f t="shared" si="2"/>
        <v>72.333333333333329</v>
      </c>
    </row>
    <row r="21" spans="1:12" ht="15.75">
      <c r="A21" s="47">
        <v>20</v>
      </c>
      <c r="B21" s="47" t="s">
        <v>119</v>
      </c>
      <c r="C21" s="47" t="s">
        <v>154</v>
      </c>
      <c r="D21" s="47">
        <v>55</v>
      </c>
      <c r="E21" s="47">
        <v>61</v>
      </c>
      <c r="F21" s="47">
        <v>66</v>
      </c>
      <c r="G21" s="47">
        <v>77</v>
      </c>
      <c r="H21" s="47">
        <v>96</v>
      </c>
      <c r="I21" s="47">
        <v>69</v>
      </c>
      <c r="J21" s="35">
        <f t="shared" si="0"/>
        <v>55</v>
      </c>
      <c r="K21" s="35">
        <f t="shared" si="1"/>
        <v>96</v>
      </c>
      <c r="L21" s="35">
        <f t="shared" si="2"/>
        <v>70.666666666666671</v>
      </c>
    </row>
    <row r="22" spans="1:12" ht="15.75">
      <c r="A22" s="47">
        <v>21</v>
      </c>
      <c r="B22" s="47" t="s">
        <v>120</v>
      </c>
      <c r="C22" s="47" t="s">
        <v>154</v>
      </c>
      <c r="D22" s="47">
        <v>69</v>
      </c>
      <c r="E22" s="47">
        <v>83</v>
      </c>
      <c r="F22" s="47">
        <v>85</v>
      </c>
      <c r="G22" s="47">
        <v>62</v>
      </c>
      <c r="H22" s="47">
        <v>69</v>
      </c>
      <c r="I22" s="47">
        <v>83</v>
      </c>
      <c r="J22" s="35">
        <f t="shared" si="0"/>
        <v>62</v>
      </c>
      <c r="K22" s="35">
        <f t="shared" si="1"/>
        <v>85</v>
      </c>
      <c r="L22" s="35">
        <f t="shared" si="2"/>
        <v>75.166666666666671</v>
      </c>
    </row>
    <row r="23" spans="1:12" ht="15.75">
      <c r="A23" s="47">
        <v>22</v>
      </c>
      <c r="B23" s="47" t="s">
        <v>121</v>
      </c>
      <c r="C23" s="47" t="s">
        <v>148</v>
      </c>
      <c r="D23" s="47">
        <v>65</v>
      </c>
      <c r="E23" s="47">
        <v>92</v>
      </c>
      <c r="F23" s="47">
        <v>65</v>
      </c>
      <c r="G23" s="47">
        <v>61</v>
      </c>
      <c r="H23" s="47">
        <v>47</v>
      </c>
      <c r="I23" s="47">
        <v>70</v>
      </c>
      <c r="J23" s="35">
        <f t="shared" si="0"/>
        <v>47</v>
      </c>
      <c r="K23" s="35">
        <f t="shared" si="1"/>
        <v>92</v>
      </c>
      <c r="L23" s="35">
        <f t="shared" si="2"/>
        <v>66.666666666666671</v>
      </c>
    </row>
    <row r="24" spans="1:12" ht="15.75">
      <c r="A24" s="47">
        <v>23</v>
      </c>
      <c r="B24" s="47" t="s">
        <v>122</v>
      </c>
      <c r="C24" s="47" t="s">
        <v>149</v>
      </c>
      <c r="D24" s="47">
        <v>90</v>
      </c>
      <c r="E24" s="47">
        <v>64</v>
      </c>
      <c r="F24" s="47">
        <v>84</v>
      </c>
      <c r="G24" s="47">
        <v>92</v>
      </c>
      <c r="H24" s="47">
        <v>68</v>
      </c>
      <c r="I24" s="47">
        <v>75</v>
      </c>
      <c r="J24" s="35">
        <f t="shared" si="0"/>
        <v>64</v>
      </c>
      <c r="K24" s="35">
        <f t="shared" si="1"/>
        <v>92</v>
      </c>
      <c r="L24" s="35">
        <f t="shared" si="2"/>
        <v>78.833333333333329</v>
      </c>
    </row>
    <row r="25" spans="1:12" ht="15.75">
      <c r="A25" s="47">
        <v>24</v>
      </c>
      <c r="B25" s="47" t="s">
        <v>123</v>
      </c>
      <c r="C25" s="47" t="s">
        <v>148</v>
      </c>
      <c r="D25" s="47">
        <v>60</v>
      </c>
      <c r="E25" s="47">
        <v>90</v>
      </c>
      <c r="F25" s="47">
        <v>88</v>
      </c>
      <c r="G25" s="47">
        <v>81</v>
      </c>
      <c r="H25" s="47">
        <v>59</v>
      </c>
      <c r="I25" s="47">
        <v>80</v>
      </c>
      <c r="J25" s="35">
        <f t="shared" si="0"/>
        <v>59</v>
      </c>
      <c r="K25" s="35">
        <f t="shared" si="1"/>
        <v>90</v>
      </c>
      <c r="L25" s="35">
        <f t="shared" si="2"/>
        <v>76.333333333333329</v>
      </c>
    </row>
    <row r="26" spans="1:12" ht="15.75">
      <c r="A26" s="47">
        <v>25</v>
      </c>
      <c r="B26" s="47" t="s">
        <v>163</v>
      </c>
      <c r="C26" s="47" t="s">
        <v>148</v>
      </c>
      <c r="D26" s="47">
        <v>62</v>
      </c>
      <c r="E26" s="47">
        <v>79</v>
      </c>
      <c r="F26" s="47">
        <v>64</v>
      </c>
      <c r="G26" s="47">
        <v>90</v>
      </c>
      <c r="H26" s="47">
        <v>69</v>
      </c>
      <c r="I26" s="47">
        <v>74</v>
      </c>
      <c r="J26" s="35">
        <f t="shared" si="0"/>
        <v>62</v>
      </c>
      <c r="K26" s="35">
        <f t="shared" si="1"/>
        <v>90</v>
      </c>
      <c r="L26" s="35">
        <f t="shared" si="2"/>
        <v>73</v>
      </c>
    </row>
    <row r="27" spans="1:12" ht="15.75">
      <c r="A27" s="47">
        <v>26</v>
      </c>
      <c r="B27" s="47" t="s">
        <v>164</v>
      </c>
      <c r="C27" s="47" t="s">
        <v>148</v>
      </c>
      <c r="D27" s="47">
        <v>72</v>
      </c>
      <c r="E27" s="47">
        <v>68</v>
      </c>
      <c r="F27" s="47">
        <v>88</v>
      </c>
      <c r="G27" s="47">
        <v>72</v>
      </c>
      <c r="H27" s="47">
        <v>68</v>
      </c>
      <c r="I27" s="47">
        <v>63</v>
      </c>
      <c r="J27" s="35">
        <f t="shared" si="0"/>
        <v>63</v>
      </c>
      <c r="K27" s="35">
        <f t="shared" si="1"/>
        <v>88</v>
      </c>
      <c r="L27" s="35">
        <f t="shared" si="2"/>
        <v>71.833333333333329</v>
      </c>
    </row>
    <row r="28" spans="1:12" ht="15.75">
      <c r="A28" s="47">
        <v>27</v>
      </c>
      <c r="B28" s="47" t="s">
        <v>117</v>
      </c>
      <c r="C28" s="47" t="s">
        <v>154</v>
      </c>
      <c r="D28" s="47">
        <v>78</v>
      </c>
      <c r="E28" s="47">
        <v>64</v>
      </c>
      <c r="F28" s="47">
        <v>92</v>
      </c>
      <c r="G28" s="47">
        <v>67</v>
      </c>
      <c r="H28" s="47">
        <v>63</v>
      </c>
      <c r="I28" s="47">
        <v>78</v>
      </c>
      <c r="J28" s="35">
        <f t="shared" si="0"/>
        <v>63</v>
      </c>
      <c r="K28" s="35">
        <f t="shared" si="1"/>
        <v>92</v>
      </c>
      <c r="L28" s="35">
        <f t="shared" si="2"/>
        <v>73.666666666666671</v>
      </c>
    </row>
    <row r="29" spans="1:12" ht="15.75">
      <c r="A29" s="47">
        <v>28</v>
      </c>
      <c r="B29" s="47" t="s">
        <v>165</v>
      </c>
      <c r="C29" s="47" t="s">
        <v>154</v>
      </c>
      <c r="D29" s="47">
        <v>85</v>
      </c>
      <c r="E29" s="47">
        <v>80</v>
      </c>
      <c r="F29" s="47">
        <v>91</v>
      </c>
      <c r="G29" s="47">
        <v>82</v>
      </c>
      <c r="H29" s="47">
        <v>64</v>
      </c>
      <c r="I29" s="47">
        <v>77</v>
      </c>
      <c r="J29" s="35">
        <f t="shared" si="0"/>
        <v>64</v>
      </c>
      <c r="K29" s="35">
        <f t="shared" si="1"/>
        <v>91</v>
      </c>
      <c r="L29" s="35">
        <f t="shared" si="2"/>
        <v>79.833333333333329</v>
      </c>
    </row>
    <row r="30" spans="1:12" ht="15.75">
      <c r="A30" s="47">
        <v>29</v>
      </c>
      <c r="B30" s="47" t="s">
        <v>166</v>
      </c>
      <c r="C30" s="47" t="s">
        <v>154</v>
      </c>
      <c r="D30" s="47">
        <v>66</v>
      </c>
      <c r="E30" s="47">
        <v>82</v>
      </c>
      <c r="F30" s="47">
        <v>81</v>
      </c>
      <c r="G30" s="47">
        <v>90</v>
      </c>
      <c r="H30" s="47">
        <v>58</v>
      </c>
      <c r="I30" s="47">
        <v>62</v>
      </c>
      <c r="J30" s="35">
        <f t="shared" si="0"/>
        <v>58</v>
      </c>
      <c r="K30" s="35">
        <f t="shared" si="1"/>
        <v>90</v>
      </c>
      <c r="L30" s="35">
        <f t="shared" si="2"/>
        <v>73.166666666666671</v>
      </c>
    </row>
    <row r="31" spans="1:12" ht="15.75">
      <c r="A31" s="47">
        <v>30</v>
      </c>
      <c r="B31" s="47" t="s">
        <v>167</v>
      </c>
      <c r="C31" s="47" t="s">
        <v>154</v>
      </c>
      <c r="D31" s="47">
        <v>70</v>
      </c>
      <c r="E31" s="47">
        <v>76</v>
      </c>
      <c r="F31" s="47">
        <v>80</v>
      </c>
      <c r="G31" s="47">
        <v>64</v>
      </c>
      <c r="H31" s="47">
        <v>70</v>
      </c>
      <c r="I31" s="47">
        <v>68</v>
      </c>
      <c r="J31" s="35">
        <f t="shared" si="0"/>
        <v>64</v>
      </c>
      <c r="K31" s="35">
        <f t="shared" si="1"/>
        <v>80</v>
      </c>
      <c r="L31" s="35">
        <f t="shared" si="2"/>
        <v>71.333333333333329</v>
      </c>
    </row>
    <row r="32" spans="1:12">
      <c r="L32" s="29"/>
    </row>
  </sheetData>
  <conditionalFormatting sqref="J2:L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0130-D527-46F2-9BCD-87E5E97C10BA}">
  <dimension ref="A1:F5"/>
  <sheetViews>
    <sheetView workbookViewId="0">
      <selection activeCell="H14" sqref="H14"/>
    </sheetView>
  </sheetViews>
  <sheetFormatPr defaultRowHeight="15"/>
  <cols>
    <col min="4" max="4" width="10.7109375" customWidth="1"/>
    <col min="6" max="6" width="15.28515625" customWidth="1"/>
  </cols>
  <sheetData>
    <row r="1" spans="1:6">
      <c r="A1" s="44" t="s">
        <v>244</v>
      </c>
      <c r="B1" s="44" t="s">
        <v>43</v>
      </c>
      <c r="C1" s="44" t="s">
        <v>246</v>
      </c>
      <c r="D1" s="44" t="s">
        <v>247</v>
      </c>
      <c r="E1" s="44" t="s">
        <v>242</v>
      </c>
      <c r="F1" s="44" t="s">
        <v>248</v>
      </c>
    </row>
    <row r="2" spans="1:6">
      <c r="A2" s="43">
        <v>1</v>
      </c>
      <c r="B2" s="43" t="s">
        <v>51</v>
      </c>
      <c r="C2" s="43">
        <v>45</v>
      </c>
      <c r="D2" s="43">
        <v>40</v>
      </c>
      <c r="E2" s="43">
        <f>MIN(C2:D2)</f>
        <v>40</v>
      </c>
      <c r="F2" s="43" t="str">
        <f>IF(E2&gt;70,"PASS","RETAKE")</f>
        <v>RETAKE</v>
      </c>
    </row>
    <row r="3" spans="1:6">
      <c r="A3" s="43">
        <v>2</v>
      </c>
      <c r="B3" s="43" t="s">
        <v>245</v>
      </c>
      <c r="C3" s="43">
        <v>90</v>
      </c>
      <c r="D3" s="43">
        <v>89</v>
      </c>
      <c r="E3" s="43">
        <f t="shared" ref="E3:E5" si="0">MIN(C3:D3)</f>
        <v>89</v>
      </c>
      <c r="F3" s="43" t="str">
        <f t="shared" ref="F3:F5" si="1">IF(E3&gt;70,"PASS","RETAKE")</f>
        <v>PASS</v>
      </c>
    </row>
    <row r="4" spans="1:6">
      <c r="A4" s="43">
        <v>3</v>
      </c>
      <c r="B4" s="43" t="s">
        <v>50</v>
      </c>
      <c r="C4" s="43">
        <v>65</v>
      </c>
      <c r="D4" s="43">
        <v>75</v>
      </c>
      <c r="E4" s="43">
        <f t="shared" si="0"/>
        <v>65</v>
      </c>
      <c r="F4" s="43" t="str">
        <f t="shared" si="1"/>
        <v>RETAKE</v>
      </c>
    </row>
    <row r="5" spans="1:6">
      <c r="A5" s="43">
        <v>4</v>
      </c>
      <c r="B5" s="43" t="s">
        <v>52</v>
      </c>
      <c r="C5" s="43">
        <v>30</v>
      </c>
      <c r="D5" s="43">
        <v>25</v>
      </c>
      <c r="E5" s="43">
        <f t="shared" si="0"/>
        <v>25</v>
      </c>
      <c r="F5" s="43" t="str">
        <f t="shared" si="1"/>
        <v>RETAKE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FD0C-3EC6-45B1-818B-36C4F79C54EA}">
  <dimension ref="A1:D7"/>
  <sheetViews>
    <sheetView workbookViewId="0">
      <selection activeCell="B4" sqref="B4"/>
    </sheetView>
  </sheetViews>
  <sheetFormatPr defaultRowHeight="15"/>
  <cols>
    <col min="2" max="2" width="17" customWidth="1"/>
    <col min="3" max="3" width="12.28515625" customWidth="1"/>
    <col min="4" max="4" width="26.140625" customWidth="1"/>
  </cols>
  <sheetData>
    <row r="1" spans="1:4">
      <c r="A1" s="49" t="s">
        <v>97</v>
      </c>
      <c r="B1" s="49" t="s">
        <v>249</v>
      </c>
      <c r="C1" s="49" t="s">
        <v>250</v>
      </c>
      <c r="D1" s="49" t="s">
        <v>251</v>
      </c>
    </row>
    <row r="2" spans="1:4">
      <c r="A2" s="43">
        <v>1</v>
      </c>
      <c r="B2" s="43" t="s">
        <v>51</v>
      </c>
      <c r="C2" s="43">
        <v>70</v>
      </c>
      <c r="D2" s="43" t="str">
        <f>IF(C2&gt;=90, "EASY", "NOT EASY")</f>
        <v>NOT EASY</v>
      </c>
    </row>
    <row r="3" spans="1:4">
      <c r="A3" s="43">
        <v>2</v>
      </c>
      <c r="B3" s="43" t="s">
        <v>245</v>
      </c>
      <c r="C3" s="43">
        <v>50</v>
      </c>
      <c r="D3" s="43" t="str">
        <f t="shared" ref="D3:D5" si="0">IF(C3&gt;=90, "EASY", "NOT EASY")</f>
        <v>NOT EASY</v>
      </c>
    </row>
    <row r="4" spans="1:4">
      <c r="A4" s="43">
        <v>3</v>
      </c>
      <c r="B4" s="43" t="s">
        <v>52</v>
      </c>
      <c r="C4" s="43">
        <v>99</v>
      </c>
      <c r="D4" s="43" t="str">
        <f t="shared" si="0"/>
        <v>EASY</v>
      </c>
    </row>
    <row r="5" spans="1:4">
      <c r="A5" s="43">
        <v>4</v>
      </c>
      <c r="B5" s="43" t="s">
        <v>50</v>
      </c>
      <c r="C5" s="43">
        <v>100</v>
      </c>
      <c r="D5" s="43" t="str">
        <f t="shared" si="0"/>
        <v>EASY</v>
      </c>
    </row>
    <row r="7" spans="1:4">
      <c r="B7" t="s">
        <v>243</v>
      </c>
      <c r="C7">
        <f>MAX(C2:C5)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4BCB-88F7-44A7-BADF-F950B33ECA71}">
  <dimension ref="A1:F12"/>
  <sheetViews>
    <sheetView workbookViewId="0">
      <selection activeCell="G8" sqref="G8"/>
    </sheetView>
  </sheetViews>
  <sheetFormatPr defaultRowHeight="15"/>
  <cols>
    <col min="4" max="4" width="12.42578125" customWidth="1"/>
  </cols>
  <sheetData>
    <row r="1" spans="1:6">
      <c r="A1" s="48"/>
      <c r="B1" s="48" t="s">
        <v>252</v>
      </c>
      <c r="C1" s="48"/>
      <c r="D1" s="48"/>
      <c r="E1" s="48"/>
      <c r="F1" s="48"/>
    </row>
    <row r="2" spans="1:6" ht="15.75">
      <c r="A2" s="41" t="s">
        <v>97</v>
      </c>
      <c r="B2" s="41" t="s">
        <v>43</v>
      </c>
      <c r="C2" s="41" t="s">
        <v>250</v>
      </c>
      <c r="D2" s="41" t="s">
        <v>146</v>
      </c>
    </row>
    <row r="3" spans="1:6">
      <c r="A3" s="43">
        <v>1</v>
      </c>
      <c r="B3" s="43" t="s">
        <v>51</v>
      </c>
      <c r="C3" s="43">
        <v>90</v>
      </c>
      <c r="D3" s="43" t="str">
        <f>_xlfn.IFS(C3&gt;=80, "EXCELLENT",C3&gt;=70, "GOOD",C3&lt;=60, "FAILED")</f>
        <v>EXCELLENT</v>
      </c>
    </row>
    <row r="4" spans="1:6">
      <c r="A4" s="43">
        <v>2</v>
      </c>
      <c r="B4" s="43" t="s">
        <v>50</v>
      </c>
      <c r="C4" s="43">
        <v>45</v>
      </c>
      <c r="D4" s="43" t="str">
        <f t="shared" ref="D4:D12" si="0">_xlfn.IFS(C4&gt;=80, "EXCELLENT",C4&gt;=70, "GOOD",C4&lt;=60, "FAILED")</f>
        <v>FAILED</v>
      </c>
    </row>
    <row r="5" spans="1:6">
      <c r="A5" s="43">
        <v>3</v>
      </c>
      <c r="B5" s="43" t="s">
        <v>52</v>
      </c>
      <c r="C5" s="43">
        <v>60</v>
      </c>
      <c r="D5" s="43" t="str">
        <f t="shared" si="0"/>
        <v>FAILED</v>
      </c>
    </row>
    <row r="6" spans="1:6">
      <c r="A6" s="43">
        <v>4</v>
      </c>
      <c r="B6" s="43" t="s">
        <v>61</v>
      </c>
      <c r="C6" s="43">
        <v>75</v>
      </c>
      <c r="D6" s="43" t="str">
        <f>_xlfn.IFS(C6&gt;=80, "EXCELLENT",C6&gt;=70, "GOOD",C6&lt;=60, "FAILED")</f>
        <v>GOOD</v>
      </c>
    </row>
    <row r="7" spans="1:6">
      <c r="A7" s="43">
        <v>5</v>
      </c>
      <c r="B7" s="43" t="s">
        <v>62</v>
      </c>
      <c r="C7" s="43">
        <v>78</v>
      </c>
      <c r="D7" s="43" t="str">
        <f t="shared" si="0"/>
        <v>GOOD</v>
      </c>
    </row>
    <row r="8" spans="1:6">
      <c r="A8" s="43">
        <v>6</v>
      </c>
      <c r="B8" s="43" t="s">
        <v>64</v>
      </c>
      <c r="C8" s="43">
        <v>55</v>
      </c>
      <c r="D8" s="43" t="str">
        <f t="shared" si="0"/>
        <v>FAILED</v>
      </c>
    </row>
    <row r="9" spans="1:6">
      <c r="A9" s="43">
        <v>7</v>
      </c>
      <c r="B9" s="43" t="s">
        <v>63</v>
      </c>
      <c r="C9" s="43">
        <v>88</v>
      </c>
      <c r="D9" s="43" t="str">
        <f t="shared" si="0"/>
        <v>EXCELLENT</v>
      </c>
    </row>
    <row r="10" spans="1:6">
      <c r="A10" s="43">
        <v>8</v>
      </c>
      <c r="B10" s="43" t="s">
        <v>60</v>
      </c>
      <c r="C10" s="43">
        <v>96</v>
      </c>
      <c r="D10" s="43" t="str">
        <f t="shared" si="0"/>
        <v>EXCELLENT</v>
      </c>
    </row>
    <row r="11" spans="1:6">
      <c r="A11" s="43">
        <v>9</v>
      </c>
      <c r="B11" s="43" t="s">
        <v>59</v>
      </c>
      <c r="C11" s="43">
        <v>74</v>
      </c>
      <c r="D11" s="43" t="str">
        <f t="shared" si="0"/>
        <v>GOOD</v>
      </c>
    </row>
    <row r="12" spans="1:6">
      <c r="A12" s="43">
        <v>10</v>
      </c>
      <c r="B12" s="43" t="s">
        <v>253</v>
      </c>
      <c r="C12" s="43">
        <v>54</v>
      </c>
      <c r="D12" s="43" t="str">
        <f t="shared" si="0"/>
        <v>FAILED</v>
      </c>
    </row>
  </sheetData>
  <conditionalFormatting sqref="A3:D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2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C37-B9C2-4ABC-B4CE-0692DF425E91}">
  <dimension ref="A1:D16"/>
  <sheetViews>
    <sheetView zoomScale="85" zoomScaleNormal="85" workbookViewId="0">
      <selection activeCell="E9" sqref="E9"/>
    </sheetView>
  </sheetViews>
  <sheetFormatPr defaultRowHeight="15"/>
  <cols>
    <col min="1" max="1" width="15.5703125" customWidth="1"/>
  </cols>
  <sheetData>
    <row r="1" spans="1:4" ht="25.5">
      <c r="B1" s="50" t="s">
        <v>254</v>
      </c>
      <c r="C1" s="41"/>
      <c r="D1" s="41"/>
    </row>
    <row r="2" spans="1:4">
      <c r="A2" s="43" t="s">
        <v>255</v>
      </c>
      <c r="B2" s="43" t="s">
        <v>256</v>
      </c>
    </row>
    <row r="3" spans="1:4">
      <c r="A3" s="43" t="s">
        <v>257</v>
      </c>
      <c r="B3" s="43">
        <v>8000</v>
      </c>
    </row>
    <row r="4" spans="1:4">
      <c r="A4" s="43" t="s">
        <v>258</v>
      </c>
      <c r="B4" s="43">
        <v>2000</v>
      </c>
    </row>
    <row r="5" spans="1:4">
      <c r="A5" s="43" t="s">
        <v>259</v>
      </c>
      <c r="B5" s="43">
        <v>7500</v>
      </c>
    </row>
    <row r="6" spans="1:4">
      <c r="A6" s="43" t="s">
        <v>260</v>
      </c>
      <c r="B6" s="43">
        <v>9000</v>
      </c>
    </row>
    <row r="7" spans="1:4">
      <c r="A7" s="43" t="s">
        <v>261</v>
      </c>
      <c r="B7" s="43">
        <v>5800</v>
      </c>
    </row>
    <row r="8" spans="1:4">
      <c r="A8" s="43" t="s">
        <v>20</v>
      </c>
      <c r="B8" s="43">
        <v>9000</v>
      </c>
    </row>
    <row r="9" spans="1:4">
      <c r="A9" s="43" t="s">
        <v>18</v>
      </c>
      <c r="B9" s="43">
        <v>6500</v>
      </c>
    </row>
    <row r="10" spans="1:4">
      <c r="A10" s="43" t="s">
        <v>19</v>
      </c>
      <c r="B10" s="43">
        <v>10000</v>
      </c>
    </row>
    <row r="11" spans="1:4">
      <c r="A11" s="43" t="s">
        <v>262</v>
      </c>
      <c r="B11" s="43">
        <v>6000</v>
      </c>
    </row>
    <row r="12" spans="1:4">
      <c r="A12" s="43" t="s">
        <v>263</v>
      </c>
      <c r="B12" s="43">
        <v>4500</v>
      </c>
    </row>
    <row r="13" spans="1:4">
      <c r="A13" s="43" t="s">
        <v>264</v>
      </c>
      <c r="B13" s="43">
        <v>7500</v>
      </c>
    </row>
    <row r="14" spans="1:4">
      <c r="A14" s="43" t="s">
        <v>265</v>
      </c>
      <c r="B14" s="43">
        <v>9500</v>
      </c>
    </row>
    <row r="16" spans="1:4">
      <c r="A16" t="s">
        <v>266</v>
      </c>
      <c r="B16">
        <f>SUM(B3:B14)</f>
        <v>85300</v>
      </c>
    </row>
  </sheetData>
  <conditionalFormatting sqref="A2:B2">
    <cfRule type="uniqu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BB6-2CBD-4E25-BF4F-9AEA8BAAAD2B}">
  <dimension ref="A1:B93"/>
  <sheetViews>
    <sheetView topLeftCell="A84" workbookViewId="0">
      <selection activeCell="D89" sqref="D89"/>
    </sheetView>
  </sheetViews>
  <sheetFormatPr defaultRowHeight="15"/>
  <cols>
    <col min="1" max="1" width="18.28515625" customWidth="1"/>
  </cols>
  <sheetData>
    <row r="1" spans="1:2" ht="15.75">
      <c r="A1" s="51" t="s">
        <v>267</v>
      </c>
      <c r="B1" s="51" t="s">
        <v>268</v>
      </c>
    </row>
    <row r="2" spans="1:2">
      <c r="A2" s="52">
        <v>42005</v>
      </c>
      <c r="B2" s="43">
        <v>500</v>
      </c>
    </row>
    <row r="3" spans="1:2">
      <c r="A3" s="52">
        <v>42006</v>
      </c>
      <c r="B3" s="43">
        <v>1000</v>
      </c>
    </row>
    <row r="4" spans="1:2">
      <c r="A4" s="52">
        <v>42007</v>
      </c>
      <c r="B4" s="43">
        <v>200</v>
      </c>
    </row>
    <row r="5" spans="1:2">
      <c r="A5" s="52">
        <v>42008</v>
      </c>
      <c r="B5" s="43">
        <v>900</v>
      </c>
    </row>
    <row r="6" spans="1:2">
      <c r="A6" s="52">
        <v>42009</v>
      </c>
      <c r="B6" s="43">
        <v>300</v>
      </c>
    </row>
    <row r="7" spans="1:2">
      <c r="A7" s="52">
        <v>42010</v>
      </c>
      <c r="B7" s="43">
        <v>700</v>
      </c>
    </row>
    <row r="8" spans="1:2">
      <c r="A8" s="52">
        <v>42011</v>
      </c>
      <c r="B8" s="43">
        <v>550</v>
      </c>
    </row>
    <row r="9" spans="1:2">
      <c r="A9" s="52">
        <v>42012</v>
      </c>
      <c r="B9" s="43">
        <v>450</v>
      </c>
    </row>
    <row r="10" spans="1:2">
      <c r="A10" s="52">
        <v>42013</v>
      </c>
      <c r="B10" s="43">
        <v>250</v>
      </c>
    </row>
    <row r="11" spans="1:2">
      <c r="A11" s="52">
        <v>42014</v>
      </c>
      <c r="B11" s="43">
        <v>780</v>
      </c>
    </row>
    <row r="12" spans="1:2">
      <c r="A12" s="52">
        <v>42015</v>
      </c>
      <c r="B12" s="43">
        <v>650</v>
      </c>
    </row>
    <row r="13" spans="1:2">
      <c r="A13" s="52">
        <v>42016</v>
      </c>
      <c r="B13" s="43">
        <v>230</v>
      </c>
    </row>
    <row r="14" spans="1:2">
      <c r="A14" s="52">
        <v>42017</v>
      </c>
      <c r="B14" s="43">
        <v>751</v>
      </c>
    </row>
    <row r="15" spans="1:2">
      <c r="A15" s="52">
        <v>42018</v>
      </c>
      <c r="B15" s="43">
        <v>632</v>
      </c>
    </row>
    <row r="16" spans="1:2">
      <c r="A16" s="52">
        <v>42019</v>
      </c>
      <c r="B16" s="43">
        <v>945</v>
      </c>
    </row>
    <row r="17" spans="1:2">
      <c r="A17" s="52">
        <v>42020</v>
      </c>
      <c r="B17" s="43">
        <v>125</v>
      </c>
    </row>
    <row r="18" spans="1:2">
      <c r="A18" s="52">
        <v>42021</v>
      </c>
      <c r="B18" s="43">
        <v>955</v>
      </c>
    </row>
    <row r="19" spans="1:2">
      <c r="A19" s="52">
        <v>42022</v>
      </c>
      <c r="B19" s="43">
        <v>245</v>
      </c>
    </row>
    <row r="20" spans="1:2">
      <c r="A20" s="52">
        <v>42023</v>
      </c>
      <c r="B20" s="43">
        <v>785</v>
      </c>
    </row>
    <row r="21" spans="1:2">
      <c r="A21" s="52">
        <v>42024</v>
      </c>
      <c r="B21" s="43">
        <v>562</v>
      </c>
    </row>
    <row r="22" spans="1:2">
      <c r="A22" s="52">
        <v>42025</v>
      </c>
      <c r="B22" s="43">
        <v>365</v>
      </c>
    </row>
    <row r="23" spans="1:2">
      <c r="A23" s="52">
        <v>42026</v>
      </c>
      <c r="B23" s="43">
        <v>236</v>
      </c>
    </row>
    <row r="24" spans="1:2">
      <c r="A24" s="52">
        <v>42027</v>
      </c>
      <c r="B24" s="43">
        <v>452</v>
      </c>
    </row>
    <row r="25" spans="1:2">
      <c r="A25" s="52">
        <v>42028</v>
      </c>
      <c r="B25" s="43">
        <v>652</v>
      </c>
    </row>
    <row r="26" spans="1:2">
      <c r="A26" s="52">
        <v>42029</v>
      </c>
      <c r="B26" s="43">
        <v>325</v>
      </c>
    </row>
    <row r="27" spans="1:2">
      <c r="A27" s="52">
        <v>42030</v>
      </c>
      <c r="B27" s="43">
        <v>124</v>
      </c>
    </row>
    <row r="28" spans="1:2">
      <c r="A28" s="52">
        <v>42031</v>
      </c>
      <c r="B28" s="43">
        <v>235</v>
      </c>
    </row>
    <row r="29" spans="1:2">
      <c r="A29" s="52">
        <v>42032</v>
      </c>
      <c r="B29" s="43">
        <v>389</v>
      </c>
    </row>
    <row r="30" spans="1:2">
      <c r="A30" s="52">
        <v>42033</v>
      </c>
      <c r="B30" s="43">
        <v>678</v>
      </c>
    </row>
    <row r="31" spans="1:2">
      <c r="A31" s="52">
        <v>42034</v>
      </c>
      <c r="B31" s="43">
        <v>589</v>
      </c>
    </row>
    <row r="32" spans="1:2">
      <c r="A32" s="52">
        <v>42035</v>
      </c>
      <c r="B32" s="43">
        <v>485</v>
      </c>
    </row>
    <row r="33" spans="1:2">
      <c r="A33" s="52">
        <v>42036</v>
      </c>
      <c r="B33" s="43">
        <v>235</v>
      </c>
    </row>
    <row r="34" spans="1:2">
      <c r="A34" s="52">
        <v>42037</v>
      </c>
      <c r="B34" s="43">
        <v>666</v>
      </c>
    </row>
    <row r="35" spans="1:2">
      <c r="A35" s="52">
        <v>42038</v>
      </c>
      <c r="B35" s="43">
        <v>888</v>
      </c>
    </row>
    <row r="36" spans="1:2">
      <c r="A36" s="52">
        <v>42039</v>
      </c>
      <c r="B36" s="43">
        <v>451</v>
      </c>
    </row>
    <row r="37" spans="1:2">
      <c r="A37" s="52">
        <v>42040</v>
      </c>
      <c r="B37" s="43">
        <v>235</v>
      </c>
    </row>
    <row r="38" spans="1:2">
      <c r="A38" s="52">
        <v>42041</v>
      </c>
      <c r="B38" s="43">
        <v>555</v>
      </c>
    </row>
    <row r="39" spans="1:2">
      <c r="A39" s="52">
        <v>42042</v>
      </c>
      <c r="B39" s="43">
        <v>635</v>
      </c>
    </row>
    <row r="40" spans="1:2">
      <c r="A40" s="52">
        <v>42043</v>
      </c>
      <c r="B40" s="43">
        <v>785</v>
      </c>
    </row>
    <row r="41" spans="1:2">
      <c r="A41" s="52">
        <v>42044</v>
      </c>
      <c r="B41" s="43">
        <v>659</v>
      </c>
    </row>
    <row r="42" spans="1:2">
      <c r="A42" s="52">
        <v>42045</v>
      </c>
      <c r="B42" s="43">
        <v>123</v>
      </c>
    </row>
    <row r="43" spans="1:2">
      <c r="A43" s="52">
        <v>42046</v>
      </c>
      <c r="B43" s="43">
        <v>456</v>
      </c>
    </row>
    <row r="44" spans="1:2">
      <c r="A44" s="52">
        <v>42047</v>
      </c>
      <c r="B44" s="43">
        <v>789</v>
      </c>
    </row>
    <row r="45" spans="1:2">
      <c r="A45" s="52">
        <v>42048</v>
      </c>
      <c r="B45" s="43">
        <v>369</v>
      </c>
    </row>
    <row r="46" spans="1:2">
      <c r="A46" s="52">
        <v>42049</v>
      </c>
      <c r="B46" s="43">
        <v>258</v>
      </c>
    </row>
    <row r="47" spans="1:2">
      <c r="A47" s="52">
        <v>42050</v>
      </c>
      <c r="B47" s="43">
        <v>147</v>
      </c>
    </row>
    <row r="48" spans="1:2">
      <c r="A48" s="52">
        <v>42051</v>
      </c>
      <c r="B48" s="43">
        <v>564</v>
      </c>
    </row>
    <row r="49" spans="1:2">
      <c r="A49" s="52">
        <v>42052</v>
      </c>
      <c r="B49" s="43">
        <v>3258</v>
      </c>
    </row>
    <row r="50" spans="1:2">
      <c r="A50" s="52">
        <v>42053</v>
      </c>
      <c r="B50" s="43">
        <v>369</v>
      </c>
    </row>
    <row r="51" spans="1:2">
      <c r="A51" s="52">
        <v>42054</v>
      </c>
      <c r="B51" s="43">
        <v>154</v>
      </c>
    </row>
    <row r="52" spans="1:2">
      <c r="A52" s="52">
        <v>42055</v>
      </c>
      <c r="B52" s="43">
        <v>785</v>
      </c>
    </row>
    <row r="53" spans="1:2">
      <c r="A53" s="52">
        <v>42056</v>
      </c>
      <c r="B53" s="43">
        <v>456</v>
      </c>
    </row>
    <row r="54" spans="1:2">
      <c r="A54" s="52">
        <v>42057</v>
      </c>
      <c r="B54" s="43">
        <v>789</v>
      </c>
    </row>
    <row r="55" spans="1:2">
      <c r="A55" s="52">
        <v>42058</v>
      </c>
      <c r="B55" s="43">
        <v>123</v>
      </c>
    </row>
    <row r="56" spans="1:2">
      <c r="A56" s="52">
        <v>42059</v>
      </c>
      <c r="B56" s="43">
        <v>365</v>
      </c>
    </row>
    <row r="57" spans="1:2">
      <c r="A57" s="52">
        <v>42060</v>
      </c>
      <c r="B57" s="43">
        <v>125</v>
      </c>
    </row>
    <row r="58" spans="1:2">
      <c r="A58" s="52">
        <v>42061</v>
      </c>
      <c r="B58" s="43">
        <v>145</v>
      </c>
    </row>
    <row r="59" spans="1:2">
      <c r="A59" s="52">
        <v>42062</v>
      </c>
      <c r="B59" s="43">
        <v>785</v>
      </c>
    </row>
    <row r="60" spans="1:2">
      <c r="A60" s="52">
        <v>42063</v>
      </c>
      <c r="B60" s="43">
        <v>985</v>
      </c>
    </row>
    <row r="61" spans="1:2">
      <c r="A61" s="52">
        <v>42064</v>
      </c>
      <c r="B61" s="43">
        <v>524</v>
      </c>
    </row>
    <row r="62" spans="1:2">
      <c r="A62" s="52">
        <v>42065</v>
      </c>
      <c r="B62" s="43">
        <v>658</v>
      </c>
    </row>
    <row r="63" spans="1:2">
      <c r="A63" s="52">
        <v>42066</v>
      </c>
      <c r="B63" s="43">
        <v>984</v>
      </c>
    </row>
    <row r="64" spans="1:2">
      <c r="A64" s="52">
        <v>42067</v>
      </c>
      <c r="B64" s="43">
        <v>365</v>
      </c>
    </row>
    <row r="65" spans="1:2">
      <c r="A65" s="52">
        <v>42068</v>
      </c>
      <c r="B65" s="43">
        <v>254</v>
      </c>
    </row>
    <row r="66" spans="1:2">
      <c r="A66" s="52">
        <v>42069</v>
      </c>
      <c r="B66" s="43">
        <v>458</v>
      </c>
    </row>
    <row r="67" spans="1:2">
      <c r="A67" s="52">
        <v>42070</v>
      </c>
      <c r="B67" s="43">
        <v>786</v>
      </c>
    </row>
    <row r="68" spans="1:2">
      <c r="A68" s="52">
        <v>42071</v>
      </c>
      <c r="B68" s="43">
        <v>566</v>
      </c>
    </row>
    <row r="69" spans="1:2">
      <c r="A69" s="52">
        <v>42072</v>
      </c>
      <c r="B69" s="43">
        <v>953</v>
      </c>
    </row>
    <row r="70" spans="1:2">
      <c r="A70" s="52">
        <v>42073</v>
      </c>
      <c r="B70" s="43">
        <v>458</v>
      </c>
    </row>
    <row r="71" spans="1:2">
      <c r="A71" s="52">
        <v>42074</v>
      </c>
      <c r="B71" s="43">
        <v>412</v>
      </c>
    </row>
    <row r="72" spans="1:2">
      <c r="A72" s="52">
        <v>42075</v>
      </c>
      <c r="B72" s="43">
        <v>666</v>
      </c>
    </row>
    <row r="73" spans="1:2">
      <c r="A73" s="52">
        <v>42076</v>
      </c>
      <c r="B73" s="43">
        <v>528</v>
      </c>
    </row>
    <row r="74" spans="1:2">
      <c r="A74" s="52">
        <v>42077</v>
      </c>
      <c r="B74" s="43">
        <v>365</v>
      </c>
    </row>
    <row r="75" spans="1:2">
      <c r="A75" s="52">
        <v>42078</v>
      </c>
      <c r="B75" s="43">
        <v>562</v>
      </c>
    </row>
    <row r="76" spans="1:2">
      <c r="A76" s="52">
        <v>42079</v>
      </c>
      <c r="B76" s="43">
        <v>666</v>
      </c>
    </row>
    <row r="77" spans="1:2">
      <c r="A77" s="52">
        <v>42080</v>
      </c>
      <c r="B77" s="43">
        <v>333</v>
      </c>
    </row>
    <row r="78" spans="1:2">
      <c r="A78" s="52">
        <v>42081</v>
      </c>
      <c r="B78" s="43">
        <v>452</v>
      </c>
    </row>
    <row r="79" spans="1:2">
      <c r="A79" s="52">
        <v>42082</v>
      </c>
      <c r="B79" s="43">
        <v>623</v>
      </c>
    </row>
    <row r="80" spans="1:2">
      <c r="A80" s="52">
        <v>42083</v>
      </c>
      <c r="B80" s="43">
        <v>222</v>
      </c>
    </row>
    <row r="81" spans="1:2">
      <c r="A81" s="52">
        <v>42084</v>
      </c>
      <c r="B81" s="43">
        <v>777</v>
      </c>
    </row>
    <row r="82" spans="1:2">
      <c r="A82" s="52">
        <v>42085</v>
      </c>
      <c r="B82" s="43">
        <v>659</v>
      </c>
    </row>
    <row r="83" spans="1:2">
      <c r="A83" s="52">
        <v>42086</v>
      </c>
      <c r="B83" s="43">
        <v>254</v>
      </c>
    </row>
    <row r="84" spans="1:2">
      <c r="A84" s="52">
        <v>42087</v>
      </c>
      <c r="B84" s="43">
        <v>365</v>
      </c>
    </row>
    <row r="85" spans="1:2">
      <c r="A85" s="52">
        <v>42088</v>
      </c>
      <c r="B85" s="43">
        <v>124</v>
      </c>
    </row>
    <row r="86" spans="1:2">
      <c r="A86" s="52">
        <v>42089</v>
      </c>
      <c r="B86" s="43">
        <v>555</v>
      </c>
    </row>
    <row r="87" spans="1:2">
      <c r="A87" s="52">
        <v>42090</v>
      </c>
      <c r="B87" s="43">
        <v>369</v>
      </c>
    </row>
    <row r="88" spans="1:2">
      <c r="A88" s="52">
        <v>42091</v>
      </c>
      <c r="B88" s="43">
        <v>125</v>
      </c>
    </row>
    <row r="89" spans="1:2">
      <c r="A89" s="52">
        <v>42092</v>
      </c>
      <c r="B89" s="43">
        <v>369</v>
      </c>
    </row>
    <row r="90" spans="1:2">
      <c r="A90" s="52">
        <v>42093</v>
      </c>
      <c r="B90" s="43">
        <v>452</v>
      </c>
    </row>
    <row r="91" spans="1:2">
      <c r="A91" s="52">
        <v>42094</v>
      </c>
      <c r="B91" s="43">
        <v>853</v>
      </c>
    </row>
    <row r="93" spans="1:2">
      <c r="A93" s="53" t="s">
        <v>269</v>
      </c>
      <c r="B93" s="54">
        <f>SUM(B2:B91)</f>
        <v>47931</v>
      </c>
    </row>
  </sheetData>
  <conditionalFormatting sqref="B9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1">
    <cfRule type="uniqueValues" dxfId="12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83A9-5AB8-4B02-99D7-B424719265DD}">
  <dimension ref="A1:B11"/>
  <sheetViews>
    <sheetView workbookViewId="0">
      <selection activeCell="C2" sqref="C2"/>
    </sheetView>
  </sheetViews>
  <sheetFormatPr defaultRowHeight="15"/>
  <cols>
    <col min="2" max="2" width="13.140625" customWidth="1"/>
  </cols>
  <sheetData>
    <row r="1" spans="1:2" ht="25.5" thickBot="1">
      <c r="A1" s="57" t="s">
        <v>270</v>
      </c>
      <c r="B1" s="58" t="s">
        <v>271</v>
      </c>
    </row>
    <row r="2" spans="1:2" ht="18" thickBot="1">
      <c r="A2" s="55" t="s">
        <v>272</v>
      </c>
      <c r="B2" s="56">
        <v>25</v>
      </c>
    </row>
    <row r="3" spans="1:2" ht="18" thickBot="1">
      <c r="A3" s="55" t="s">
        <v>273</v>
      </c>
      <c r="B3" s="56">
        <v>30</v>
      </c>
    </row>
    <row r="4" spans="1:2" ht="18" thickBot="1">
      <c r="A4" s="55" t="s">
        <v>274</v>
      </c>
      <c r="B4" s="56">
        <v>20</v>
      </c>
    </row>
    <row r="5" spans="1:2" ht="18" thickBot="1">
      <c r="A5" s="55" t="s">
        <v>275</v>
      </c>
      <c r="B5" s="56">
        <v>50</v>
      </c>
    </row>
    <row r="6" spans="1:2" ht="18" thickBot="1">
      <c r="A6" s="55" t="s">
        <v>276</v>
      </c>
      <c r="B6" s="56">
        <v>65</v>
      </c>
    </row>
    <row r="7" spans="1:2" ht="18" thickBot="1">
      <c r="A7" s="55" t="s">
        <v>277</v>
      </c>
      <c r="B7" s="56">
        <v>33</v>
      </c>
    </row>
    <row r="8" spans="1:2" ht="18" thickBot="1">
      <c r="A8" s="55" t="s">
        <v>278</v>
      </c>
      <c r="B8" s="56">
        <v>78</v>
      </c>
    </row>
    <row r="9" spans="1:2" ht="18" thickBot="1">
      <c r="A9" s="55" t="s">
        <v>279</v>
      </c>
      <c r="B9" s="56">
        <v>59</v>
      </c>
    </row>
    <row r="10" spans="1:2" ht="17.25">
      <c r="A10" s="59" t="s">
        <v>280</v>
      </c>
      <c r="B10" s="60">
        <v>77</v>
      </c>
    </row>
    <row r="11" spans="1:2" ht="81">
      <c r="A11" s="61" t="s">
        <v>281</v>
      </c>
      <c r="B11" s="62">
        <f>SUM(B2:B10)</f>
        <v>437</v>
      </c>
    </row>
  </sheetData>
  <conditionalFormatting sqref="A1:B1">
    <cfRule type="duplicateValues" dxfId="11" priority="3"/>
  </conditionalFormatting>
  <conditionalFormatting sqref="B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{CDD39725-5775-4995-8DE6-54446C6CD821}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39725-5775-4995-8DE6-54446C6CD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C740-058A-4C6B-BB78-FAD7BD036277}">
  <dimension ref="A1"/>
  <sheetViews>
    <sheetView tabSelected="1"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C094-9315-4A65-9684-DA196418A9C8}">
  <dimension ref="A1:H10"/>
  <sheetViews>
    <sheetView workbookViewId="0">
      <selection activeCell="H22" sqref="H22"/>
    </sheetView>
  </sheetViews>
  <sheetFormatPr defaultRowHeight="15"/>
  <cols>
    <col min="1" max="1" width="13.140625" customWidth="1"/>
    <col min="2" max="2" width="10.42578125" bestFit="1" customWidth="1"/>
    <col min="8" max="8" width="11.7109375" customWidth="1"/>
  </cols>
  <sheetData>
    <row r="1" spans="1:8">
      <c r="A1" s="43" t="s">
        <v>43</v>
      </c>
      <c r="B1" s="43" t="s">
        <v>282</v>
      </c>
      <c r="C1" s="43" t="s">
        <v>193</v>
      </c>
    </row>
    <row r="2" spans="1:8">
      <c r="A2" s="43" t="s">
        <v>284</v>
      </c>
      <c r="B2" s="52" t="s">
        <v>283</v>
      </c>
      <c r="C2" s="43">
        <v>318</v>
      </c>
    </row>
    <row r="3" spans="1:8">
      <c r="A3" s="43" t="s">
        <v>285</v>
      </c>
      <c r="B3" s="52" t="s">
        <v>283</v>
      </c>
      <c r="C3" s="43">
        <v>405</v>
      </c>
      <c r="G3" s="43" t="s">
        <v>295</v>
      </c>
      <c r="H3" s="43" t="s">
        <v>296</v>
      </c>
    </row>
    <row r="4" spans="1:8">
      <c r="A4" s="43" t="s">
        <v>286</v>
      </c>
      <c r="B4" s="43" t="s">
        <v>283</v>
      </c>
      <c r="C4" s="43">
        <v>525</v>
      </c>
      <c r="G4" s="43" t="s">
        <v>297</v>
      </c>
      <c r="H4" s="43">
        <f>SUMIF(B2:B10,G4,C2:C10)</f>
        <v>0</v>
      </c>
    </row>
    <row r="5" spans="1:8">
      <c r="A5" s="43" t="s">
        <v>287</v>
      </c>
      <c r="B5" s="52" t="s">
        <v>288</v>
      </c>
      <c r="C5" s="43">
        <v>309</v>
      </c>
      <c r="G5" s="43" t="s">
        <v>288</v>
      </c>
      <c r="H5" s="43">
        <f>SUMIF(B2:B10,G5,C2:C10)</f>
        <v>1248</v>
      </c>
    </row>
    <row r="6" spans="1:8">
      <c r="A6" s="43" t="s">
        <v>289</v>
      </c>
      <c r="B6" s="43" t="s">
        <v>288</v>
      </c>
      <c r="C6" s="43">
        <v>405</v>
      </c>
      <c r="G6" s="43" t="s">
        <v>292</v>
      </c>
      <c r="H6" s="43">
        <f>SUMIF(B2:B10,G6,C2:C10)</f>
        <v>1249</v>
      </c>
    </row>
    <row r="7" spans="1:8">
      <c r="A7" s="43" t="s">
        <v>290</v>
      </c>
      <c r="B7" s="52" t="s">
        <v>288</v>
      </c>
      <c r="C7" s="43">
        <v>534</v>
      </c>
    </row>
    <row r="8" spans="1:8">
      <c r="A8" s="43" t="s">
        <v>291</v>
      </c>
      <c r="B8" s="43" t="s">
        <v>292</v>
      </c>
      <c r="C8" s="43">
        <v>314</v>
      </c>
    </row>
    <row r="9" spans="1:8">
      <c r="A9" s="43" t="s">
        <v>293</v>
      </c>
      <c r="B9" s="52" t="s">
        <v>292</v>
      </c>
      <c r="C9" s="43">
        <v>405</v>
      </c>
    </row>
    <row r="10" spans="1:8">
      <c r="A10" s="43" t="s">
        <v>294</v>
      </c>
      <c r="B10" s="43" t="s">
        <v>292</v>
      </c>
      <c r="C10" s="43">
        <v>530</v>
      </c>
    </row>
  </sheetData>
  <conditionalFormatting sqref="A1:C1">
    <cfRule type="uniqueValues" dxfId="10" priority="2"/>
  </conditionalFormatting>
  <conditionalFormatting sqref="G3:H3">
    <cfRule type="uniqu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BEB6-5F67-4007-88A2-C920DE152F37}">
  <dimension ref="A1:K9"/>
  <sheetViews>
    <sheetView workbookViewId="0">
      <selection activeCell="D3" sqref="D3"/>
    </sheetView>
  </sheetViews>
  <sheetFormatPr defaultRowHeight="15"/>
  <cols>
    <col min="2" max="2" width="15.85546875" customWidth="1"/>
    <col min="5" max="5" width="13.7109375" customWidth="1"/>
    <col min="8" max="8" width="12.28515625" customWidth="1"/>
  </cols>
  <sheetData>
    <row r="1" spans="1:11">
      <c r="A1" s="64" t="s">
        <v>42</v>
      </c>
      <c r="B1" s="64" t="s">
        <v>298</v>
      </c>
      <c r="C1" s="64" t="s">
        <v>299</v>
      </c>
      <c r="D1" s="64" t="s">
        <v>300</v>
      </c>
      <c r="E1" s="64" t="s">
        <v>301</v>
      </c>
    </row>
    <row r="2" spans="1:11">
      <c r="A2" s="43">
        <v>1</v>
      </c>
      <c r="B2" s="43" t="s">
        <v>51</v>
      </c>
      <c r="C2" s="43" t="s">
        <v>305</v>
      </c>
      <c r="D2" s="43" t="s">
        <v>309</v>
      </c>
      <c r="E2" s="43">
        <v>800</v>
      </c>
      <c r="G2" s="63" t="s">
        <v>313</v>
      </c>
      <c r="H2" s="33"/>
    </row>
    <row r="3" spans="1:11">
      <c r="A3" s="43">
        <v>2</v>
      </c>
      <c r="B3" s="43" t="s">
        <v>302</v>
      </c>
      <c r="C3" s="43" t="s">
        <v>306</v>
      </c>
      <c r="D3" s="43" t="s">
        <v>310</v>
      </c>
      <c r="E3" s="43">
        <v>700</v>
      </c>
      <c r="G3" s="64" t="s">
        <v>299</v>
      </c>
      <c r="H3" s="64" t="s">
        <v>314</v>
      </c>
    </row>
    <row r="4" spans="1:11">
      <c r="A4" s="43">
        <v>3</v>
      </c>
      <c r="B4" s="43" t="s">
        <v>50</v>
      </c>
      <c r="C4" s="43" t="s">
        <v>307</v>
      </c>
      <c r="D4" s="43" t="s">
        <v>311</v>
      </c>
      <c r="E4" s="43">
        <v>900</v>
      </c>
      <c r="G4" s="43" t="s">
        <v>305</v>
      </c>
      <c r="H4" s="43">
        <f>SUMIF(C2:C6,G4,E2:E6)</f>
        <v>800</v>
      </c>
    </row>
    <row r="5" spans="1:11">
      <c r="A5" s="43">
        <v>4</v>
      </c>
      <c r="B5" s="43" t="s">
        <v>303</v>
      </c>
      <c r="C5" s="43" t="s">
        <v>308</v>
      </c>
      <c r="D5" s="43" t="s">
        <v>312</v>
      </c>
      <c r="E5" s="43">
        <v>10000</v>
      </c>
      <c r="G5" s="43" t="s">
        <v>306</v>
      </c>
      <c r="H5" s="43">
        <f>SUMIF(C2:C6,G5,E2:E6)</f>
        <v>700</v>
      </c>
    </row>
    <row r="6" spans="1:11">
      <c r="A6" s="43">
        <v>5</v>
      </c>
      <c r="B6" s="43" t="s">
        <v>304</v>
      </c>
      <c r="C6" s="43" t="s">
        <v>308</v>
      </c>
      <c r="D6" s="43" t="s">
        <v>311</v>
      </c>
      <c r="E6" s="43">
        <v>6000</v>
      </c>
      <c r="G6" s="43" t="s">
        <v>308</v>
      </c>
      <c r="H6" s="43">
        <f>SUMIF(C2:C6,G6,E2:E6)</f>
        <v>16000</v>
      </c>
    </row>
    <row r="7" spans="1:11">
      <c r="G7" s="43" t="s">
        <v>307</v>
      </c>
      <c r="H7" s="43">
        <f>SUMIF(C2:C6,G7,E2:E6)</f>
        <v>900</v>
      </c>
    </row>
    <row r="9" spans="1:11">
      <c r="K9" t="s">
        <v>315</v>
      </c>
    </row>
  </sheetData>
  <hyperlinks>
    <hyperlink ref="G2" location="'SUMIF 2'!H2" display="REPORT" xr:uid="{8DD47D82-23DD-41A9-A87F-9D79C9FE815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62BF-AEC3-4E30-B8B1-CA7A46BD2CCE}">
  <dimension ref="A1:F7"/>
  <sheetViews>
    <sheetView workbookViewId="0">
      <selection activeCell="F3" sqref="F3"/>
    </sheetView>
  </sheetViews>
  <sheetFormatPr defaultRowHeight="15"/>
  <cols>
    <col min="2" max="2" width="11.42578125" customWidth="1"/>
  </cols>
  <sheetData>
    <row r="1" spans="1:6">
      <c r="A1" s="43" t="s">
        <v>316</v>
      </c>
      <c r="B1" s="43" t="s">
        <v>72</v>
      </c>
      <c r="C1" s="43" t="s">
        <v>73</v>
      </c>
    </row>
    <row r="2" spans="1:6">
      <c r="A2" s="43" t="s">
        <v>317</v>
      </c>
      <c r="B2" s="43">
        <v>11</v>
      </c>
      <c r="C2" s="43" t="s">
        <v>318</v>
      </c>
      <c r="E2" s="49" t="s">
        <v>316</v>
      </c>
      <c r="F2" s="49" t="s">
        <v>73</v>
      </c>
    </row>
    <row r="3" spans="1:6">
      <c r="A3" s="43" t="s">
        <v>319</v>
      </c>
      <c r="B3" s="43">
        <v>15</v>
      </c>
      <c r="C3" s="43" t="s">
        <v>320</v>
      </c>
      <c r="E3" s="43" t="s">
        <v>317</v>
      </c>
      <c r="F3" s="43" t="str">
        <f>VLOOKUP(E3,A2:C6,3,1)</f>
        <v>$1.50</v>
      </c>
    </row>
    <row r="4" spans="1:6">
      <c r="A4" s="43" t="s">
        <v>321</v>
      </c>
      <c r="B4" s="43">
        <v>9</v>
      </c>
      <c r="C4" s="43" t="s">
        <v>322</v>
      </c>
      <c r="E4" s="43" t="s">
        <v>319</v>
      </c>
      <c r="F4" s="43" t="str">
        <f>VLOOKUP(E4,A2:C6,3,1)</f>
        <v>$2.03</v>
      </c>
    </row>
    <row r="5" spans="1:6">
      <c r="A5" s="43" t="s">
        <v>323</v>
      </c>
      <c r="B5" s="43">
        <v>5</v>
      </c>
      <c r="C5" s="43" t="s">
        <v>324</v>
      </c>
      <c r="E5" s="43" t="s">
        <v>321</v>
      </c>
      <c r="F5" s="43" t="str">
        <f t="shared" ref="F5" si="0">VLOOKUP(E5,A4:C8,3,1)</f>
        <v>$3.10</v>
      </c>
    </row>
    <row r="6" spans="1:6">
      <c r="A6" s="43" t="s">
        <v>325</v>
      </c>
      <c r="B6" s="43">
        <v>10</v>
      </c>
      <c r="C6" s="43" t="s">
        <v>326</v>
      </c>
      <c r="E6" s="43" t="s">
        <v>323</v>
      </c>
      <c r="F6" s="43" t="str">
        <f t="shared" ref="F6" si="1">VLOOKUP(E6,A4:C8,3,1)</f>
        <v>$1.01</v>
      </c>
    </row>
    <row r="7" spans="1:6">
      <c r="E7" s="43" t="s">
        <v>325</v>
      </c>
      <c r="F7" s="43" t="str">
        <f t="shared" ref="F7" si="2">VLOOKUP(E7,A6:C10,3,1)</f>
        <v>$2.00</v>
      </c>
    </row>
  </sheetData>
  <conditionalFormatting sqref="E2:F7">
    <cfRule type="uniqueValues" dxfId="8" priority="3"/>
  </conditionalFormatting>
  <conditionalFormatting sqref="E2:F2">
    <cfRule type="duplicateValues" dxfId="7" priority="2"/>
  </conditionalFormatting>
  <conditionalFormatting sqref="A1:C1">
    <cfRule type="uniqueValues" dxfId="6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ACD9-A225-4969-A5B1-5CADCFE5604A}">
  <dimension ref="A1:G7"/>
  <sheetViews>
    <sheetView workbookViewId="0">
      <selection activeCell="F12" sqref="F12"/>
    </sheetView>
  </sheetViews>
  <sheetFormatPr defaultRowHeight="15"/>
  <cols>
    <col min="1" max="1" width="12.42578125" customWidth="1"/>
    <col min="2" max="2" width="14.5703125" customWidth="1"/>
    <col min="3" max="3" width="14.140625" customWidth="1"/>
    <col min="6" max="6" width="14.42578125" customWidth="1"/>
    <col min="7" max="7" width="16.42578125" customWidth="1"/>
  </cols>
  <sheetData>
    <row r="1" spans="1:7">
      <c r="A1" s="44" t="s">
        <v>43</v>
      </c>
      <c r="B1" s="44" t="s">
        <v>327</v>
      </c>
      <c r="C1" s="44" t="s">
        <v>328</v>
      </c>
      <c r="D1" s="44" t="s">
        <v>100</v>
      </c>
    </row>
    <row r="2" spans="1:7" ht="21">
      <c r="A2" s="67" t="s">
        <v>302</v>
      </c>
      <c r="B2" s="67">
        <v>102</v>
      </c>
      <c r="C2" s="68" t="s">
        <v>331</v>
      </c>
      <c r="D2" s="67">
        <v>80000</v>
      </c>
      <c r="F2" s="44" t="s">
        <v>43</v>
      </c>
      <c r="G2" s="44" t="s">
        <v>328</v>
      </c>
    </row>
    <row r="3" spans="1:7" ht="21">
      <c r="A3" s="67" t="s">
        <v>50</v>
      </c>
      <c r="B3" s="67">
        <v>202</v>
      </c>
      <c r="C3" s="68" t="s">
        <v>330</v>
      </c>
      <c r="D3" s="67">
        <v>99000</v>
      </c>
      <c r="F3" s="67" t="s">
        <v>51</v>
      </c>
      <c r="G3" s="67" t="str">
        <f>VLOOKUP(F3,A2:D6,3,1)</f>
        <v>MANAGER</v>
      </c>
    </row>
    <row r="4" spans="1:7" ht="21">
      <c r="A4" s="67" t="s">
        <v>52</v>
      </c>
      <c r="B4" s="67">
        <v>302</v>
      </c>
      <c r="C4" s="68" t="s">
        <v>333</v>
      </c>
      <c r="D4" s="67">
        <v>55000</v>
      </c>
      <c r="F4" s="65"/>
      <c r="G4" s="66"/>
    </row>
    <row r="5" spans="1:7" ht="21">
      <c r="A5" s="67" t="s">
        <v>51</v>
      </c>
      <c r="B5" s="67">
        <v>402</v>
      </c>
      <c r="C5" s="68" t="s">
        <v>329</v>
      </c>
      <c r="D5" s="67">
        <v>75000</v>
      </c>
      <c r="F5" s="65"/>
      <c r="G5" s="66"/>
    </row>
    <row r="6" spans="1:7" ht="21">
      <c r="A6" s="67" t="s">
        <v>334</v>
      </c>
      <c r="B6" s="67">
        <v>502</v>
      </c>
      <c r="C6" s="68" t="s">
        <v>332</v>
      </c>
      <c r="D6" s="67">
        <v>60000</v>
      </c>
      <c r="F6" s="65"/>
      <c r="G6" s="66"/>
    </row>
    <row r="7" spans="1:7" ht="21">
      <c r="F7" s="65"/>
      <c r="G7" s="66"/>
    </row>
  </sheetData>
  <conditionalFormatting sqref="F2:G3">
    <cfRule type="duplicateValues" dxfId="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E99AFA5-3F14-4174-A6CF-82019CB5825E}">
            <xm:f>NOT(ISERROR(SEARCH($F$7,F2)))</xm:f>
            <xm:f>$F$7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F2:G3</xm:sqref>
        </x14:conditionalFormatting>
        <x14:conditionalFormatting xmlns:xm="http://schemas.microsoft.com/office/excel/2006/main">
          <x14:cfRule type="containsText" priority="1" operator="containsText" id="{BA097264-6AC8-481E-B04F-EFF1E0DF1C0E}">
            <xm:f>NOT(ISERROR(SEARCH($C$5,A1)))</xm:f>
            <xm:f>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A1:D1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E8CF-B624-43C1-8B18-9991FA02E34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D0BF-7C86-4397-937E-2FF8B383905B}">
  <dimension ref="A3:D37"/>
  <sheetViews>
    <sheetView topLeftCell="A12" workbookViewId="0">
      <selection activeCell="D38" sqref="D38"/>
    </sheetView>
  </sheetViews>
  <sheetFormatPr defaultRowHeight="15"/>
  <sheetData>
    <row r="3" spans="1:4">
      <c r="A3" s="6" t="s">
        <v>21</v>
      </c>
      <c r="B3" s="5" t="s">
        <v>20</v>
      </c>
      <c r="C3" s="5" t="s">
        <v>18</v>
      </c>
      <c r="D3" s="5" t="s">
        <v>19</v>
      </c>
    </row>
    <row r="4" spans="1:4">
      <c r="A4" s="4">
        <v>1</v>
      </c>
      <c r="B4" s="4">
        <v>111</v>
      </c>
      <c r="C4" s="4">
        <v>243.2</v>
      </c>
      <c r="D4" s="4">
        <v>273.60000000000002</v>
      </c>
    </row>
    <row r="5" spans="1:4">
      <c r="A5" s="4">
        <v>2</v>
      </c>
      <c r="B5" s="4">
        <v>109</v>
      </c>
      <c r="C5" s="4">
        <v>282.8</v>
      </c>
      <c r="D5" s="4">
        <v>201.8</v>
      </c>
    </row>
    <row r="6" spans="1:4">
      <c r="A6" s="4">
        <v>3</v>
      </c>
      <c r="B6" s="4">
        <v>117</v>
      </c>
      <c r="C6" s="4">
        <v>292</v>
      </c>
      <c r="D6" s="4">
        <v>271.7</v>
      </c>
    </row>
    <row r="7" spans="1:4">
      <c r="A7" s="4">
        <v>4</v>
      </c>
      <c r="B7" s="4">
        <v>165.2</v>
      </c>
      <c r="C7" s="4">
        <v>263.10000000000002</v>
      </c>
      <c r="D7" s="4">
        <v>205.2</v>
      </c>
    </row>
    <row r="8" spans="1:4">
      <c r="A8" s="4">
        <v>5</v>
      </c>
      <c r="B8" s="4">
        <v>92.3</v>
      </c>
      <c r="C8" s="4">
        <v>254.9</v>
      </c>
      <c r="D8" s="4">
        <v>201.4</v>
      </c>
    </row>
    <row r="9" spans="1:4">
      <c r="A9" s="4">
        <v>6</v>
      </c>
      <c r="B9" s="4">
        <v>177.6</v>
      </c>
      <c r="C9" s="4">
        <v>284.8</v>
      </c>
      <c r="D9" s="4">
        <v>248.2</v>
      </c>
    </row>
    <row r="10" spans="1:4">
      <c r="A10" s="4">
        <v>7</v>
      </c>
      <c r="B10" s="4">
        <v>153.1</v>
      </c>
      <c r="C10" s="4">
        <v>224.4</v>
      </c>
      <c r="D10" s="4">
        <v>310.89999999999998</v>
      </c>
    </row>
    <row r="11" spans="1:4">
      <c r="A11" s="4">
        <v>8</v>
      </c>
      <c r="B11" s="4">
        <v>126.5</v>
      </c>
      <c r="C11" s="4">
        <v>325.3</v>
      </c>
      <c r="D11" s="4">
        <v>313.2</v>
      </c>
    </row>
    <row r="12" spans="1:4">
      <c r="A12" s="4">
        <v>9</v>
      </c>
      <c r="B12" s="4">
        <v>206.6</v>
      </c>
      <c r="C12" s="4">
        <v>307.8</v>
      </c>
      <c r="D12" s="4">
        <v>234.1</v>
      </c>
    </row>
    <row r="13" spans="1:4">
      <c r="A13" s="4">
        <v>10</v>
      </c>
      <c r="B13" s="4">
        <v>212</v>
      </c>
      <c r="C13" s="4">
        <v>246.5</v>
      </c>
      <c r="D13" s="4">
        <v>288.7</v>
      </c>
    </row>
    <row r="14" spans="1:4">
      <c r="A14" s="4">
        <v>11</v>
      </c>
      <c r="B14" s="4">
        <v>193.2</v>
      </c>
      <c r="C14" s="4">
        <v>164</v>
      </c>
      <c r="D14" s="4">
        <v>215.4</v>
      </c>
    </row>
    <row r="15" spans="1:4">
      <c r="A15" s="4">
        <v>12</v>
      </c>
      <c r="B15" s="4">
        <v>106.7</v>
      </c>
      <c r="C15" s="4">
        <v>330.6</v>
      </c>
      <c r="D15" s="4">
        <v>262.5</v>
      </c>
    </row>
    <row r="16" spans="1:4">
      <c r="A16" s="4">
        <v>13</v>
      </c>
      <c r="B16" s="4">
        <v>214.2</v>
      </c>
      <c r="C16" s="4">
        <v>269.3</v>
      </c>
      <c r="D16" s="4">
        <v>194.6</v>
      </c>
    </row>
    <row r="17" spans="1:4">
      <c r="A17" s="4">
        <v>14</v>
      </c>
      <c r="B17" s="4">
        <v>156.5</v>
      </c>
      <c r="C17" s="4">
        <v>351.3</v>
      </c>
      <c r="D17" s="4">
        <v>242.2</v>
      </c>
    </row>
    <row r="18" spans="1:4">
      <c r="A18" s="4">
        <v>15</v>
      </c>
      <c r="B18" s="4">
        <v>157</v>
      </c>
      <c r="C18" s="4">
        <v>231.6</v>
      </c>
      <c r="D18" s="4">
        <v>230.6</v>
      </c>
    </row>
    <row r="19" spans="1:4">
      <c r="A19" s="4">
        <v>16</v>
      </c>
      <c r="B19" s="4">
        <v>232.3</v>
      </c>
      <c r="C19" s="4">
        <v>270.60000000000002</v>
      </c>
      <c r="D19" s="4">
        <v>313.7</v>
      </c>
    </row>
    <row r="20" spans="1:4">
      <c r="A20" s="4">
        <v>17</v>
      </c>
      <c r="B20" s="4">
        <v>232.9</v>
      </c>
      <c r="C20" s="4">
        <v>286</v>
      </c>
      <c r="D20" s="4">
        <v>297.10000000000002</v>
      </c>
    </row>
    <row r="21" spans="1:4">
      <c r="A21" s="4">
        <v>18</v>
      </c>
      <c r="B21" s="4">
        <v>212.7</v>
      </c>
      <c r="C21" s="4">
        <v>187.5</v>
      </c>
      <c r="D21" s="4">
        <v>249.6</v>
      </c>
    </row>
    <row r="22" spans="1:4">
      <c r="A22" s="4">
        <v>19</v>
      </c>
      <c r="B22" s="4">
        <v>195.2</v>
      </c>
      <c r="C22" s="4">
        <v>309.7</v>
      </c>
      <c r="D22" s="4">
        <v>290.60000000000002</v>
      </c>
    </row>
    <row r="23" spans="1:4">
      <c r="A23" s="4">
        <v>20</v>
      </c>
      <c r="B23" s="4">
        <v>163.69999999999999</v>
      </c>
      <c r="C23" s="4">
        <v>297.5</v>
      </c>
      <c r="D23" s="4">
        <v>193.4</v>
      </c>
    </row>
    <row r="24" spans="1:4">
      <c r="A24" s="4">
        <v>21</v>
      </c>
      <c r="B24" s="4">
        <v>192.3</v>
      </c>
      <c r="C24" s="4">
        <v>294.10000000000002</v>
      </c>
      <c r="D24" s="4">
        <v>277.89999999999998</v>
      </c>
    </row>
    <row r="25" spans="1:4">
      <c r="A25" s="4">
        <v>22</v>
      </c>
      <c r="B25" s="4">
        <v>205.3</v>
      </c>
      <c r="C25" s="4">
        <v>318.3</v>
      </c>
      <c r="D25" s="4">
        <v>220.1</v>
      </c>
    </row>
    <row r="26" spans="1:4">
      <c r="A26" s="4">
        <v>23</v>
      </c>
      <c r="B26" s="4">
        <v>101.9</v>
      </c>
      <c r="C26" s="4">
        <v>340</v>
      </c>
      <c r="D26" s="4">
        <v>276.7</v>
      </c>
    </row>
    <row r="27" spans="1:4">
      <c r="A27" s="4">
        <v>24</v>
      </c>
      <c r="B27" s="4">
        <v>134.6</v>
      </c>
      <c r="C27" s="4">
        <v>331.1</v>
      </c>
      <c r="D27" s="4">
        <v>258.7</v>
      </c>
    </row>
    <row r="28" spans="1:4">
      <c r="A28" s="4">
        <v>25</v>
      </c>
      <c r="B28" s="4">
        <v>204.2</v>
      </c>
      <c r="C28" s="4">
        <v>305.7</v>
      </c>
      <c r="D28" s="4">
        <v>237.8</v>
      </c>
    </row>
    <row r="29" spans="1:4">
      <c r="A29" s="4">
        <v>26</v>
      </c>
      <c r="B29" s="4">
        <v>97.5</v>
      </c>
      <c r="C29" s="4">
        <v>320.10000000000002</v>
      </c>
      <c r="D29" s="4">
        <v>336.1</v>
      </c>
    </row>
    <row r="30" spans="1:4">
      <c r="A30" s="4">
        <v>27</v>
      </c>
      <c r="B30" s="4">
        <v>176.7</v>
      </c>
      <c r="C30" s="4">
        <v>349.3</v>
      </c>
      <c r="D30" s="4">
        <v>259.3</v>
      </c>
    </row>
    <row r="31" spans="1:4">
      <c r="A31" s="4">
        <v>28</v>
      </c>
      <c r="B31" s="4">
        <v>178.6</v>
      </c>
      <c r="C31" s="4">
        <v>304.8</v>
      </c>
      <c r="D31" s="4">
        <v>233.4</v>
      </c>
    </row>
    <row r="32" spans="1:4">
      <c r="A32" s="4">
        <v>29</v>
      </c>
      <c r="B32" s="4">
        <v>171.23</v>
      </c>
      <c r="C32" s="4">
        <v>297.39999999999998</v>
      </c>
      <c r="D32" s="4">
        <v>244.3</v>
      </c>
    </row>
    <row r="33" spans="1:4">
      <c r="A33" s="4">
        <v>30</v>
      </c>
      <c r="B33" s="4"/>
      <c r="C33" s="4">
        <v>233.33</v>
      </c>
      <c r="D33" s="4">
        <v>233.33</v>
      </c>
    </row>
    <row r="34" spans="1:4">
      <c r="A34" s="4">
        <v>31</v>
      </c>
      <c r="B34" s="4"/>
      <c r="C34" s="4">
        <v>301.39999999999998</v>
      </c>
      <c r="D34" s="4">
        <v>2666.5</v>
      </c>
    </row>
    <row r="36" spans="1:4">
      <c r="A36" s="7" t="s">
        <v>22</v>
      </c>
      <c r="B36">
        <f>COUNT(B4:B34)</f>
        <v>29</v>
      </c>
      <c r="C36">
        <f>COUNT(C4:C34)</f>
        <v>31</v>
      </c>
      <c r="D36">
        <f>COUNT(D4:D34)</f>
        <v>31</v>
      </c>
    </row>
    <row r="37" spans="1:4">
      <c r="A37" s="7" t="s">
        <v>23</v>
      </c>
      <c r="B37">
        <f>COUNTA(B4:B34)</f>
        <v>29</v>
      </c>
      <c r="C37">
        <f>COUNTA(C4:C34)</f>
        <v>31</v>
      </c>
      <c r="D37">
        <f>COUNTA(D4:D34)</f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D1BA-E457-4583-8DF1-9A1E05D2DAEE}">
  <dimension ref="A3:C20"/>
  <sheetViews>
    <sheetView workbookViewId="0">
      <selection activeCell="A3" sqref="A3"/>
    </sheetView>
  </sheetViews>
  <sheetFormatPr defaultRowHeight="15"/>
  <sheetData>
    <row r="3" spans="1:3">
      <c r="A3" s="15"/>
      <c r="B3" s="16"/>
      <c r="C3" s="17"/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9"/>
      <c r="C8" s="20"/>
    </row>
    <row r="9" spans="1:3">
      <c r="A9" s="18"/>
      <c r="B9" s="19"/>
      <c r="C9" s="20"/>
    </row>
    <row r="10" spans="1:3">
      <c r="A10" s="18"/>
      <c r="B10" s="19"/>
      <c r="C10" s="20"/>
    </row>
    <row r="11" spans="1:3">
      <c r="A11" s="18"/>
      <c r="B11" s="19"/>
      <c r="C11" s="20"/>
    </row>
    <row r="12" spans="1:3">
      <c r="A12" s="18"/>
      <c r="B12" s="19"/>
      <c r="C12" s="20"/>
    </row>
    <row r="13" spans="1:3">
      <c r="A13" s="18"/>
      <c r="B13" s="19"/>
      <c r="C13" s="20"/>
    </row>
    <row r="14" spans="1:3">
      <c r="A14" s="18"/>
      <c r="B14" s="19"/>
      <c r="C14" s="20"/>
    </row>
    <row r="15" spans="1:3">
      <c r="A15" s="18"/>
      <c r="B15" s="19"/>
      <c r="C15" s="20"/>
    </row>
    <row r="16" spans="1:3">
      <c r="A16" s="18"/>
      <c r="B16" s="19"/>
      <c r="C16" s="20"/>
    </row>
    <row r="17" spans="1:3">
      <c r="A17" s="18"/>
      <c r="B17" s="19"/>
      <c r="C17" s="20"/>
    </row>
    <row r="18" spans="1:3">
      <c r="A18" s="18"/>
      <c r="B18" s="19"/>
      <c r="C18" s="20"/>
    </row>
    <row r="19" spans="1:3">
      <c r="A19" s="18"/>
      <c r="B19" s="19"/>
      <c r="C19" s="20"/>
    </row>
    <row r="20" spans="1:3">
      <c r="A20" s="21"/>
      <c r="B20" s="22"/>
      <c r="C2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6AF3-6322-4214-9A45-5576C6449A41}">
  <dimension ref="B3:J11"/>
  <sheetViews>
    <sheetView workbookViewId="0">
      <selection activeCell="M2" sqref="M2"/>
    </sheetView>
  </sheetViews>
  <sheetFormatPr defaultRowHeight="15"/>
  <cols>
    <col min="2" max="2" width="33.5703125" customWidth="1"/>
    <col min="3" max="3" width="12.42578125" customWidth="1"/>
    <col min="4" max="4" width="12" customWidth="1"/>
    <col min="5" max="5" width="11.28515625" customWidth="1"/>
    <col min="6" max="6" width="11.7109375" customWidth="1"/>
    <col min="7" max="7" width="12.140625" customWidth="1"/>
    <col min="8" max="8" width="19.5703125" customWidth="1"/>
    <col min="9" max="10" width="14.140625" customWidth="1"/>
  </cols>
  <sheetData>
    <row r="3" spans="2:10" ht="21"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9" t="s">
        <v>30</v>
      </c>
      <c r="I3" s="24" t="s">
        <v>40</v>
      </c>
      <c r="J3" s="25" t="s">
        <v>41</v>
      </c>
    </row>
    <row r="4" spans="2:10" ht="21">
      <c r="I4" s="13" t="s">
        <v>31</v>
      </c>
      <c r="J4" s="14" t="s">
        <v>32</v>
      </c>
    </row>
    <row r="5" spans="2:10" ht="15.75">
      <c r="B5" s="10" t="s">
        <v>33</v>
      </c>
      <c r="C5" s="8">
        <v>9832.7000000000007</v>
      </c>
      <c r="D5" s="8">
        <v>9741.41</v>
      </c>
      <c r="E5" s="8">
        <v>18455.650000000001</v>
      </c>
      <c r="F5" s="8">
        <v>7224.3</v>
      </c>
      <c r="G5" s="8">
        <v>389.51</v>
      </c>
      <c r="H5" s="12">
        <v>45643.57</v>
      </c>
      <c r="I5">
        <f t="shared" ref="I5:I11" si="0">COUNT(C5:H5)</f>
        <v>6</v>
      </c>
      <c r="J5">
        <f t="shared" ref="J5:J11" si="1">COUNTA(C5:H5)</f>
        <v>6</v>
      </c>
    </row>
    <row r="6" spans="2:10" ht="15.75">
      <c r="B6" s="10" t="s">
        <v>34</v>
      </c>
      <c r="C6" s="8">
        <v>7263.96</v>
      </c>
      <c r="D6" s="8">
        <v>5998.79</v>
      </c>
      <c r="E6" s="8">
        <v>8350.7900000000009</v>
      </c>
      <c r="F6" s="8">
        <v>-121.3</v>
      </c>
      <c r="G6" s="8">
        <v>2556.42</v>
      </c>
      <c r="H6" s="12">
        <v>24048.66</v>
      </c>
      <c r="I6">
        <f t="shared" si="0"/>
        <v>6</v>
      </c>
      <c r="J6">
        <f t="shared" si="1"/>
        <v>6</v>
      </c>
    </row>
    <row r="7" spans="2:10" ht="15.75">
      <c r="B7" s="10" t="s">
        <v>35</v>
      </c>
      <c r="C7" s="8">
        <v>-1752.71</v>
      </c>
      <c r="D7" s="8">
        <v>4525.87</v>
      </c>
      <c r="E7" s="8">
        <v>-591.89</v>
      </c>
      <c r="F7" s="8">
        <v>-6833.74</v>
      </c>
      <c r="G7" s="8">
        <v>1585.19</v>
      </c>
      <c r="H7" s="12">
        <v>-3067.28</v>
      </c>
      <c r="I7">
        <f t="shared" si="0"/>
        <v>6</v>
      </c>
      <c r="J7">
        <f t="shared" si="1"/>
        <v>6</v>
      </c>
    </row>
    <row r="8" spans="2:10" ht="15.75">
      <c r="B8" s="10" t="s">
        <v>36</v>
      </c>
      <c r="C8" s="8">
        <v>-7441.39</v>
      </c>
      <c r="D8" s="8">
        <v>-8360.36</v>
      </c>
      <c r="E8" s="8">
        <v>-7851.77</v>
      </c>
      <c r="F8" s="8">
        <v>7418.62</v>
      </c>
      <c r="G8" s="8">
        <v>-4605.59</v>
      </c>
      <c r="H8" s="12">
        <v>-20840.490000000002</v>
      </c>
      <c r="I8">
        <f t="shared" si="0"/>
        <v>6</v>
      </c>
      <c r="J8">
        <f t="shared" si="1"/>
        <v>6</v>
      </c>
    </row>
    <row r="9" spans="2:10" ht="15.75">
      <c r="B9" s="10" t="s">
        <v>37</v>
      </c>
      <c r="C9" s="8">
        <v>-1915.74</v>
      </c>
      <c r="D9" s="8">
        <v>2193.2800000000002</v>
      </c>
      <c r="E9" s="8">
        <v>-92.87</v>
      </c>
      <c r="F9" s="8">
        <v>463.58</v>
      </c>
      <c r="G9" s="8">
        <v>-463.98</v>
      </c>
      <c r="H9" s="12">
        <v>184.27</v>
      </c>
      <c r="I9">
        <f t="shared" si="0"/>
        <v>6</v>
      </c>
      <c r="J9">
        <f t="shared" si="1"/>
        <v>6</v>
      </c>
    </row>
    <row r="10" spans="2:10" ht="15.75">
      <c r="B10" s="10" t="s">
        <v>38</v>
      </c>
      <c r="C10" s="8">
        <v>5718.23</v>
      </c>
      <c r="D10" s="8">
        <v>3524.95</v>
      </c>
      <c r="E10" s="8">
        <v>3187.28</v>
      </c>
      <c r="F10" s="8">
        <v>2723.7</v>
      </c>
      <c r="G10" s="8">
        <v>3187.75</v>
      </c>
      <c r="H10" s="12">
        <v>18341.91</v>
      </c>
      <c r="I10">
        <f t="shared" si="0"/>
        <v>6</v>
      </c>
      <c r="J10">
        <f t="shared" si="1"/>
        <v>6</v>
      </c>
    </row>
    <row r="11" spans="2:10" ht="15.75">
      <c r="B11" s="10" t="s">
        <v>39</v>
      </c>
      <c r="C11" s="8">
        <v>3802.49</v>
      </c>
      <c r="D11" s="8">
        <v>5718.23</v>
      </c>
      <c r="E11" s="8">
        <v>3094.41</v>
      </c>
      <c r="F11" s="11"/>
      <c r="G11" s="11"/>
      <c r="H11" s="12">
        <v>12615.13</v>
      </c>
      <c r="I11">
        <f t="shared" si="0"/>
        <v>4</v>
      </c>
      <c r="J11">
        <f t="shared" si="1"/>
        <v>4</v>
      </c>
    </row>
  </sheetData>
  <conditionalFormatting sqref="I5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BC5A-0644-484C-9872-BE37619A3EA9}">
  <dimension ref="A1:K23"/>
  <sheetViews>
    <sheetView workbookViewId="0">
      <selection activeCell="K11" sqref="K11"/>
    </sheetView>
  </sheetViews>
  <sheetFormatPr defaultRowHeight="15"/>
  <cols>
    <col min="2" max="2" width="10.85546875" customWidth="1"/>
    <col min="4" max="4" width="17.42578125" customWidth="1"/>
    <col min="7" max="7" width="13.85546875" customWidth="1"/>
    <col min="10" max="10" width="14.28515625" customWidth="1"/>
  </cols>
  <sheetData>
    <row r="1" spans="1:10">
      <c r="A1" s="26" t="s">
        <v>42</v>
      </c>
      <c r="B1" s="26" t="s">
        <v>43</v>
      </c>
      <c r="C1" s="26" t="s">
        <v>44</v>
      </c>
      <c r="D1" s="26" t="s">
        <v>45</v>
      </c>
      <c r="E1" s="26" t="s">
        <v>46</v>
      </c>
      <c r="F1" s="26" t="s">
        <v>47</v>
      </c>
      <c r="G1" s="26" t="s">
        <v>48</v>
      </c>
      <c r="H1" s="26" t="s">
        <v>22</v>
      </c>
      <c r="I1" s="26" t="s">
        <v>23</v>
      </c>
      <c r="J1" s="26" t="s">
        <v>49</v>
      </c>
    </row>
    <row r="2" spans="1:10">
      <c r="A2" s="26">
        <v>1</v>
      </c>
      <c r="B2" s="26" t="s">
        <v>50</v>
      </c>
      <c r="C2" s="26">
        <v>380013</v>
      </c>
      <c r="D2" s="26">
        <v>5</v>
      </c>
      <c r="E2" s="26">
        <v>626</v>
      </c>
      <c r="F2" s="26">
        <v>52</v>
      </c>
      <c r="G2" s="26">
        <v>89</v>
      </c>
      <c r="H2" s="26">
        <f t="shared" ref="H2:H21" si="0">COUNT(A2:G2)</f>
        <v>6</v>
      </c>
      <c r="I2" s="26">
        <f>COUNTA(A2:G2)</f>
        <v>7</v>
      </c>
      <c r="J2" s="26">
        <f>COUNTBLANK(A2:G2)</f>
        <v>0</v>
      </c>
    </row>
    <row r="3" spans="1:10">
      <c r="A3" s="26">
        <v>2</v>
      </c>
      <c r="B3" s="26" t="s">
        <v>51</v>
      </c>
      <c r="C3" s="26">
        <v>380001</v>
      </c>
      <c r="D3" s="26">
        <v>4</v>
      </c>
      <c r="E3" s="26">
        <v>61</v>
      </c>
      <c r="F3" s="26">
        <v>72</v>
      </c>
      <c r="G3" s="26"/>
      <c r="H3" s="26">
        <f t="shared" si="0"/>
        <v>5</v>
      </c>
      <c r="I3" s="26">
        <f>COUNTA(A3:G3)</f>
        <v>6</v>
      </c>
      <c r="J3" s="26">
        <f t="shared" ref="J3:J21" si="1">COUNTBLANK(A3:G3)</f>
        <v>1</v>
      </c>
    </row>
    <row r="4" spans="1:10">
      <c r="A4" s="26">
        <v>3</v>
      </c>
      <c r="B4" s="26" t="s">
        <v>52</v>
      </c>
      <c r="C4" s="26">
        <v>380005</v>
      </c>
      <c r="D4" s="26">
        <v>3</v>
      </c>
      <c r="E4" s="26">
        <v>161</v>
      </c>
      <c r="F4" s="26">
        <v>71</v>
      </c>
      <c r="G4" s="26">
        <v>66</v>
      </c>
      <c r="H4" s="26">
        <f t="shared" si="0"/>
        <v>6</v>
      </c>
      <c r="I4" s="26">
        <f t="shared" ref="I4:I21" si="2">COUNTA(A4:G4)</f>
        <v>7</v>
      </c>
      <c r="J4" s="26">
        <f t="shared" si="1"/>
        <v>0</v>
      </c>
    </row>
    <row r="5" spans="1:10">
      <c r="A5" s="26">
        <v>4</v>
      </c>
      <c r="B5" s="26" t="s">
        <v>53</v>
      </c>
      <c r="C5" s="26">
        <v>380009</v>
      </c>
      <c r="D5" s="26">
        <v>4</v>
      </c>
      <c r="E5" s="26">
        <v>6156</v>
      </c>
      <c r="F5" s="26"/>
      <c r="G5" s="26">
        <v>79</v>
      </c>
      <c r="H5" s="26">
        <f t="shared" si="0"/>
        <v>5</v>
      </c>
      <c r="I5" s="26">
        <f t="shared" si="2"/>
        <v>6</v>
      </c>
      <c r="J5" s="26">
        <f t="shared" si="1"/>
        <v>1</v>
      </c>
    </row>
    <row r="6" spans="1:10">
      <c r="A6" s="26">
        <v>5</v>
      </c>
      <c r="B6" s="26" t="s">
        <v>54</v>
      </c>
      <c r="C6" s="26">
        <v>380096</v>
      </c>
      <c r="D6" s="26"/>
      <c r="E6" s="26">
        <v>56</v>
      </c>
      <c r="F6" s="26">
        <v>65</v>
      </c>
      <c r="G6" s="26">
        <v>78</v>
      </c>
      <c r="H6" s="26">
        <f t="shared" si="0"/>
        <v>5</v>
      </c>
      <c r="I6" s="26">
        <f t="shared" si="2"/>
        <v>6</v>
      </c>
      <c r="J6" s="26">
        <f t="shared" si="1"/>
        <v>1</v>
      </c>
    </row>
    <row r="7" spans="1:10">
      <c r="A7" s="26">
        <v>6</v>
      </c>
      <c r="B7" s="26" t="s">
        <v>55</v>
      </c>
      <c r="C7" s="26"/>
      <c r="D7" s="26">
        <v>5</v>
      </c>
      <c r="E7" s="26">
        <v>665</v>
      </c>
      <c r="F7" s="26">
        <v>66</v>
      </c>
      <c r="G7" s="26">
        <v>99</v>
      </c>
      <c r="H7" s="26">
        <f t="shared" si="0"/>
        <v>5</v>
      </c>
      <c r="I7" s="26">
        <f t="shared" si="2"/>
        <v>6</v>
      </c>
      <c r="J7" s="26">
        <f t="shared" si="1"/>
        <v>1</v>
      </c>
    </row>
    <row r="8" spans="1:10">
      <c r="A8" s="26">
        <v>7</v>
      </c>
      <c r="B8" s="26" t="s">
        <v>56</v>
      </c>
      <c r="C8" s="26">
        <v>381200</v>
      </c>
      <c r="D8" s="26">
        <v>4</v>
      </c>
      <c r="E8" s="26">
        <v>85496</v>
      </c>
      <c r="F8" s="26">
        <v>78</v>
      </c>
      <c r="G8" s="26">
        <v>74</v>
      </c>
      <c r="H8" s="26">
        <f t="shared" si="0"/>
        <v>6</v>
      </c>
      <c r="I8" s="26">
        <f t="shared" si="2"/>
        <v>7</v>
      </c>
      <c r="J8" s="26">
        <f t="shared" si="1"/>
        <v>0</v>
      </c>
    </row>
    <row r="9" spans="1:10">
      <c r="A9" s="26">
        <v>8</v>
      </c>
      <c r="B9" s="26" t="s">
        <v>57</v>
      </c>
      <c r="C9" s="26"/>
      <c r="D9" s="26">
        <v>5</v>
      </c>
      <c r="E9" s="26">
        <v>565</v>
      </c>
      <c r="F9" s="26">
        <v>66</v>
      </c>
      <c r="G9" s="26">
        <v>79</v>
      </c>
      <c r="H9" s="26">
        <f t="shared" si="0"/>
        <v>5</v>
      </c>
      <c r="I9" s="26">
        <f t="shared" si="2"/>
        <v>6</v>
      </c>
      <c r="J9" s="26">
        <f t="shared" si="1"/>
        <v>1</v>
      </c>
    </row>
    <row r="10" spans="1:10">
      <c r="A10" s="26">
        <v>9</v>
      </c>
      <c r="B10" s="26" t="s">
        <v>58</v>
      </c>
      <c r="C10" s="26">
        <v>380099</v>
      </c>
      <c r="D10" s="26">
        <v>2</v>
      </c>
      <c r="E10" s="26">
        <v>565</v>
      </c>
      <c r="F10" s="26"/>
      <c r="G10" s="26"/>
      <c r="H10" s="26">
        <f t="shared" si="0"/>
        <v>4</v>
      </c>
      <c r="I10" s="26">
        <f t="shared" si="2"/>
        <v>5</v>
      </c>
      <c r="J10" s="26">
        <f t="shared" si="1"/>
        <v>2</v>
      </c>
    </row>
    <row r="11" spans="1:10">
      <c r="A11" s="26">
        <v>10</v>
      </c>
      <c r="B11" s="26" t="s">
        <v>59</v>
      </c>
      <c r="C11" s="26">
        <v>380152</v>
      </c>
      <c r="D11" s="26">
        <v>1</v>
      </c>
      <c r="E11" s="26">
        <v>66</v>
      </c>
      <c r="F11" s="26">
        <v>80</v>
      </c>
      <c r="G11" s="26">
        <v>85</v>
      </c>
      <c r="H11" s="26">
        <f t="shared" si="0"/>
        <v>6</v>
      </c>
      <c r="I11" s="26">
        <f t="shared" si="2"/>
        <v>7</v>
      </c>
      <c r="J11" s="26">
        <f t="shared" si="1"/>
        <v>0</v>
      </c>
    </row>
    <row r="12" spans="1:10">
      <c r="A12" s="26">
        <v>11</v>
      </c>
      <c r="B12" s="26" t="s">
        <v>60</v>
      </c>
      <c r="C12" s="26"/>
      <c r="D12" s="26">
        <v>3</v>
      </c>
      <c r="E12" s="26">
        <v>79</v>
      </c>
      <c r="F12" s="26">
        <v>87</v>
      </c>
      <c r="G12" s="26">
        <v>91</v>
      </c>
      <c r="H12" s="26">
        <f t="shared" si="0"/>
        <v>5</v>
      </c>
      <c r="I12" s="26">
        <f t="shared" si="2"/>
        <v>6</v>
      </c>
      <c r="J12" s="26">
        <f t="shared" si="1"/>
        <v>1</v>
      </c>
    </row>
    <row r="13" spans="1:10">
      <c r="A13" s="26">
        <v>12</v>
      </c>
      <c r="B13" s="26" t="s">
        <v>61</v>
      </c>
      <c r="C13" s="26">
        <v>380048</v>
      </c>
      <c r="D13" s="26">
        <v>8</v>
      </c>
      <c r="E13" s="26">
        <v>23</v>
      </c>
      <c r="F13" s="26"/>
      <c r="G13" s="26">
        <v>66</v>
      </c>
      <c r="H13" s="26">
        <f t="shared" si="0"/>
        <v>5</v>
      </c>
      <c r="I13" s="26">
        <f t="shared" si="2"/>
        <v>6</v>
      </c>
      <c r="J13" s="26">
        <f t="shared" si="1"/>
        <v>1</v>
      </c>
    </row>
    <row r="14" spans="1:10">
      <c r="A14" s="26">
        <v>13</v>
      </c>
      <c r="B14" s="26" t="s">
        <v>62</v>
      </c>
      <c r="C14" s="26">
        <v>380091</v>
      </c>
      <c r="D14" s="26">
        <v>9</v>
      </c>
      <c r="E14" s="26">
        <v>98</v>
      </c>
      <c r="F14" s="26">
        <v>75</v>
      </c>
      <c r="G14" s="26">
        <v>69</v>
      </c>
      <c r="H14" s="26">
        <f t="shared" si="0"/>
        <v>6</v>
      </c>
      <c r="I14" s="26">
        <f t="shared" si="2"/>
        <v>7</v>
      </c>
      <c r="J14" s="26">
        <f t="shared" si="1"/>
        <v>0</v>
      </c>
    </row>
    <row r="15" spans="1:10">
      <c r="A15" s="26">
        <v>14</v>
      </c>
      <c r="B15" s="26" t="s">
        <v>63</v>
      </c>
      <c r="C15" s="26">
        <v>380002</v>
      </c>
      <c r="D15" s="26"/>
      <c r="E15" s="26">
        <v>232</v>
      </c>
      <c r="F15" s="26">
        <v>75</v>
      </c>
      <c r="G15" s="26">
        <v>75</v>
      </c>
      <c r="H15" s="26">
        <f t="shared" si="0"/>
        <v>5</v>
      </c>
      <c r="I15" s="26">
        <f t="shared" si="2"/>
        <v>6</v>
      </c>
      <c r="J15" s="26">
        <f t="shared" si="1"/>
        <v>1</v>
      </c>
    </row>
    <row r="16" spans="1:10">
      <c r="A16" s="26">
        <v>15</v>
      </c>
      <c r="B16" s="26" t="s">
        <v>64</v>
      </c>
      <c r="C16" s="26">
        <v>370012</v>
      </c>
      <c r="D16" s="26"/>
      <c r="E16" s="26">
        <v>49</v>
      </c>
      <c r="F16" s="26">
        <v>55</v>
      </c>
      <c r="G16" s="26">
        <v>78</v>
      </c>
      <c r="H16" s="26">
        <f t="shared" si="0"/>
        <v>5</v>
      </c>
      <c r="I16" s="26">
        <f t="shared" si="2"/>
        <v>6</v>
      </c>
      <c r="J16" s="26">
        <f t="shared" si="1"/>
        <v>1</v>
      </c>
    </row>
    <row r="17" spans="1:11">
      <c r="A17" s="26">
        <v>16</v>
      </c>
      <c r="B17" s="26" t="s">
        <v>65</v>
      </c>
      <c r="C17" s="26"/>
      <c r="D17" s="26">
        <v>5</v>
      </c>
      <c r="E17" s="26">
        <v>499</v>
      </c>
      <c r="F17" s="26"/>
      <c r="G17" s="26"/>
      <c r="H17" s="26">
        <f t="shared" si="0"/>
        <v>3</v>
      </c>
      <c r="I17" s="26">
        <f t="shared" si="2"/>
        <v>4</v>
      </c>
      <c r="J17" s="26">
        <f t="shared" si="1"/>
        <v>3</v>
      </c>
    </row>
    <row r="18" spans="1:11">
      <c r="A18" s="26">
        <v>17</v>
      </c>
      <c r="B18" s="26" t="s">
        <v>66</v>
      </c>
      <c r="C18" s="26">
        <v>323650</v>
      </c>
      <c r="D18" s="26">
        <v>9</v>
      </c>
      <c r="E18" s="26">
        <v>99</v>
      </c>
      <c r="F18" s="26">
        <v>67</v>
      </c>
      <c r="G18" s="26">
        <v>85</v>
      </c>
      <c r="H18" s="26">
        <f t="shared" si="0"/>
        <v>6</v>
      </c>
      <c r="I18" s="26">
        <f t="shared" si="2"/>
        <v>7</v>
      </c>
      <c r="J18" s="26">
        <f t="shared" si="1"/>
        <v>0</v>
      </c>
    </row>
    <row r="19" spans="1:11">
      <c r="A19" s="26">
        <v>18</v>
      </c>
      <c r="B19" s="26" t="s">
        <v>67</v>
      </c>
      <c r="C19" s="26">
        <v>319500</v>
      </c>
      <c r="D19" s="26">
        <v>10</v>
      </c>
      <c r="E19" s="26">
        <v>32</v>
      </c>
      <c r="F19" s="26">
        <v>69</v>
      </c>
      <c r="G19" s="26">
        <v>87</v>
      </c>
      <c r="H19" s="26">
        <f t="shared" si="0"/>
        <v>6</v>
      </c>
      <c r="I19" s="26">
        <f t="shared" si="2"/>
        <v>7</v>
      </c>
      <c r="J19" s="26">
        <f t="shared" si="1"/>
        <v>0</v>
      </c>
    </row>
    <row r="20" spans="1:11">
      <c r="A20" s="26">
        <v>19</v>
      </c>
      <c r="B20" s="26" t="s">
        <v>68</v>
      </c>
      <c r="C20" s="26">
        <v>321990</v>
      </c>
      <c r="D20" s="26">
        <v>5</v>
      </c>
      <c r="E20" s="26">
        <v>45</v>
      </c>
      <c r="F20" s="26">
        <v>91</v>
      </c>
      <c r="G20" s="26"/>
      <c r="H20" s="26">
        <f t="shared" si="0"/>
        <v>5</v>
      </c>
      <c r="I20" s="26">
        <f t="shared" si="2"/>
        <v>6</v>
      </c>
      <c r="J20" s="26">
        <f t="shared" si="1"/>
        <v>1</v>
      </c>
    </row>
    <row r="21" spans="1:11">
      <c r="A21" s="26">
        <v>20</v>
      </c>
      <c r="B21" s="26" t="s">
        <v>69</v>
      </c>
      <c r="C21" s="26"/>
      <c r="D21" s="26">
        <v>8</v>
      </c>
      <c r="E21" s="26">
        <v>65</v>
      </c>
      <c r="F21" s="26">
        <v>82</v>
      </c>
      <c r="G21" s="26">
        <v>72</v>
      </c>
      <c r="H21" s="26">
        <f t="shared" si="0"/>
        <v>5</v>
      </c>
      <c r="I21" s="26">
        <f t="shared" si="2"/>
        <v>6</v>
      </c>
      <c r="J21" s="26">
        <f t="shared" si="1"/>
        <v>1</v>
      </c>
    </row>
    <row r="22" spans="1:11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8"/>
    </row>
  </sheetData>
  <conditionalFormatting sqref="A1:J1">
    <cfRule type="uniqueValues" dxfId="2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291-E09A-464D-B142-7653AEA727BF}">
  <dimension ref="A1:D11"/>
  <sheetViews>
    <sheetView workbookViewId="0">
      <selection activeCell="C23" sqref="C23"/>
    </sheetView>
  </sheetViews>
  <sheetFormatPr defaultRowHeight="15"/>
  <cols>
    <col min="1" max="1" width="17.28515625" customWidth="1"/>
    <col min="2" max="2" width="15.28515625" customWidth="1"/>
    <col min="3" max="3" width="16.42578125" customWidth="1"/>
    <col min="4" max="4" width="17" customWidth="1"/>
  </cols>
  <sheetData>
    <row r="1" spans="1:4">
      <c r="A1" s="29"/>
      <c r="B1" s="29"/>
      <c r="C1" s="29"/>
      <c r="D1" s="29"/>
    </row>
    <row r="2" spans="1:4">
      <c r="A2" s="29" t="s">
        <v>70</v>
      </c>
      <c r="B2" s="29" t="s">
        <v>74</v>
      </c>
      <c r="C2" s="29" t="s">
        <v>75</v>
      </c>
      <c r="D2" s="29" t="s">
        <v>76</v>
      </c>
    </row>
    <row r="3" spans="1:4">
      <c r="A3" s="29" t="s">
        <v>71</v>
      </c>
      <c r="B3" s="29" t="s">
        <v>77</v>
      </c>
      <c r="C3" s="29" t="s">
        <v>78</v>
      </c>
      <c r="D3" s="29" t="s">
        <v>79</v>
      </c>
    </row>
    <row r="4" spans="1:4">
      <c r="A4" s="29" t="s">
        <v>72</v>
      </c>
      <c r="B4" s="29">
        <v>25</v>
      </c>
      <c r="C4" s="29">
        <v>20</v>
      </c>
      <c r="D4" s="29">
        <v>14</v>
      </c>
    </row>
    <row r="5" spans="1:4">
      <c r="A5" s="29" t="s">
        <v>73</v>
      </c>
      <c r="B5" s="29" t="s">
        <v>80</v>
      </c>
      <c r="C5" s="29" t="s">
        <v>81</v>
      </c>
      <c r="D5" s="29" t="s">
        <v>82</v>
      </c>
    </row>
    <row r="6" spans="1:4">
      <c r="A6" s="29"/>
      <c r="B6" s="29"/>
      <c r="C6" s="29"/>
      <c r="D6" s="29"/>
    </row>
    <row r="7" spans="1:4">
      <c r="A7" s="30" t="s">
        <v>70</v>
      </c>
      <c r="B7" s="30" t="s">
        <v>73</v>
      </c>
      <c r="C7" s="29"/>
      <c r="D7" s="29"/>
    </row>
    <row r="8" spans="1:4">
      <c r="A8" s="30" t="s">
        <v>74</v>
      </c>
      <c r="B8" s="30" t="str">
        <f>HLOOKUP(A8,B2:D5,4,0)</f>
        <v>$26.95</v>
      </c>
      <c r="C8" s="29"/>
      <c r="D8" s="29"/>
    </row>
    <row r="9" spans="1:4">
      <c r="A9" s="30" t="s">
        <v>75</v>
      </c>
      <c r="B9" s="30" t="str">
        <f>HLOOKUP(A9,B2:D5,4,0)</f>
        <v>$28.20</v>
      </c>
      <c r="C9" s="29"/>
      <c r="D9" s="29"/>
    </row>
    <row r="10" spans="1:4">
      <c r="A10" s="30" t="s">
        <v>76</v>
      </c>
      <c r="B10" s="30" t="str">
        <f>HLOOKUP(A10,B2:D5,4,0)</f>
        <v>$30.40</v>
      </c>
      <c r="C10" s="29"/>
      <c r="D10" s="29"/>
    </row>
    <row r="11" spans="1:4">
      <c r="A11" s="29"/>
      <c r="B11" s="29"/>
      <c r="C11" s="29"/>
      <c r="D11" s="29"/>
    </row>
  </sheetData>
  <conditionalFormatting sqref="A7:B7">
    <cfRule type="uniqueValues" dxfId="21" priority="3"/>
  </conditionalFormatting>
  <conditionalFormatting sqref="A8:A10">
    <cfRule type="duplicateValues" dxfId="20" priority="1"/>
    <cfRule type="duplicateValues" dxfId="1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44C4-7546-461F-9E1F-58003140BE83}">
  <dimension ref="A1:C19"/>
  <sheetViews>
    <sheetView workbookViewId="0">
      <selection activeCell="G10" sqref="G10"/>
    </sheetView>
  </sheetViews>
  <sheetFormatPr defaultRowHeight="15"/>
  <cols>
    <col min="2" max="2" width="11" customWidth="1"/>
  </cols>
  <sheetData>
    <row r="1" spans="1:3">
      <c r="A1" s="31" t="s">
        <v>83</v>
      </c>
      <c r="B1" s="31" t="s">
        <v>84</v>
      </c>
      <c r="C1" s="31" t="s">
        <v>85</v>
      </c>
    </row>
    <row r="2" spans="1:3">
      <c r="A2" s="32" t="s">
        <v>5</v>
      </c>
      <c r="B2" s="32">
        <v>88</v>
      </c>
      <c r="C2" s="32" t="str">
        <f>_xlfn.IFS(B2:B19&gt;90,"A+",B2:B19&gt;80,"A",B2:B19&gt;75,"B",B2:B19&gt;60,"C",B2:B19&gt;45,"D",B2:B19&gt;30,"FAIL")</f>
        <v>A</v>
      </c>
    </row>
    <row r="3" spans="1:3">
      <c r="A3" s="32" t="s">
        <v>86</v>
      </c>
      <c r="B3" s="32">
        <v>68.56</v>
      </c>
      <c r="C3" s="32" t="str">
        <f>_xlfn.IFS(B3:B20&gt;90,"A+",B3:B20&gt;80,"A",B3:B20&gt;75,"B",B3:B20&gt;60,"C",B3:B20&gt;45,"D",B3:B20&gt;30,"FAIL")</f>
        <v>C</v>
      </c>
    </row>
    <row r="4" spans="1:3">
      <c r="A4" s="32" t="s">
        <v>87</v>
      </c>
      <c r="B4" s="32">
        <v>59.36</v>
      </c>
      <c r="C4" s="32" t="str">
        <f t="shared" ref="C4:C19" si="0">_xlfn.IFS(B4:B21&gt;90,"A+",B4:B21&gt;80,"A",B4:B21&gt;75,"B",B4:B21&gt;60,"C",B4:B21&gt;45,"D",B4:B21&gt;30,"FAIL")</f>
        <v>D</v>
      </c>
    </row>
    <row r="5" spans="1:3">
      <c r="A5" s="32" t="s">
        <v>6</v>
      </c>
      <c r="B5" s="32">
        <v>86.25</v>
      </c>
      <c r="C5" s="32" t="str">
        <f t="shared" si="0"/>
        <v>A</v>
      </c>
    </row>
    <row r="6" spans="1:3">
      <c r="A6" s="32" t="s">
        <v>7</v>
      </c>
      <c r="B6" s="32">
        <v>90.25</v>
      </c>
      <c r="C6" s="32" t="str">
        <f t="shared" si="0"/>
        <v>A+</v>
      </c>
    </row>
    <row r="7" spans="1:3">
      <c r="A7" s="32" t="s">
        <v>8</v>
      </c>
      <c r="B7" s="32">
        <v>79</v>
      </c>
      <c r="C7" s="32" t="str">
        <f t="shared" si="0"/>
        <v>B</v>
      </c>
    </row>
    <row r="8" spans="1:3">
      <c r="A8" s="32" t="s">
        <v>9</v>
      </c>
      <c r="B8" s="32">
        <v>77.36</v>
      </c>
      <c r="C8" s="32" t="str">
        <f t="shared" si="0"/>
        <v>B</v>
      </c>
    </row>
    <row r="9" spans="1:3">
      <c r="A9" s="32" t="s">
        <v>88</v>
      </c>
      <c r="B9" s="32">
        <v>89.65</v>
      </c>
      <c r="C9" s="32" t="str">
        <f t="shared" si="0"/>
        <v>A</v>
      </c>
    </row>
    <row r="10" spans="1:3">
      <c r="A10" s="32" t="s">
        <v>16</v>
      </c>
      <c r="B10" s="32">
        <v>68</v>
      </c>
      <c r="C10" s="32" t="str">
        <f t="shared" si="0"/>
        <v>C</v>
      </c>
    </row>
    <row r="11" spans="1:3">
      <c r="A11" s="32" t="s">
        <v>15</v>
      </c>
      <c r="B11" s="32">
        <v>69.25</v>
      </c>
      <c r="C11" s="32" t="str">
        <f t="shared" si="0"/>
        <v>C</v>
      </c>
    </row>
    <row r="12" spans="1:3">
      <c r="A12" s="32" t="s">
        <v>89</v>
      </c>
      <c r="B12" s="32">
        <v>78.25</v>
      </c>
      <c r="C12" s="32" t="str">
        <f t="shared" si="0"/>
        <v>B</v>
      </c>
    </row>
    <row r="13" spans="1:3">
      <c r="A13" s="32" t="s">
        <v>90</v>
      </c>
      <c r="B13" s="32">
        <v>75</v>
      </c>
      <c r="C13" s="32" t="str">
        <f t="shared" si="0"/>
        <v>C</v>
      </c>
    </row>
    <row r="14" spans="1:3">
      <c r="A14" s="32" t="s">
        <v>91</v>
      </c>
      <c r="B14" s="32">
        <v>35</v>
      </c>
      <c r="C14" s="32" t="str">
        <f t="shared" si="0"/>
        <v>FAIL</v>
      </c>
    </row>
    <row r="15" spans="1:3">
      <c r="A15" s="32" t="s">
        <v>92</v>
      </c>
      <c r="B15" s="32">
        <v>92</v>
      </c>
      <c r="C15" s="32" t="str">
        <f t="shared" si="0"/>
        <v>A+</v>
      </c>
    </row>
    <row r="16" spans="1:3">
      <c r="A16" s="32" t="s">
        <v>93</v>
      </c>
      <c r="B16" s="32">
        <v>86</v>
      </c>
      <c r="C16" s="32" t="str">
        <f t="shared" si="0"/>
        <v>A</v>
      </c>
    </row>
    <row r="17" spans="1:3">
      <c r="A17" s="32" t="s">
        <v>94</v>
      </c>
      <c r="B17" s="32">
        <v>55</v>
      </c>
      <c r="C17" s="32" t="str">
        <f t="shared" si="0"/>
        <v>D</v>
      </c>
    </row>
    <row r="18" spans="1:3">
      <c r="A18" s="32" t="s">
        <v>95</v>
      </c>
      <c r="B18" s="32">
        <v>95</v>
      </c>
      <c r="C18" s="32" t="str">
        <f t="shared" si="0"/>
        <v>A+</v>
      </c>
    </row>
    <row r="19" spans="1:3">
      <c r="A19" s="32" t="s">
        <v>96</v>
      </c>
      <c r="B19" s="32">
        <v>89</v>
      </c>
      <c r="C19" s="32" t="str">
        <f t="shared" si="0"/>
        <v>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89E6-705A-417B-ADA9-1F4156BC07AF}">
  <dimension ref="B2:M8"/>
  <sheetViews>
    <sheetView topLeftCell="B1" workbookViewId="0">
      <selection activeCell="J17" sqref="J17"/>
    </sheetView>
  </sheetViews>
  <sheetFormatPr defaultRowHeight="15"/>
  <cols>
    <col min="3" max="3" width="22.7109375" customWidth="1"/>
    <col min="5" max="5" width="14" customWidth="1"/>
    <col min="9" max="9" width="11.42578125" customWidth="1"/>
    <col min="10" max="11" width="12.5703125" customWidth="1"/>
    <col min="12" max="12" width="11.42578125" customWidth="1"/>
    <col min="13" max="13" width="11.5703125" customWidth="1"/>
  </cols>
  <sheetData>
    <row r="2" spans="2:13" ht="15.75">
      <c r="B2" s="35" t="s">
        <v>97</v>
      </c>
      <c r="C2" s="35" t="s">
        <v>98</v>
      </c>
      <c r="D2" s="35"/>
      <c r="E2" s="35" t="s">
        <v>102</v>
      </c>
      <c r="F2" s="35"/>
      <c r="I2" s="33" t="s">
        <v>107</v>
      </c>
      <c r="J2" s="33" t="s">
        <v>100</v>
      </c>
      <c r="K2" s="33" t="s">
        <v>108</v>
      </c>
      <c r="L2" s="33" t="s">
        <v>109</v>
      </c>
      <c r="M2" s="33" t="s">
        <v>110</v>
      </c>
    </row>
    <row r="3" spans="2:13" ht="15.75">
      <c r="B3" s="35">
        <v>1</v>
      </c>
      <c r="C3" s="35" t="s">
        <v>99</v>
      </c>
      <c r="D3" s="35">
        <v>600000</v>
      </c>
      <c r="E3" s="35" t="s">
        <v>103</v>
      </c>
      <c r="F3" s="35">
        <v>600000</v>
      </c>
      <c r="I3" t="str">
        <f>IF(C3= "CASH A/C", "MATCH", "NO MATCH")</f>
        <v>MATCH</v>
      </c>
      <c r="J3" s="29" t="str">
        <f t="shared" ref="J3:M6" si="0">IF(D3= "CASH A/C", "MATCH", "NO MATCH")</f>
        <v>NO MATCH</v>
      </c>
      <c r="K3" s="29" t="str">
        <f t="shared" si="0"/>
        <v>NO MATCH</v>
      </c>
      <c r="L3" s="29" t="str">
        <f t="shared" si="0"/>
        <v>NO MATCH</v>
      </c>
      <c r="M3" s="29" t="str">
        <f t="shared" si="0"/>
        <v>NO MATCH</v>
      </c>
    </row>
    <row r="4" spans="2:13" ht="15.75">
      <c r="B4" s="35">
        <v>2</v>
      </c>
      <c r="C4" s="35" t="s">
        <v>100</v>
      </c>
      <c r="D4" s="35">
        <v>280000</v>
      </c>
      <c r="E4" s="35" t="s">
        <v>99</v>
      </c>
      <c r="F4" s="35">
        <v>280000</v>
      </c>
      <c r="I4" s="29" t="str">
        <f t="shared" ref="I4:I6" si="1">IF(C4= "CASH A/C", "MATCH", "NO MATCH")</f>
        <v>NO MATCH</v>
      </c>
      <c r="J4" s="29" t="str">
        <f t="shared" si="0"/>
        <v>NO MATCH</v>
      </c>
      <c r="K4" s="29" t="str">
        <f t="shared" si="0"/>
        <v>MATCH</v>
      </c>
      <c r="L4" s="29" t="str">
        <f t="shared" si="0"/>
        <v>NO MATCH</v>
      </c>
      <c r="M4" s="29" t="str">
        <f t="shared" si="0"/>
        <v>NO MATCH</v>
      </c>
    </row>
    <row r="5" spans="2:13" ht="15.75">
      <c r="B5" s="35">
        <v>3</v>
      </c>
      <c r="C5" s="35" t="s">
        <v>101</v>
      </c>
      <c r="D5" s="35">
        <v>8000</v>
      </c>
      <c r="E5" s="35" t="s">
        <v>104</v>
      </c>
      <c r="F5" s="35">
        <v>8000</v>
      </c>
      <c r="I5" s="29" t="str">
        <f t="shared" si="1"/>
        <v>NO MATCH</v>
      </c>
      <c r="J5" s="29" t="str">
        <f t="shared" si="0"/>
        <v>NO MATCH</v>
      </c>
      <c r="K5" s="29" t="str">
        <f t="shared" si="0"/>
        <v>NO MATCH</v>
      </c>
      <c r="L5" s="29" t="str">
        <f t="shared" si="0"/>
        <v>NO MATCH</v>
      </c>
      <c r="M5" s="29" t="str">
        <f t="shared" si="0"/>
        <v>NO MATCH</v>
      </c>
    </row>
    <row r="6" spans="2:13" ht="15.75">
      <c r="B6" s="37">
        <v>4</v>
      </c>
      <c r="C6" s="37" t="s">
        <v>104</v>
      </c>
      <c r="D6" s="37">
        <v>15000</v>
      </c>
      <c r="E6" s="37" t="s">
        <v>106</v>
      </c>
      <c r="F6" s="37">
        <v>15000</v>
      </c>
      <c r="I6" s="29" t="str">
        <f t="shared" si="1"/>
        <v>NO MATCH</v>
      </c>
      <c r="J6" s="29" t="str">
        <f t="shared" si="0"/>
        <v>NO MATCH</v>
      </c>
      <c r="K6" s="29" t="str">
        <f t="shared" si="0"/>
        <v>NO MATCH</v>
      </c>
      <c r="L6" s="29" t="str">
        <f t="shared" si="0"/>
        <v>NO MATCH</v>
      </c>
      <c r="M6" s="29" t="str">
        <f t="shared" si="0"/>
        <v>NO MATCH</v>
      </c>
    </row>
    <row r="7" spans="2:13">
      <c r="B7" s="28"/>
      <c r="C7" s="34"/>
      <c r="D7" s="28"/>
      <c r="E7" s="34"/>
      <c r="F7" s="28"/>
    </row>
    <row r="8" spans="2:13" ht="15.75">
      <c r="C8" s="36" t="s">
        <v>105</v>
      </c>
      <c r="D8">
        <f>SUM(D3:D6)</f>
        <v>903000</v>
      </c>
      <c r="E8" s="33" t="s">
        <v>105</v>
      </c>
      <c r="F8">
        <f>SUM(F3:F6)</f>
        <v>903000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AVERAGE1</vt:lpstr>
      <vt:lpstr>AVERAGE3</vt:lpstr>
      <vt:lpstr>COUNT1</vt:lpstr>
      <vt:lpstr>Sheet2</vt:lpstr>
      <vt:lpstr>COUNT2</vt:lpstr>
      <vt:lpstr>COUNT3</vt:lpstr>
      <vt:lpstr>HLOOKUP</vt:lpstr>
      <vt:lpstr>IF1</vt:lpstr>
      <vt:lpstr>IF2</vt:lpstr>
      <vt:lpstr>IF3</vt:lpstr>
      <vt:lpstr>IF4</vt:lpstr>
      <vt:lpstr>MATH1</vt:lpstr>
      <vt:lpstr>MAX MIN 1</vt:lpstr>
      <vt:lpstr>MAX MIN 2</vt:lpstr>
      <vt:lpstr>MAX MIN 3</vt:lpstr>
      <vt:lpstr>NESTED IF 1</vt:lpstr>
      <vt:lpstr>SUM1</vt:lpstr>
      <vt:lpstr>SUM2</vt:lpstr>
      <vt:lpstr>SUM 3</vt:lpstr>
      <vt:lpstr>SUMIF 1</vt:lpstr>
      <vt:lpstr>SUMIF 2</vt:lpstr>
      <vt:lpstr>VLOOKUP2A </vt:lpstr>
      <vt:lpstr>VLOOKUP1</vt:lpstr>
      <vt:lpstr>FIRST_EXERCISE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2023-09-25T11:36:49Z</dcterms:created>
  <dcterms:modified xsi:type="dcterms:W3CDTF">2023-10-06T11:49:51Z</dcterms:modified>
</cp:coreProperties>
</file>