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/Downloads/"/>
    </mc:Choice>
  </mc:AlternateContent>
  <xr:revisionPtr revIDLastSave="0" documentId="13_ncr:1_{A8738E0D-14E7-0C4D-B740-1ECC41E69DD5}" xr6:coauthVersionLast="36" xr6:coauthVersionMax="36" xr10:uidLastSave="{00000000-0000-0000-0000-000000000000}"/>
  <bookViews>
    <workbookView xWindow="0" yWindow="500" windowWidth="28800" windowHeight="16140" xr2:uid="{8FB6FE22-33B6-D041-87CE-B4D9C5452D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" l="1"/>
  <c r="Y20" i="1" s="1"/>
  <c r="Z20" i="1" s="1"/>
  <c r="X20" i="1"/>
  <c r="W21" i="1"/>
  <c r="Y21" i="1" s="1"/>
  <c r="Z21" i="1" s="1"/>
  <c r="X21" i="1"/>
  <c r="W22" i="1"/>
  <c r="Y22" i="1" s="1"/>
  <c r="Z22" i="1" s="1"/>
  <c r="X22" i="1"/>
  <c r="W23" i="1"/>
  <c r="Y23" i="1" s="1"/>
  <c r="Z23" i="1" s="1"/>
  <c r="X23" i="1"/>
  <c r="W24" i="1"/>
  <c r="Y24" i="1" s="1"/>
  <c r="Z24" i="1" s="1"/>
  <c r="X24" i="1"/>
  <c r="W25" i="1"/>
  <c r="Y25" i="1" s="1"/>
  <c r="Z25" i="1" s="1"/>
  <c r="X25" i="1"/>
  <c r="Q20" i="1"/>
  <c r="S20" i="1" s="1"/>
  <c r="T20" i="1" s="1"/>
  <c r="R20" i="1"/>
  <c r="Q21" i="1"/>
  <c r="S21" i="1" s="1"/>
  <c r="T21" i="1" s="1"/>
  <c r="R21" i="1"/>
  <c r="Q22" i="1"/>
  <c r="S22" i="1" s="1"/>
  <c r="T22" i="1" s="1"/>
  <c r="R22" i="1"/>
  <c r="Q23" i="1"/>
  <c r="S23" i="1" s="1"/>
  <c r="T23" i="1" s="1"/>
  <c r="R23" i="1"/>
  <c r="Q24" i="1"/>
  <c r="S24" i="1" s="1"/>
  <c r="T24" i="1" s="1"/>
  <c r="R24" i="1"/>
  <c r="Q25" i="1"/>
  <c r="S25" i="1" s="1"/>
  <c r="T25" i="1" s="1"/>
  <c r="R25" i="1"/>
  <c r="K20" i="1"/>
  <c r="M20" i="1" s="1"/>
  <c r="N20" i="1" s="1"/>
  <c r="L20" i="1"/>
  <c r="K21" i="1"/>
  <c r="M21" i="1" s="1"/>
  <c r="N21" i="1" s="1"/>
  <c r="L21" i="1"/>
  <c r="K22" i="1"/>
  <c r="M22" i="1" s="1"/>
  <c r="N22" i="1" s="1"/>
  <c r="L22" i="1"/>
  <c r="K23" i="1"/>
  <c r="M23" i="1" s="1"/>
  <c r="N23" i="1" s="1"/>
  <c r="L23" i="1"/>
  <c r="K24" i="1"/>
  <c r="M24" i="1" s="1"/>
  <c r="N24" i="1" s="1"/>
  <c r="L24" i="1"/>
  <c r="K25" i="1"/>
  <c r="M25" i="1" s="1"/>
  <c r="N25" i="1" s="1"/>
  <c r="L25" i="1"/>
  <c r="F20" i="1"/>
  <c r="G20" i="1" s="1"/>
  <c r="H20" i="1" s="1"/>
  <c r="F21" i="1"/>
  <c r="G21" i="1" s="1"/>
  <c r="H21" i="1" s="1"/>
  <c r="F22" i="1"/>
  <c r="G22" i="1"/>
  <c r="H22" i="1" s="1"/>
  <c r="F23" i="1"/>
  <c r="G23" i="1"/>
  <c r="H23" i="1"/>
  <c r="F24" i="1"/>
  <c r="G24" i="1" s="1"/>
  <c r="H24" i="1" s="1"/>
  <c r="F25" i="1"/>
  <c r="G25" i="1" s="1"/>
  <c r="H25" i="1" s="1"/>
  <c r="E20" i="1"/>
  <c r="E21" i="1"/>
  <c r="E22" i="1"/>
  <c r="E23" i="1"/>
  <c r="E24" i="1"/>
  <c r="E25" i="1"/>
  <c r="N6" i="1"/>
  <c r="Q6" i="1"/>
  <c r="R6" i="1"/>
  <c r="N7" i="1"/>
  <c r="Q7" i="1"/>
  <c r="R7" i="1"/>
  <c r="N8" i="1"/>
  <c r="Q8" i="1"/>
  <c r="S8" i="1" s="1"/>
  <c r="T8" i="1" s="1"/>
  <c r="R8" i="1"/>
  <c r="N9" i="1"/>
  <c r="Q9" i="1"/>
  <c r="R9" i="1"/>
  <c r="N10" i="1"/>
  <c r="Q10" i="1"/>
  <c r="R10" i="1"/>
  <c r="N11" i="1"/>
  <c r="Q11" i="1"/>
  <c r="R11" i="1"/>
  <c r="N12" i="1"/>
  <c r="Q12" i="1"/>
  <c r="S12" i="1" s="1"/>
  <c r="T12" i="1" s="1"/>
  <c r="R12" i="1"/>
  <c r="N13" i="1"/>
  <c r="Q13" i="1"/>
  <c r="R13" i="1"/>
  <c r="S13" i="1" s="1"/>
  <c r="T13" i="1" s="1"/>
  <c r="N14" i="1"/>
  <c r="Q14" i="1"/>
  <c r="R14" i="1"/>
  <c r="N15" i="1"/>
  <c r="Q15" i="1"/>
  <c r="R15" i="1"/>
  <c r="N16" i="1"/>
  <c r="Q16" i="1"/>
  <c r="S16" i="1" s="1"/>
  <c r="T16" i="1" s="1"/>
  <c r="R16" i="1"/>
  <c r="N17" i="1"/>
  <c r="Q17" i="1"/>
  <c r="R17" i="1"/>
  <c r="S17" i="1" s="1"/>
  <c r="T17" i="1" s="1"/>
  <c r="N18" i="1"/>
  <c r="Q18" i="1"/>
  <c r="R18" i="1"/>
  <c r="N19" i="1"/>
  <c r="Q19" i="1"/>
  <c r="R19" i="1"/>
  <c r="W7" i="1"/>
  <c r="W8" i="1"/>
  <c r="W9" i="1"/>
  <c r="W10" i="1"/>
  <c r="Y10" i="1" s="1"/>
  <c r="Z10" i="1" s="1"/>
  <c r="W11" i="1"/>
  <c r="W12" i="1"/>
  <c r="W13" i="1"/>
  <c r="W14" i="1"/>
  <c r="Y14" i="1" s="1"/>
  <c r="Z14" i="1" s="1"/>
  <c r="W15" i="1"/>
  <c r="W16" i="1"/>
  <c r="Y16" i="1" s="1"/>
  <c r="Z16" i="1" s="1"/>
  <c r="W17" i="1"/>
  <c r="W18" i="1"/>
  <c r="Y18" i="1" s="1"/>
  <c r="Z18" i="1" s="1"/>
  <c r="W19" i="1"/>
  <c r="W6" i="1"/>
  <c r="Y6" i="1" s="1"/>
  <c r="Z6" i="1" s="1"/>
  <c r="X19" i="1"/>
  <c r="Y19" i="1"/>
  <c r="Z19" i="1" s="1"/>
  <c r="X18" i="1"/>
  <c r="X17" i="1"/>
  <c r="Y17" i="1"/>
  <c r="Z17" i="1" s="1"/>
  <c r="X16" i="1"/>
  <c r="X15" i="1"/>
  <c r="Y15" i="1"/>
  <c r="Z15" i="1" s="1"/>
  <c r="X14" i="1"/>
  <c r="X13" i="1"/>
  <c r="Y13" i="1"/>
  <c r="Z13" i="1" s="1"/>
  <c r="X12" i="1"/>
  <c r="Y12" i="1"/>
  <c r="Z12" i="1" s="1"/>
  <c r="X11" i="1"/>
  <c r="Y11" i="1"/>
  <c r="Z11" i="1" s="1"/>
  <c r="X10" i="1"/>
  <c r="X9" i="1"/>
  <c r="Y9" i="1"/>
  <c r="Z9" i="1" s="1"/>
  <c r="X8" i="1"/>
  <c r="Y8" i="1"/>
  <c r="Z8" i="1" s="1"/>
  <c r="X7" i="1"/>
  <c r="Y7" i="1"/>
  <c r="Z7" i="1" s="1"/>
  <c r="X6" i="1"/>
  <c r="S10" i="1"/>
  <c r="T10" i="1" s="1"/>
  <c r="S14" i="1"/>
  <c r="T14" i="1" s="1"/>
  <c r="S18" i="1"/>
  <c r="T18" i="1" s="1"/>
  <c r="S19" i="1"/>
  <c r="T19" i="1" s="1"/>
  <c r="K7" i="1"/>
  <c r="M7" i="1" s="1"/>
  <c r="K8" i="1"/>
  <c r="K9" i="1"/>
  <c r="K10" i="1"/>
  <c r="K11" i="1"/>
  <c r="M11" i="1" s="1"/>
  <c r="K12" i="1"/>
  <c r="K13" i="1"/>
  <c r="K14" i="1"/>
  <c r="K15" i="1"/>
  <c r="M15" i="1" s="1"/>
  <c r="K16" i="1"/>
  <c r="K17" i="1"/>
  <c r="K18" i="1"/>
  <c r="K19" i="1"/>
  <c r="M19" i="1" s="1"/>
  <c r="K6" i="1"/>
  <c r="S15" i="1"/>
  <c r="T15" i="1" s="1"/>
  <c r="S11" i="1"/>
  <c r="T11" i="1" s="1"/>
  <c r="S9" i="1"/>
  <c r="T9" i="1" s="1"/>
  <c r="S7" i="1"/>
  <c r="T7" i="1" s="1"/>
  <c r="S6" i="1"/>
  <c r="T6" i="1" s="1"/>
  <c r="L19" i="1"/>
  <c r="L18" i="1"/>
  <c r="M18" i="1"/>
  <c r="L17" i="1"/>
  <c r="M17" i="1"/>
  <c r="L16" i="1"/>
  <c r="M16" i="1"/>
  <c r="L15" i="1"/>
  <c r="L14" i="1"/>
  <c r="M14" i="1"/>
  <c r="L13" i="1"/>
  <c r="M13" i="1"/>
  <c r="L12" i="1"/>
  <c r="M12" i="1"/>
  <c r="L11" i="1"/>
  <c r="L10" i="1"/>
  <c r="M10" i="1"/>
  <c r="L9" i="1"/>
  <c r="M9" i="1"/>
  <c r="L8" i="1"/>
  <c r="M8" i="1"/>
  <c r="L7" i="1"/>
  <c r="L6" i="1"/>
  <c r="M6" i="1"/>
  <c r="F7" i="1"/>
  <c r="G7" i="1" s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F8" i="1"/>
  <c r="F9" i="1"/>
  <c r="F10" i="1"/>
  <c r="F11" i="1"/>
  <c r="F12" i="1"/>
  <c r="F13" i="1"/>
  <c r="F14" i="1"/>
  <c r="F15" i="1"/>
  <c r="F16" i="1"/>
  <c r="F17" i="1"/>
  <c r="F18" i="1"/>
  <c r="F1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G6" i="1"/>
  <c r="H6" i="1" s="1"/>
</calcChain>
</file>

<file path=xl/sharedStrings.xml><?xml version="1.0" encoding="utf-8"?>
<sst xmlns="http://schemas.openxmlformats.org/spreadsheetml/2006/main" count="35" uniqueCount="23">
  <si>
    <t xml:space="preserve">initial porosity </t>
  </si>
  <si>
    <t xml:space="preserve">initial pressure </t>
  </si>
  <si>
    <t xml:space="preserve"> 1,100 psia</t>
  </si>
  <si>
    <t xml:space="preserve">c0 </t>
  </si>
  <si>
    <t xml:space="preserve"> 0.013 psia-1</t>
  </si>
  <si>
    <t xml:space="preserve">Young’s modulus </t>
  </si>
  <si>
    <t xml:space="preserve"> (1.24–4.45)E+5 psia</t>
  </si>
  <si>
    <t xml:space="preserve">pL </t>
  </si>
  <si>
    <t xml:space="preserve"> 625 psia</t>
  </si>
  <si>
    <t>P</t>
  </si>
  <si>
    <t>φ/φ_i</t>
  </si>
  <si>
    <t>term 1</t>
  </si>
  <si>
    <t>term 2</t>
  </si>
  <si>
    <t>Poisson’s ratio</t>
  </si>
  <si>
    <t>0.001-0.005</t>
  </si>
  <si>
    <t>φ_i = 0.001 and E = 124000</t>
  </si>
  <si>
    <t>φ_i = 0.001 and E = 445000</t>
  </si>
  <si>
    <t>φ_i = 0.005 and E = 124000</t>
  </si>
  <si>
    <t>φ_i = 0.005 and E = 445000</t>
  </si>
  <si>
    <t>k/k_i (3)</t>
  </si>
  <si>
    <t>k/k_i (2)</t>
  </si>
  <si>
    <t>k/k_i (1)</t>
  </si>
  <si>
    <t>k/k_i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</si>
</sst>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Chart</a:t>
            </a:r>
            <a:r>
              <a:rPr lang="en-US"/>
              <a:t> </a:t>
            </a:r>
            <a:r>
              <a:rPr lang="en-US" sz="2400"/>
              <a:t>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k/k_i 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Sheet1!$D$6:$D$25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Sheet1!$H$6:$H$25</c:f>
              <c:numCache>
                <c:formatCode>General</c:formatCode>
                <c:ptCount val="20"/>
                <c:pt idx="0">
                  <c:v>-6691611235606184</c:v>
                </c:pt>
                <c:pt idx="1">
                  <c:v>-4895063190956282</c:v>
                </c:pt>
                <c:pt idx="2">
                  <c:v>-3452815720735019.5</c:v>
                </c:pt>
                <c:pt idx="3">
                  <c:v>-2325955081773291.5</c:v>
                </c:pt>
                <c:pt idx="4">
                  <c:v>-1475567530901995.5</c:v>
                </c:pt>
                <c:pt idx="5">
                  <c:v>-862739324952028.12</c:v>
                </c:pt>
                <c:pt idx="6">
                  <c:v>-448556720754286.19</c:v>
                </c:pt>
                <c:pt idx="7">
                  <c:v>-194105975139666.25</c:v>
                </c:pt>
                <c:pt idx="8">
                  <c:v>-60473344939065.055</c:v>
                </c:pt>
                <c:pt idx="9">
                  <c:v>-8745086983379.2246</c:v>
                </c:pt>
                <c:pt idx="10">
                  <c:v>-7458103505.4173222</c:v>
                </c:pt>
                <c:pt idx="11">
                  <c:v>4653284869659.6729</c:v>
                </c:pt>
                <c:pt idx="12">
                  <c:v>44150885105219.383</c:v>
                </c:pt>
                <c:pt idx="13">
                  <c:v>157399085772277.03</c:v>
                </c:pt>
                <c:pt idx="14">
                  <c:v>383311630039935.81</c:v>
                </c:pt>
                <c:pt idx="15">
                  <c:v>760802261077299.25</c:v>
                </c:pt>
                <c:pt idx="16">
                  <c:v>1328784722053470.5</c:v>
                </c:pt>
                <c:pt idx="17">
                  <c:v>2126172756137553</c:v>
                </c:pt>
                <c:pt idx="18">
                  <c:v>3191880106498650</c:v>
                </c:pt>
                <c:pt idx="19">
                  <c:v>4564820516305865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7-7743-AB17-E71087E12D5A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k/k_i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Sheet1!$D$6:$D$25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Sheet1!$N$6:$N$25</c:f>
              <c:numCache>
                <c:formatCode>General</c:formatCode>
                <c:ptCount val="20"/>
                <c:pt idx="0">
                  <c:v>-3.0238815565094003E+17</c:v>
                </c:pt>
                <c:pt idx="1">
                  <c:v>-2.2065492553177821E+17</c:v>
                </c:pt>
                <c:pt idx="2">
                  <c:v>-1.5516098211798125E+17</c:v>
                </c:pt>
                <c:pt idx="3">
                  <c:v>-1.0410779417002741E+17</c:v>
                </c:pt>
                <c:pt idx="4">
                  <c:v>-6.5696830448394496E+16</c:v>
                </c:pt>
                <c:pt idx="5">
                  <c:v>-3.812955971356052E+16</c:v>
                </c:pt>
                <c:pt idx="6">
                  <c:v>-1.9607450726003436E+16</c:v>
                </c:pt>
                <c:pt idx="7">
                  <c:v>-8331972246201232</c:v>
                </c:pt>
                <c:pt idx="8">
                  <c:v>-2504593034631856</c:v>
                </c:pt>
                <c:pt idx="9">
                  <c:v>-326781851773289.88</c:v>
                </c:pt>
                <c:pt idx="10">
                  <c:v>-7458103505.4173222</c:v>
                </c:pt>
                <c:pt idx="11">
                  <c:v>274261385899526.03</c:v>
                </c:pt>
                <c:pt idx="12">
                  <c:v>2294555919757832.5</c:v>
                </c:pt>
                <c:pt idx="13">
                  <c:v>7859407382993444</c:v>
                </c:pt>
                <c:pt idx="14">
                  <c:v>1.8767347015128392E+16</c:v>
                </c:pt>
                <c:pt idx="15">
                  <c:v>3.6816906055684704E+16</c:v>
                </c:pt>
                <c:pt idx="16">
                  <c:v>6.38066157441844E+16</c:v>
                </c:pt>
                <c:pt idx="17">
                  <c:v>1.0153500732014954E+17</c:v>
                </c:pt>
                <c:pt idx="18">
                  <c:v>1.5180061202310202E+17</c:v>
                </c:pt>
                <c:pt idx="19">
                  <c:v>2.164019610925641E+17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7-7743-AB17-E71087E12D5A}"/>
            </c:ext>
          </c:extLst>
        </c:ser>
        <c:ser>
          <c:idx val="2"/>
          <c:order val="2"/>
          <c:tx>
            <c:strRef>
              <c:f>Sheet1!$T$5</c:f>
              <c:strCache>
                <c:ptCount val="1"/>
                <c:pt idx="0">
                  <c:v>k/k_i (3)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Sheet1!$D$6:$D$25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Sheet1!$T$6:$T$25</c:f>
              <c:numCache>
                <c:formatCode>General</c:formatCode>
                <c:ptCount val="20"/>
                <c:pt idx="0">
                  <c:v>-3.0139193226788632E+16</c:v>
                </c:pt>
                <c:pt idx="1">
                  <c:v>-2.1980650338206916E+16</c:v>
                </c:pt>
                <c:pt idx="2">
                  <c:v>-1.544577371458931E+16</c:v>
                </c:pt>
                <c:pt idx="3">
                  <c:v>-1.035440713756034E+16</c:v>
                </c:pt>
                <c:pt idx="4">
                  <c:v>-6526394388744528</c:v>
                </c:pt>
                <c:pt idx="5">
                  <c:v>-3781579249766390.5</c:v>
                </c:pt>
                <c:pt idx="6">
                  <c:v>-1939805502250453.2</c:v>
                </c:pt>
                <c:pt idx="7">
                  <c:v>-820916927821234.88</c:v>
                </c:pt>
                <c:pt idx="8">
                  <c:v>-244757308103258.72</c:v>
                </c:pt>
                <c:pt idx="9">
                  <c:v>-31170424721046.668</c:v>
                </c:pt>
                <c:pt idx="10">
                  <c:v>-59299120.376980409</c:v>
                </c:pt>
                <c:pt idx="11">
                  <c:v>28910006537998.289</c:v>
                </c:pt>
                <c:pt idx="12">
                  <c:v>235715991165787.53</c:v>
                </c:pt>
                <c:pt idx="13">
                  <c:v>800574112959725.38</c:v>
                </c:pt>
                <c:pt idx="14">
                  <c:v>1903640590295290.2</c:v>
                </c:pt>
                <c:pt idx="15">
                  <c:v>3725071641547961.5</c:v>
                </c:pt>
                <c:pt idx="16">
                  <c:v>6445023485093215</c:v>
                </c:pt>
                <c:pt idx="17">
                  <c:v>1.024365233930653E+16</c:v>
                </c:pt>
                <c:pt idx="18">
                  <c:v>1.5301114422563384E+16</c:v>
                </c:pt>
                <c:pt idx="19">
                  <c:v>2.1797565953239252E+16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F7-7743-AB17-E71087E12D5A}"/>
            </c:ext>
          </c:extLst>
        </c:ser>
        <c:ser>
          <c:idx val="3"/>
          <c:order val="3"/>
          <c:tx>
            <c:strRef>
              <c:f>Sheet1!$Z$5</c:f>
              <c:strCache>
                <c:ptCount val="1"/>
                <c:pt idx="0">
                  <c:v>k/k_i (4)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Sheet1!$D$6:$D$25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Sheet1!$Z$6:$Z$25</c:f>
              <c:numCache>
                <c:formatCode>General</c:formatCode>
                <c:ptCount val="20"/>
                <c:pt idx="0">
                  <c:v>-1.3892115964747876E+18</c:v>
                </c:pt>
                <c:pt idx="1">
                  <c:v>-1.0128532364823558E+18</c:v>
                </c:pt>
                <c:pt idx="2">
                  <c:v>-7.1146278816693504E+17</c:v>
                </c:pt>
                <c:pt idx="3">
                  <c:v>-4.7671371801222022E+17</c:v>
                </c:pt>
                <c:pt idx="4">
                  <c:v>-3.0027949250190547E+17</c:v>
                </c:pt>
                <c:pt idx="5">
                  <c:v>-1.7383357811968496E+17</c:v>
                </c:pt>
                <c:pt idx="6">
                  <c:v>-8.9049441349253232E+16</c:v>
                </c:pt>
                <c:pt idx="7">
                  <c:v>-3.760054867430444E+16</c:v>
                </c:pt>
                <c:pt idx="8">
                  <c:v>-1.1160366578532936E+16</c:v>
                </c:pt>
                <c:pt idx="9">
                  <c:v>-1402361545633063.5</c:v>
                </c:pt>
                <c:pt idx="10">
                  <c:v>-59299120.376980409</c:v>
                </c:pt>
                <c:pt idx="11">
                  <c:v>1373251396774577.2</c:v>
                </c:pt>
                <c:pt idx="12">
                  <c:v>1.1043926338893718E+16</c:v>
                </c:pt>
                <c:pt idx="13">
                  <c:v>3.7338558283363984E+16</c:v>
                </c:pt>
                <c:pt idx="14">
                  <c:v>8.8583680746491056E+16</c:v>
                </c:pt>
                <c:pt idx="15">
                  <c:v>1.7310582724458067E+17</c:v>
                </c:pt>
                <c:pt idx="16">
                  <c:v>2.992315312939385E+17</c:v>
                </c:pt>
                <c:pt idx="17">
                  <c:v>4.7528732641087008E+17</c:v>
                </c:pt>
                <c:pt idx="18">
                  <c:v>7.0959974611168141E+17</c:v>
                </c:pt>
                <c:pt idx="19">
                  <c:v>1.0104953239126779E+18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F7-7743-AB17-E71087E1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77360"/>
        <c:axId val="1319189632"/>
      </c:scatterChart>
      <c:valAx>
        <c:axId val="12595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89632"/>
        <c:crosses val="autoZero"/>
        <c:crossBetween val="midCat"/>
      </c:valAx>
      <c:valAx>
        <c:axId val="1319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7360"/>
        <c:crosses val="autoZero"/>
        <c:crossBetween val="midCat"/>
      </c:valAx>
      <c:spPr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63500">
            <a:schemeClr val="accent2">
              <a:satMod val="175000"/>
              <a:alpha val="40000"/>
            </a:schemeClr>
          </a:glow>
          <a:softEdge rad="1270000"/>
        </a:effectLst>
        <a:scene3d>
          <a:camera prst="orthographicFront"/>
          <a:lightRig rig="threePt" dir="t"/>
        </a:scene3d>
        <a:sp3d>
          <a:bevelT prst="relaxedInset"/>
        </a:sp3d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glow>
              <a:schemeClr val="accent1"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</xdr:colOff>
      <xdr:row>27</xdr:row>
      <xdr:rowOff>84667</xdr:rowOff>
    </xdr:from>
    <xdr:to>
      <xdr:col>19</xdr:col>
      <xdr:colOff>626533</xdr:colOff>
      <xdr:row>65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F915D-F84F-1944-B663-BC0E4B35D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F39B-1AB5-A145-A733-183F57CB6511}">
  <dimension ref="B3:Z25"/>
  <sheetViews>
    <sheetView tabSelected="1" topLeftCell="A6" zoomScale="62" workbookViewId="0">
      <selection activeCell="V50" sqref="V50"/>
    </sheetView>
  </sheetViews>
  <sheetFormatPr baseColWidth="10" defaultRowHeight="16"/>
  <cols>
    <col min="2" max="2" width="16.6640625" customWidth="1"/>
    <col min="3" max="3" width="21.5" customWidth="1"/>
    <col min="6" max="6" width="13.1640625" customWidth="1"/>
    <col min="8" max="8" width="12.83203125" bestFit="1" customWidth="1"/>
    <col min="9" max="9" width="12.83203125" customWidth="1"/>
    <col min="13" max="13" width="11" bestFit="1" customWidth="1"/>
    <col min="14" max="14" width="14" bestFit="1" customWidth="1"/>
    <col min="16" max="19" width="11" bestFit="1" customWidth="1"/>
    <col min="20" max="20" width="14" bestFit="1" customWidth="1"/>
    <col min="22" max="25" width="11" bestFit="1" customWidth="1"/>
    <col min="26" max="26" width="14" bestFit="1" customWidth="1"/>
  </cols>
  <sheetData>
    <row r="3" spans="2:26">
      <c r="D3" s="17" t="s">
        <v>15</v>
      </c>
      <c r="E3" s="18"/>
      <c r="F3" s="18"/>
      <c r="G3" s="18"/>
      <c r="H3" s="19"/>
      <c r="J3" s="17" t="s">
        <v>16</v>
      </c>
      <c r="K3" s="18"/>
      <c r="L3" s="18"/>
      <c r="M3" s="18"/>
      <c r="N3" s="19"/>
      <c r="P3" s="17" t="s">
        <v>17</v>
      </c>
      <c r="Q3" s="18"/>
      <c r="R3" s="18"/>
      <c r="S3" s="18"/>
      <c r="T3" s="19"/>
      <c r="V3" s="17" t="s">
        <v>18</v>
      </c>
      <c r="W3" s="18"/>
      <c r="X3" s="18"/>
      <c r="Y3" s="18"/>
      <c r="Z3" s="19"/>
    </row>
    <row r="4" spans="2:26">
      <c r="D4" s="20"/>
      <c r="E4" s="21"/>
      <c r="F4" s="21"/>
      <c r="G4" s="21"/>
      <c r="H4" s="22"/>
      <c r="J4" s="20"/>
      <c r="K4" s="21"/>
      <c r="L4" s="21"/>
      <c r="M4" s="21"/>
      <c r="N4" s="22"/>
      <c r="P4" s="20"/>
      <c r="Q4" s="21"/>
      <c r="R4" s="21"/>
      <c r="S4" s="21"/>
      <c r="T4" s="22"/>
      <c r="V4" s="20"/>
      <c r="W4" s="21"/>
      <c r="X4" s="21"/>
      <c r="Y4" s="21"/>
      <c r="Z4" s="22"/>
    </row>
    <row r="5" spans="2:26" ht="16" customHeight="1">
      <c r="B5" s="10" t="s">
        <v>0</v>
      </c>
      <c r="C5" s="11" t="s">
        <v>14</v>
      </c>
      <c r="D5" s="15" t="s">
        <v>9</v>
      </c>
      <c r="E5" s="16" t="s">
        <v>11</v>
      </c>
      <c r="F5" s="16" t="s">
        <v>12</v>
      </c>
      <c r="G5" s="16" t="s">
        <v>10</v>
      </c>
      <c r="H5" s="11" t="s">
        <v>21</v>
      </c>
      <c r="I5" s="2"/>
      <c r="J5" s="15" t="s">
        <v>9</v>
      </c>
      <c r="K5" s="16" t="s">
        <v>11</v>
      </c>
      <c r="L5" s="16" t="s">
        <v>12</v>
      </c>
      <c r="M5" s="16" t="s">
        <v>10</v>
      </c>
      <c r="N5" s="11" t="s">
        <v>20</v>
      </c>
      <c r="P5" s="15" t="s">
        <v>9</v>
      </c>
      <c r="Q5" s="16" t="s">
        <v>11</v>
      </c>
      <c r="R5" s="16" t="s">
        <v>12</v>
      </c>
      <c r="S5" s="16" t="s">
        <v>10</v>
      </c>
      <c r="T5" s="11" t="s">
        <v>19</v>
      </c>
      <c r="V5" s="15" t="s">
        <v>9</v>
      </c>
      <c r="W5" s="16" t="s">
        <v>11</v>
      </c>
      <c r="X5" s="16" t="s">
        <v>12</v>
      </c>
      <c r="Y5" s="16" t="s">
        <v>10</v>
      </c>
      <c r="Z5" s="11" t="s">
        <v>22</v>
      </c>
    </row>
    <row r="6" spans="2:26" ht="16" customHeight="1">
      <c r="B6" s="12" t="s">
        <v>1</v>
      </c>
      <c r="C6" s="6" t="s">
        <v>2</v>
      </c>
      <c r="D6" s="3">
        <v>100</v>
      </c>
      <c r="E6" s="4">
        <f>(1+0.39)*(1-2*0.39)/(1-0.39)*0.003*124000*(D6-1100)</f>
        <v>-186487.86885245907</v>
      </c>
      <c r="F6" s="4">
        <f>(0.013/0.001)*0.6667*((1-2*0.39)/(1-0.39))*((1100/1725)-(D6/D6+625))</f>
        <v>-1954.7821406509859</v>
      </c>
      <c r="G6" s="4">
        <f>1+E6+F6</f>
        <v>-188441.65099311006</v>
      </c>
      <c r="H6" s="5">
        <f>G6^3</f>
        <v>-6691611235606184</v>
      </c>
      <c r="J6" s="3">
        <v>100</v>
      </c>
      <c r="K6" s="4">
        <f>(1+0.39)*(1-2*0.39)/(1-0.39)*0.003*445000*(J6-1100)</f>
        <v>-669250.81967213121</v>
      </c>
      <c r="L6" s="4">
        <f>(0.013/0.001)*0.6667*((1-2*0.39)/(1-0.39))*((1100/1725)-(J6/J6+625))</f>
        <v>-1954.7821406509859</v>
      </c>
      <c r="M6" s="4">
        <f>1+K6+L6</f>
        <v>-671204.60181278223</v>
      </c>
      <c r="N6" s="5">
        <f>M6^3</f>
        <v>-3.0238815565094003E+17</v>
      </c>
      <c r="P6" s="3">
        <v>100</v>
      </c>
      <c r="Q6" s="4">
        <f>(1+0.39)*(1-2*0.39)/(1-0.39)*0.005*124000*(P6-1100)</f>
        <v>-310813.11475409835</v>
      </c>
      <c r="R6" s="4">
        <f>(0.013/0.005)*0.6667*((1-2*0.39)/(1-0.39))*((1100/1725)-(P6/P6+625))</f>
        <v>-390.95642813019714</v>
      </c>
      <c r="S6" s="4">
        <f>1+Q6+R6</f>
        <v>-311203.07118222857</v>
      </c>
      <c r="T6" s="5">
        <f>S6^3</f>
        <v>-3.0139193226788632E+16</v>
      </c>
      <c r="V6" s="3">
        <v>100</v>
      </c>
      <c r="W6" s="4">
        <f>(1+0.39)*(1-2*0.39)/(1-0.39)*0.005*445000*(V6-1100)</f>
        <v>-1115418.0327868853</v>
      </c>
      <c r="X6" s="4">
        <f>(0.013/0.005)*0.6667*((1-2*0.39)/(1-0.39))*((1100/1725)-(V6/V6+625))</f>
        <v>-390.95642813019714</v>
      </c>
      <c r="Y6" s="4">
        <f>1+W6+X6</f>
        <v>-1115807.9892150154</v>
      </c>
      <c r="Z6" s="5">
        <f>Y6^3</f>
        <v>-1.3892115964747876E+18</v>
      </c>
    </row>
    <row r="7" spans="2:26">
      <c r="B7" s="12" t="s">
        <v>3</v>
      </c>
      <c r="C7" s="6" t="s">
        <v>4</v>
      </c>
      <c r="D7" s="3">
        <v>200</v>
      </c>
      <c r="E7" s="4">
        <f t="shared" ref="E7:E25" si="0">(1+0.39)*(1-2*0.39)/(1-0.39)*0.003*124000*(D7-1100)</f>
        <v>-167839.08196721316</v>
      </c>
      <c r="F7" s="4">
        <f>(0.013/0.001)*0.6667*((1-2*0.39)/(1-0.39))*((1100/1725)-(200/200+625))</f>
        <v>-1954.7821406509859</v>
      </c>
      <c r="G7" s="4">
        <f t="shared" ref="G7:G19" si="1">1+E7+F7</f>
        <v>-169792.86410786415</v>
      </c>
      <c r="H7" s="5">
        <f t="shared" ref="H7:H19" si="2">G7^3</f>
        <v>-4895063190956282</v>
      </c>
      <c r="J7" s="3">
        <v>200</v>
      </c>
      <c r="K7" s="4">
        <f t="shared" ref="K7:K25" si="3">(1+0.39)*(1-2*0.39)/(1-0.39)*0.003*445000*(J7-1100)</f>
        <v>-602325.73770491814</v>
      </c>
      <c r="L7" s="4">
        <f>(0.013/0.001)*0.6667*((1-2*0.39)/(1-0.39))*((1100/1725)-(200/200+625))</f>
        <v>-1954.7821406509859</v>
      </c>
      <c r="M7" s="4">
        <f t="shared" ref="M7:M19" si="4">1+K7+L7</f>
        <v>-604279.51984556916</v>
      </c>
      <c r="N7" s="5">
        <f t="shared" ref="N7:N19" si="5">M7^3</f>
        <v>-2.2065492553177821E+17</v>
      </c>
      <c r="P7" s="3">
        <v>200</v>
      </c>
      <c r="Q7" s="4">
        <f t="shared" ref="Q7:Q25" si="6">(1+0.39)*(1-2*0.39)/(1-0.39)*0.005*124000*(P7-1100)</f>
        <v>-279731.80327868852</v>
      </c>
      <c r="R7" s="4">
        <f t="shared" ref="R7:R19" si="7">(0.013/0.005)*0.6667*((1-2*0.39)/(1-0.39))*((1100/1725)-(P7/P7+625))</f>
        <v>-390.95642813019714</v>
      </c>
      <c r="S7" s="4">
        <f t="shared" ref="S7:S19" si="8">1+Q7+R7</f>
        <v>-280121.75970681873</v>
      </c>
      <c r="T7" s="5">
        <f t="shared" ref="T7:T19" si="9">S7^3</f>
        <v>-2.1980650338206916E+16</v>
      </c>
      <c r="V7" s="3">
        <v>200</v>
      </c>
      <c r="W7" s="4">
        <f t="shared" ref="W7:W25" si="10">(1+0.39)*(1-2*0.39)/(1-0.39)*0.005*445000*(V7-1100)</f>
        <v>-1003876.2295081968</v>
      </c>
      <c r="X7" s="4">
        <f t="shared" ref="X7:X19" si="11">(0.013/0.005)*0.6667*((1-2*0.39)/(1-0.39))*((1100/1725)-(V7/V7+625))</f>
        <v>-390.95642813019714</v>
      </c>
      <c r="Y7" s="4">
        <f t="shared" ref="Y7:Y19" si="12">1+W7+X7</f>
        <v>-1004266.185936327</v>
      </c>
      <c r="Z7" s="5">
        <f t="shared" ref="Z7:Z19" si="13">Y7^3</f>
        <v>-1.0128532364823558E+18</v>
      </c>
    </row>
    <row r="8" spans="2:26">
      <c r="B8" s="12" t="s">
        <v>5</v>
      </c>
      <c r="C8" s="6" t="s">
        <v>6</v>
      </c>
      <c r="D8" s="3">
        <v>300</v>
      </c>
      <c r="E8" s="4">
        <f t="shared" si="0"/>
        <v>-149190.29508196726</v>
      </c>
      <c r="F8" s="4">
        <f t="shared" ref="F8:F19" si="14">(0.013/0.001)*0.6667*((1-2*0.39)/(1-0.39))*((1100/1725)-(D8/D8+625))</f>
        <v>-1954.7821406509859</v>
      </c>
      <c r="G8" s="4">
        <f t="shared" si="1"/>
        <v>-151144.07722261825</v>
      </c>
      <c r="H8" s="5">
        <f t="shared" si="2"/>
        <v>-3452815720735019.5</v>
      </c>
      <c r="J8" s="3">
        <v>300</v>
      </c>
      <c r="K8" s="4">
        <f t="shared" si="3"/>
        <v>-535400.65573770495</v>
      </c>
      <c r="L8" s="4">
        <f t="shared" ref="L8:L19" si="15">(0.013/0.001)*0.6667*((1-2*0.39)/(1-0.39))*((1100/1725)-(J8/J8+625))</f>
        <v>-1954.7821406509859</v>
      </c>
      <c r="M8" s="4">
        <f t="shared" si="4"/>
        <v>-537354.43787835597</v>
      </c>
      <c r="N8" s="5">
        <f t="shared" si="5"/>
        <v>-1.5516098211798125E+17</v>
      </c>
      <c r="P8" s="3">
        <v>300</v>
      </c>
      <c r="Q8" s="4">
        <f t="shared" si="6"/>
        <v>-248650.49180327868</v>
      </c>
      <c r="R8" s="4">
        <f t="shared" si="7"/>
        <v>-390.95642813019714</v>
      </c>
      <c r="S8" s="4">
        <f t="shared" si="8"/>
        <v>-249040.44823140887</v>
      </c>
      <c r="T8" s="5">
        <f t="shared" si="9"/>
        <v>-1.544577371458931E+16</v>
      </c>
      <c r="V8" s="3">
        <v>300</v>
      </c>
      <c r="W8" s="4">
        <f t="shared" si="10"/>
        <v>-892334.42622950824</v>
      </c>
      <c r="X8" s="4">
        <f t="shared" si="11"/>
        <v>-390.95642813019714</v>
      </c>
      <c r="Y8" s="4">
        <f t="shared" si="12"/>
        <v>-892724.3826576384</v>
      </c>
      <c r="Z8" s="5">
        <f t="shared" si="13"/>
        <v>-7.1146278816693504E+17</v>
      </c>
    </row>
    <row r="9" spans="2:26">
      <c r="B9" s="12" t="s">
        <v>13</v>
      </c>
      <c r="C9" s="6">
        <v>0.39</v>
      </c>
      <c r="D9" s="3">
        <v>400</v>
      </c>
      <c r="E9" s="4">
        <f t="shared" si="0"/>
        <v>-130541.50819672135</v>
      </c>
      <c r="F9" s="4">
        <f t="shared" si="14"/>
        <v>-1954.7821406509859</v>
      </c>
      <c r="G9" s="4">
        <f t="shared" si="1"/>
        <v>-132495.29033737234</v>
      </c>
      <c r="H9" s="5">
        <f t="shared" si="2"/>
        <v>-2325955081773291.5</v>
      </c>
      <c r="J9" s="3">
        <v>400</v>
      </c>
      <c r="K9" s="4">
        <f t="shared" si="3"/>
        <v>-468475.57377049187</v>
      </c>
      <c r="L9" s="4">
        <f t="shared" si="15"/>
        <v>-1954.7821406509859</v>
      </c>
      <c r="M9" s="4">
        <f t="shared" si="4"/>
        <v>-470429.35591114283</v>
      </c>
      <c r="N9" s="5">
        <f t="shared" si="5"/>
        <v>-1.0410779417002741E+17</v>
      </c>
      <c r="P9" s="3">
        <v>400</v>
      </c>
      <c r="Q9" s="4">
        <f t="shared" si="6"/>
        <v>-217569.18032786885</v>
      </c>
      <c r="R9" s="4">
        <f t="shared" si="7"/>
        <v>-390.95642813019714</v>
      </c>
      <c r="S9" s="4">
        <f t="shared" si="8"/>
        <v>-217959.13675599903</v>
      </c>
      <c r="T9" s="5">
        <f t="shared" si="9"/>
        <v>-1.035440713756034E+16</v>
      </c>
      <c r="V9" s="3">
        <v>400</v>
      </c>
      <c r="W9" s="4">
        <f t="shared" si="10"/>
        <v>-780792.62295081967</v>
      </c>
      <c r="X9" s="4">
        <f t="shared" si="11"/>
        <v>-390.95642813019714</v>
      </c>
      <c r="Y9" s="4">
        <f t="shared" si="12"/>
        <v>-781182.57937894983</v>
      </c>
      <c r="Z9" s="5">
        <f t="shared" si="13"/>
        <v>-4.7671371801222022E+17</v>
      </c>
    </row>
    <row r="10" spans="2:26">
      <c r="B10" s="13" t="s">
        <v>7</v>
      </c>
      <c r="C10" s="14" t="s">
        <v>8</v>
      </c>
      <c r="D10" s="3">
        <v>500</v>
      </c>
      <c r="E10" s="4">
        <f t="shared" si="0"/>
        <v>-111892.72131147544</v>
      </c>
      <c r="F10" s="4">
        <f t="shared" si="14"/>
        <v>-1954.7821406509859</v>
      </c>
      <c r="G10" s="4">
        <f t="shared" si="1"/>
        <v>-113846.50345212643</v>
      </c>
      <c r="H10" s="5">
        <f t="shared" si="2"/>
        <v>-1475567530901995.5</v>
      </c>
      <c r="J10" s="3">
        <v>500</v>
      </c>
      <c r="K10" s="4">
        <f t="shared" si="3"/>
        <v>-401550.49180327874</v>
      </c>
      <c r="L10" s="4">
        <f t="shared" si="15"/>
        <v>-1954.7821406509859</v>
      </c>
      <c r="M10" s="4">
        <f t="shared" si="4"/>
        <v>-403504.2739439297</v>
      </c>
      <c r="N10" s="5">
        <f t="shared" si="5"/>
        <v>-6.5696830448394496E+16</v>
      </c>
      <c r="P10" s="3">
        <v>500</v>
      </c>
      <c r="Q10" s="4">
        <f t="shared" si="6"/>
        <v>-186487.86885245901</v>
      </c>
      <c r="R10" s="4">
        <f t="shared" si="7"/>
        <v>-390.95642813019714</v>
      </c>
      <c r="S10" s="4">
        <f t="shared" si="8"/>
        <v>-186877.8252805892</v>
      </c>
      <c r="T10" s="5">
        <f t="shared" si="9"/>
        <v>-6526394388744528</v>
      </c>
      <c r="V10" s="3">
        <v>500</v>
      </c>
      <c r="W10" s="4">
        <f t="shared" si="10"/>
        <v>-669250.81967213121</v>
      </c>
      <c r="X10" s="4">
        <f t="shared" si="11"/>
        <v>-390.95642813019714</v>
      </c>
      <c r="Y10" s="4">
        <f t="shared" si="12"/>
        <v>-669640.77610026137</v>
      </c>
      <c r="Z10" s="5">
        <f t="shared" si="13"/>
        <v>-3.0027949250190547E+17</v>
      </c>
    </row>
    <row r="11" spans="2:26">
      <c r="B11" s="1"/>
      <c r="D11" s="3">
        <v>600</v>
      </c>
      <c r="E11" s="4">
        <f t="shared" si="0"/>
        <v>-93243.934426229534</v>
      </c>
      <c r="F11" s="4">
        <f t="shared" si="14"/>
        <v>-1954.7821406509859</v>
      </c>
      <c r="G11" s="4">
        <f t="shared" si="1"/>
        <v>-95197.716566880525</v>
      </c>
      <c r="H11" s="5">
        <f t="shared" si="2"/>
        <v>-862739324952028.12</v>
      </c>
      <c r="J11" s="3">
        <v>600</v>
      </c>
      <c r="K11" s="4">
        <f t="shared" si="3"/>
        <v>-334625.40983606561</v>
      </c>
      <c r="L11" s="4">
        <f t="shared" si="15"/>
        <v>-1954.7821406509859</v>
      </c>
      <c r="M11" s="4">
        <f t="shared" si="4"/>
        <v>-336579.19197671657</v>
      </c>
      <c r="N11" s="5">
        <f t="shared" si="5"/>
        <v>-3.812955971356052E+16</v>
      </c>
      <c r="P11" s="3">
        <v>600</v>
      </c>
      <c r="Q11" s="4">
        <f t="shared" si="6"/>
        <v>-155406.55737704918</v>
      </c>
      <c r="R11" s="4">
        <f t="shared" si="7"/>
        <v>-390.95642813019714</v>
      </c>
      <c r="S11" s="4">
        <f t="shared" si="8"/>
        <v>-155796.51380517936</v>
      </c>
      <c r="T11" s="5">
        <f t="shared" si="9"/>
        <v>-3781579249766390.5</v>
      </c>
      <c r="V11" s="3">
        <v>600</v>
      </c>
      <c r="W11" s="4">
        <f t="shared" si="10"/>
        <v>-557709.01639344264</v>
      </c>
      <c r="X11" s="4">
        <f t="shared" si="11"/>
        <v>-390.95642813019714</v>
      </c>
      <c r="Y11" s="4">
        <f t="shared" si="12"/>
        <v>-558098.9728215728</v>
      </c>
      <c r="Z11" s="5">
        <f t="shared" si="13"/>
        <v>-1.7383357811968496E+17</v>
      </c>
    </row>
    <row r="12" spans="2:26">
      <c r="D12" s="3">
        <v>700</v>
      </c>
      <c r="E12" s="4">
        <f t="shared" si="0"/>
        <v>-74595.147540983628</v>
      </c>
      <c r="F12" s="4">
        <f t="shared" si="14"/>
        <v>-1954.7821406509859</v>
      </c>
      <c r="G12" s="4">
        <f t="shared" si="1"/>
        <v>-76548.929681634618</v>
      </c>
      <c r="H12" s="5">
        <f t="shared" si="2"/>
        <v>-448556720754286.19</v>
      </c>
      <c r="J12" s="3">
        <v>700</v>
      </c>
      <c r="K12" s="4">
        <f t="shared" si="3"/>
        <v>-267700.32786885247</v>
      </c>
      <c r="L12" s="4">
        <f t="shared" si="15"/>
        <v>-1954.7821406509859</v>
      </c>
      <c r="M12" s="4">
        <f t="shared" si="4"/>
        <v>-269654.11000950343</v>
      </c>
      <c r="N12" s="5">
        <f t="shared" si="5"/>
        <v>-1.9607450726003436E+16</v>
      </c>
      <c r="P12" s="3">
        <v>700</v>
      </c>
      <c r="Q12" s="4">
        <f t="shared" si="6"/>
        <v>-124325.24590163934</v>
      </c>
      <c r="R12" s="4">
        <f t="shared" si="7"/>
        <v>-390.95642813019714</v>
      </c>
      <c r="S12" s="4">
        <f t="shared" si="8"/>
        <v>-124715.20232976954</v>
      </c>
      <c r="T12" s="5">
        <f t="shared" si="9"/>
        <v>-1939805502250453.2</v>
      </c>
      <c r="V12" s="3">
        <v>700</v>
      </c>
      <c r="W12" s="4">
        <f t="shared" si="10"/>
        <v>-446167.21311475412</v>
      </c>
      <c r="X12" s="4">
        <f t="shared" si="11"/>
        <v>-390.95642813019714</v>
      </c>
      <c r="Y12" s="4">
        <f t="shared" si="12"/>
        <v>-446557.16954288434</v>
      </c>
      <c r="Z12" s="5">
        <f t="shared" si="13"/>
        <v>-8.9049441349253232E+16</v>
      </c>
    </row>
    <row r="13" spans="2:26">
      <c r="D13" s="3">
        <v>800</v>
      </c>
      <c r="E13" s="4">
        <f t="shared" si="0"/>
        <v>-55946.360655737721</v>
      </c>
      <c r="F13" s="4">
        <f t="shared" si="14"/>
        <v>-1954.7821406509859</v>
      </c>
      <c r="G13" s="4">
        <f t="shared" si="1"/>
        <v>-57900.142796388704</v>
      </c>
      <c r="H13" s="5">
        <f t="shared" si="2"/>
        <v>-194105975139666.25</v>
      </c>
      <c r="J13" s="3">
        <v>800</v>
      </c>
      <c r="K13" s="4">
        <f t="shared" si="3"/>
        <v>-200775.24590163937</v>
      </c>
      <c r="L13" s="4">
        <f t="shared" si="15"/>
        <v>-1954.7821406509859</v>
      </c>
      <c r="M13" s="4">
        <f t="shared" si="4"/>
        <v>-202729.02804229036</v>
      </c>
      <c r="N13" s="5">
        <f t="shared" si="5"/>
        <v>-8331972246201232</v>
      </c>
      <c r="P13" s="3">
        <v>800</v>
      </c>
      <c r="Q13" s="4">
        <f t="shared" si="6"/>
        <v>-93243.934426229505</v>
      </c>
      <c r="R13" s="4">
        <f t="shared" si="7"/>
        <v>-390.95642813019714</v>
      </c>
      <c r="S13" s="4">
        <f t="shared" si="8"/>
        <v>-93633.890854359706</v>
      </c>
      <c r="T13" s="5">
        <f t="shared" si="9"/>
        <v>-820916927821234.88</v>
      </c>
      <c r="V13" s="3">
        <v>800</v>
      </c>
      <c r="W13" s="4">
        <f t="shared" si="10"/>
        <v>-334625.40983606561</v>
      </c>
      <c r="X13" s="4">
        <f t="shared" si="11"/>
        <v>-390.95642813019714</v>
      </c>
      <c r="Y13" s="4">
        <f t="shared" si="12"/>
        <v>-335015.36626419582</v>
      </c>
      <c r="Z13" s="5">
        <f t="shared" si="13"/>
        <v>-3.760054867430444E+16</v>
      </c>
    </row>
    <row r="14" spans="2:26">
      <c r="D14" s="3">
        <v>900</v>
      </c>
      <c r="E14" s="4">
        <f t="shared" si="0"/>
        <v>-37297.573770491814</v>
      </c>
      <c r="F14" s="4">
        <f t="shared" si="14"/>
        <v>-1954.7821406509859</v>
      </c>
      <c r="G14" s="4">
        <f t="shared" si="1"/>
        <v>-39251.355911142797</v>
      </c>
      <c r="H14" s="5">
        <f t="shared" si="2"/>
        <v>-60473344939065.055</v>
      </c>
      <c r="J14" s="3">
        <v>900</v>
      </c>
      <c r="K14" s="4">
        <f t="shared" si="3"/>
        <v>-133850.16393442624</v>
      </c>
      <c r="L14" s="4">
        <f t="shared" si="15"/>
        <v>-1954.7821406509859</v>
      </c>
      <c r="M14" s="4">
        <f t="shared" si="4"/>
        <v>-135803.94607507723</v>
      </c>
      <c r="N14" s="5">
        <f t="shared" si="5"/>
        <v>-2504593034631856</v>
      </c>
      <c r="P14" s="3">
        <v>900</v>
      </c>
      <c r="Q14" s="4">
        <f t="shared" si="6"/>
        <v>-62162.62295081967</v>
      </c>
      <c r="R14" s="4">
        <f t="shared" si="7"/>
        <v>-390.95642813019714</v>
      </c>
      <c r="S14" s="4">
        <f t="shared" si="8"/>
        <v>-62552.579378949864</v>
      </c>
      <c r="T14" s="5">
        <f t="shared" si="9"/>
        <v>-244757308103258.72</v>
      </c>
      <c r="V14" s="3">
        <v>900</v>
      </c>
      <c r="W14" s="4">
        <f t="shared" si="10"/>
        <v>-223083.60655737706</v>
      </c>
      <c r="X14" s="4">
        <f t="shared" si="11"/>
        <v>-390.95642813019714</v>
      </c>
      <c r="Y14" s="4">
        <f t="shared" si="12"/>
        <v>-223473.56298550725</v>
      </c>
      <c r="Z14" s="5">
        <f t="shared" si="13"/>
        <v>-1.1160366578532936E+16</v>
      </c>
    </row>
    <row r="15" spans="2:26">
      <c r="D15" s="3">
        <v>1000</v>
      </c>
      <c r="E15" s="4">
        <f t="shared" si="0"/>
        <v>-18648.786885245907</v>
      </c>
      <c r="F15" s="4">
        <f t="shared" si="14"/>
        <v>-1954.7821406509859</v>
      </c>
      <c r="G15" s="4">
        <f t="shared" si="1"/>
        <v>-20602.569025896893</v>
      </c>
      <c r="H15" s="5">
        <f t="shared" si="2"/>
        <v>-8745086983379.2246</v>
      </c>
      <c r="J15" s="3">
        <v>1000</v>
      </c>
      <c r="K15" s="4">
        <f t="shared" si="3"/>
        <v>-66925.081967213118</v>
      </c>
      <c r="L15" s="4">
        <f t="shared" si="15"/>
        <v>-1954.7821406509859</v>
      </c>
      <c r="M15" s="4">
        <f t="shared" si="4"/>
        <v>-68878.864107864109</v>
      </c>
      <c r="N15" s="5">
        <f t="shared" si="5"/>
        <v>-326781851773289.88</v>
      </c>
      <c r="P15" s="3">
        <v>1000</v>
      </c>
      <c r="Q15" s="4">
        <f t="shared" si="6"/>
        <v>-31081.311475409835</v>
      </c>
      <c r="R15" s="4">
        <f t="shared" si="7"/>
        <v>-390.95642813019714</v>
      </c>
      <c r="S15" s="4">
        <f t="shared" si="8"/>
        <v>-31471.267903540032</v>
      </c>
      <c r="T15" s="5">
        <f t="shared" si="9"/>
        <v>-31170424721046.668</v>
      </c>
      <c r="V15" s="3">
        <v>1000</v>
      </c>
      <c r="W15" s="4">
        <f t="shared" si="10"/>
        <v>-111541.80327868853</v>
      </c>
      <c r="X15" s="4">
        <f t="shared" si="11"/>
        <v>-390.95642813019714</v>
      </c>
      <c r="Y15" s="4">
        <f t="shared" si="12"/>
        <v>-111931.75970681873</v>
      </c>
      <c r="Z15" s="5">
        <f t="shared" si="13"/>
        <v>-1402361545633063.5</v>
      </c>
    </row>
    <row r="16" spans="2:26">
      <c r="D16" s="3">
        <v>1100</v>
      </c>
      <c r="E16" s="4">
        <f t="shared" si="0"/>
        <v>0</v>
      </c>
      <c r="F16" s="4">
        <f t="shared" si="14"/>
        <v>-1954.7821406509859</v>
      </c>
      <c r="G16" s="4">
        <f t="shared" si="1"/>
        <v>-1953.7821406509859</v>
      </c>
      <c r="H16" s="5">
        <f t="shared" si="2"/>
        <v>-7458103505.4173222</v>
      </c>
      <c r="J16" s="3">
        <v>1100</v>
      </c>
      <c r="K16" s="4">
        <f t="shared" si="3"/>
        <v>0</v>
      </c>
      <c r="L16" s="4">
        <f t="shared" si="15"/>
        <v>-1954.7821406509859</v>
      </c>
      <c r="M16" s="4">
        <f t="shared" si="4"/>
        <v>-1953.7821406509859</v>
      </c>
      <c r="N16" s="5">
        <f t="shared" si="5"/>
        <v>-7458103505.4173222</v>
      </c>
      <c r="P16" s="3">
        <v>1100</v>
      </c>
      <c r="Q16" s="4">
        <f t="shared" si="6"/>
        <v>0</v>
      </c>
      <c r="R16" s="4">
        <f t="shared" si="7"/>
        <v>-390.95642813019714</v>
      </c>
      <c r="S16" s="4">
        <f t="shared" si="8"/>
        <v>-389.95642813019714</v>
      </c>
      <c r="T16" s="5">
        <f t="shared" si="9"/>
        <v>-59299120.376980409</v>
      </c>
      <c r="V16" s="3">
        <v>1100</v>
      </c>
      <c r="W16" s="4">
        <f t="shared" si="10"/>
        <v>0</v>
      </c>
      <c r="X16" s="4">
        <f t="shared" si="11"/>
        <v>-390.95642813019714</v>
      </c>
      <c r="Y16" s="4">
        <f t="shared" si="12"/>
        <v>-389.95642813019714</v>
      </c>
      <c r="Z16" s="5">
        <f t="shared" si="13"/>
        <v>-59299120.376980409</v>
      </c>
    </row>
    <row r="17" spans="4:26">
      <c r="D17" s="3">
        <v>1200</v>
      </c>
      <c r="E17" s="4">
        <f t="shared" si="0"/>
        <v>18648.786885245907</v>
      </c>
      <c r="F17" s="4">
        <f t="shared" si="14"/>
        <v>-1954.7821406509859</v>
      </c>
      <c r="G17" s="4">
        <f t="shared" si="1"/>
        <v>16695.00474459492</v>
      </c>
      <c r="H17" s="5">
        <f t="shared" si="2"/>
        <v>4653284869659.6729</v>
      </c>
      <c r="J17" s="3">
        <v>1200</v>
      </c>
      <c r="K17" s="4">
        <f t="shared" si="3"/>
        <v>66925.081967213118</v>
      </c>
      <c r="L17" s="4">
        <f t="shared" si="15"/>
        <v>-1954.7821406509859</v>
      </c>
      <c r="M17" s="4">
        <f t="shared" si="4"/>
        <v>64971.299826562135</v>
      </c>
      <c r="N17" s="5">
        <f t="shared" si="5"/>
        <v>274261385899526.03</v>
      </c>
      <c r="P17" s="3">
        <v>1200</v>
      </c>
      <c r="Q17" s="4">
        <f t="shared" si="6"/>
        <v>31081.311475409835</v>
      </c>
      <c r="R17" s="4">
        <f t="shared" si="7"/>
        <v>-390.95642813019714</v>
      </c>
      <c r="S17" s="4">
        <f t="shared" si="8"/>
        <v>30691.355047279638</v>
      </c>
      <c r="T17" s="5">
        <f t="shared" si="9"/>
        <v>28910006537998.289</v>
      </c>
      <c r="V17" s="3">
        <v>1200</v>
      </c>
      <c r="W17" s="4">
        <f t="shared" si="10"/>
        <v>111541.80327868853</v>
      </c>
      <c r="X17" s="4">
        <f t="shared" si="11"/>
        <v>-390.95642813019714</v>
      </c>
      <c r="Y17" s="4">
        <f t="shared" si="12"/>
        <v>111151.84685055833</v>
      </c>
      <c r="Z17" s="5">
        <f t="shared" si="13"/>
        <v>1373251396774577.2</v>
      </c>
    </row>
    <row r="18" spans="4:26">
      <c r="D18" s="3">
        <v>1300</v>
      </c>
      <c r="E18" s="4">
        <f t="shared" si="0"/>
        <v>37297.573770491814</v>
      </c>
      <c r="F18" s="4">
        <f t="shared" si="14"/>
        <v>-1954.7821406509859</v>
      </c>
      <c r="G18" s="4">
        <f t="shared" si="1"/>
        <v>35343.791629840831</v>
      </c>
      <c r="H18" s="5">
        <f t="shared" si="2"/>
        <v>44150885105219.383</v>
      </c>
      <c r="J18" s="3">
        <v>1300</v>
      </c>
      <c r="K18" s="4">
        <f t="shared" si="3"/>
        <v>133850.16393442624</v>
      </c>
      <c r="L18" s="4">
        <f t="shared" si="15"/>
        <v>-1954.7821406509859</v>
      </c>
      <c r="M18" s="4">
        <f t="shared" si="4"/>
        <v>131896.38179377525</v>
      </c>
      <c r="N18" s="5">
        <f t="shared" si="5"/>
        <v>2294555919757832.5</v>
      </c>
      <c r="P18" s="3">
        <v>1300</v>
      </c>
      <c r="Q18" s="4">
        <f t="shared" si="6"/>
        <v>62162.62295081967</v>
      </c>
      <c r="R18" s="4">
        <f t="shared" si="7"/>
        <v>-390.95642813019714</v>
      </c>
      <c r="S18" s="4">
        <f t="shared" si="8"/>
        <v>61772.666522689477</v>
      </c>
      <c r="T18" s="5">
        <f t="shared" si="9"/>
        <v>235715991165787.53</v>
      </c>
      <c r="V18" s="3">
        <v>1300</v>
      </c>
      <c r="W18" s="4">
        <f t="shared" si="10"/>
        <v>223083.60655737706</v>
      </c>
      <c r="X18" s="4">
        <f t="shared" si="11"/>
        <v>-390.95642813019714</v>
      </c>
      <c r="Y18" s="4">
        <f t="shared" si="12"/>
        <v>222693.65012924687</v>
      </c>
      <c r="Z18" s="5">
        <f t="shared" si="13"/>
        <v>1.1043926338893718E+16</v>
      </c>
    </row>
    <row r="19" spans="4:26">
      <c r="D19" s="7">
        <v>1400</v>
      </c>
      <c r="E19" s="8">
        <f t="shared" si="0"/>
        <v>55946.360655737721</v>
      </c>
      <c r="F19" s="8">
        <f t="shared" si="14"/>
        <v>-1954.7821406509859</v>
      </c>
      <c r="G19" s="8">
        <f t="shared" si="1"/>
        <v>53992.578515086738</v>
      </c>
      <c r="H19" s="9">
        <f t="shared" si="2"/>
        <v>157399085772277.03</v>
      </c>
      <c r="J19" s="7">
        <v>1400</v>
      </c>
      <c r="K19" s="8">
        <f t="shared" si="3"/>
        <v>200775.24590163937</v>
      </c>
      <c r="L19" s="8">
        <f t="shared" si="15"/>
        <v>-1954.7821406509859</v>
      </c>
      <c r="M19" s="8">
        <f t="shared" si="4"/>
        <v>198821.46376098838</v>
      </c>
      <c r="N19" s="9">
        <f t="shared" si="5"/>
        <v>7859407382993444</v>
      </c>
      <c r="P19" s="7">
        <v>1400</v>
      </c>
      <c r="Q19" s="8">
        <f t="shared" si="6"/>
        <v>93243.934426229505</v>
      </c>
      <c r="R19" s="8">
        <f t="shared" si="7"/>
        <v>-390.95642813019714</v>
      </c>
      <c r="S19" s="8">
        <f t="shared" si="8"/>
        <v>92853.977998099304</v>
      </c>
      <c r="T19" s="9">
        <f t="shared" si="9"/>
        <v>800574112959725.38</v>
      </c>
      <c r="V19" s="7">
        <v>1400</v>
      </c>
      <c r="W19" s="8">
        <f t="shared" si="10"/>
        <v>334625.40983606561</v>
      </c>
      <c r="X19" s="8">
        <f t="shared" si="11"/>
        <v>-390.95642813019714</v>
      </c>
      <c r="Y19" s="8">
        <f t="shared" si="12"/>
        <v>334235.45340793539</v>
      </c>
      <c r="Z19" s="9">
        <f t="shared" si="13"/>
        <v>3.7338558283363984E+16</v>
      </c>
    </row>
    <row r="20" spans="4:26">
      <c r="D20" s="3">
        <v>1500</v>
      </c>
      <c r="E20" s="4">
        <f t="shared" si="0"/>
        <v>74595.147540983628</v>
      </c>
      <c r="F20" s="4">
        <f t="shared" ref="F20:F25" si="16">(0.013/0.001)*0.6667*((1-2*0.39)/(1-0.39))*((1100/1725)-(D20/D20+625))</f>
        <v>-1954.7821406509859</v>
      </c>
      <c r="G20" s="4">
        <f t="shared" ref="G20:G25" si="17">1+E20+F20</f>
        <v>72641.365400332637</v>
      </c>
      <c r="H20" s="5">
        <f t="shared" ref="H20:H25" si="18">G20^3</f>
        <v>383311630039935.81</v>
      </c>
      <c r="J20" s="3">
        <v>1500</v>
      </c>
      <c r="K20" s="4">
        <f t="shared" si="3"/>
        <v>267700.32786885247</v>
      </c>
      <c r="L20" s="4">
        <f t="shared" ref="L20:L25" si="19">(0.013/0.001)*0.6667*((1-2*0.39)/(1-0.39))*((1100/1725)-(J20/J20+625))</f>
        <v>-1954.7821406509859</v>
      </c>
      <c r="M20" s="4">
        <f t="shared" ref="M20:M25" si="20">1+K20+L20</f>
        <v>265746.54572820151</v>
      </c>
      <c r="N20" s="5">
        <f t="shared" ref="N20:N25" si="21">M20^3</f>
        <v>1.8767347015128392E+16</v>
      </c>
      <c r="P20" s="3">
        <v>1500</v>
      </c>
      <c r="Q20" s="4">
        <f t="shared" si="6"/>
        <v>124325.24590163934</v>
      </c>
      <c r="R20" s="4">
        <f t="shared" ref="R20:R25" si="22">(0.013/0.005)*0.6667*((1-2*0.39)/(1-0.39))*((1100/1725)-(P20/P20+625))</f>
        <v>-390.95642813019714</v>
      </c>
      <c r="S20" s="4">
        <f t="shared" ref="S20:S25" si="23">1+Q20+R20</f>
        <v>123935.28947350914</v>
      </c>
      <c r="T20" s="5">
        <f t="shared" ref="T20:T25" si="24">S20^3</f>
        <v>1903640590295290.2</v>
      </c>
      <c r="V20" s="3">
        <v>1500</v>
      </c>
      <c r="W20" s="4">
        <f t="shared" si="10"/>
        <v>446167.21311475412</v>
      </c>
      <c r="X20" s="4">
        <f t="shared" ref="X20:X25" si="25">(0.013/0.005)*0.6667*((1-2*0.39)/(1-0.39))*((1100/1725)-(V20/V20+625))</f>
        <v>-390.95642813019714</v>
      </c>
      <c r="Y20" s="4">
        <f t="shared" ref="Y20:Y25" si="26">1+W20+X20</f>
        <v>445777.25668662391</v>
      </c>
      <c r="Z20" s="5">
        <f t="shared" ref="Z20:Z25" si="27">Y20^3</f>
        <v>8.8583680746491056E+16</v>
      </c>
    </row>
    <row r="21" spans="4:26">
      <c r="D21" s="3">
        <v>1600</v>
      </c>
      <c r="E21" s="4">
        <f t="shared" si="0"/>
        <v>93243.934426229534</v>
      </c>
      <c r="F21" s="4">
        <f t="shared" si="16"/>
        <v>-1954.7821406509859</v>
      </c>
      <c r="G21" s="4">
        <f t="shared" si="17"/>
        <v>91290.152285578544</v>
      </c>
      <c r="H21" s="5">
        <f t="shared" si="18"/>
        <v>760802261077299.25</v>
      </c>
      <c r="J21" s="3">
        <v>1600</v>
      </c>
      <c r="K21" s="4">
        <f t="shared" si="3"/>
        <v>334625.40983606561</v>
      </c>
      <c r="L21" s="4">
        <f t="shared" si="19"/>
        <v>-1954.7821406509859</v>
      </c>
      <c r="M21" s="4">
        <f t="shared" si="20"/>
        <v>332671.62769541465</v>
      </c>
      <c r="N21" s="5">
        <f t="shared" si="21"/>
        <v>3.6816906055684704E+16</v>
      </c>
      <c r="P21" s="3">
        <v>1600</v>
      </c>
      <c r="Q21" s="4">
        <f t="shared" si="6"/>
        <v>155406.55737704918</v>
      </c>
      <c r="R21" s="4">
        <f t="shared" si="22"/>
        <v>-390.95642813019714</v>
      </c>
      <c r="S21" s="4">
        <f t="shared" si="23"/>
        <v>155016.60094891899</v>
      </c>
      <c r="T21" s="5">
        <f t="shared" si="24"/>
        <v>3725071641547961.5</v>
      </c>
      <c r="V21" s="3">
        <v>1600</v>
      </c>
      <c r="W21" s="4">
        <f t="shared" si="10"/>
        <v>557709.01639344264</v>
      </c>
      <c r="X21" s="4">
        <f t="shared" si="25"/>
        <v>-390.95642813019714</v>
      </c>
      <c r="Y21" s="4">
        <f t="shared" si="26"/>
        <v>557319.05996531248</v>
      </c>
      <c r="Z21" s="5">
        <f t="shared" si="27"/>
        <v>1.7310582724458067E+17</v>
      </c>
    </row>
    <row r="22" spans="4:26">
      <c r="D22" s="3">
        <v>1700</v>
      </c>
      <c r="E22" s="4">
        <f t="shared" si="0"/>
        <v>111892.72131147544</v>
      </c>
      <c r="F22" s="4">
        <f t="shared" si="16"/>
        <v>-1954.7821406509859</v>
      </c>
      <c r="G22" s="4">
        <f t="shared" si="17"/>
        <v>109938.93917082445</v>
      </c>
      <c r="H22" s="5">
        <f t="shared" si="18"/>
        <v>1328784722053470.5</v>
      </c>
      <c r="J22" s="7">
        <v>1700</v>
      </c>
      <c r="K22" s="8">
        <f t="shared" si="3"/>
        <v>401550.49180327874</v>
      </c>
      <c r="L22" s="8">
        <f t="shared" si="19"/>
        <v>-1954.7821406509859</v>
      </c>
      <c r="M22" s="8">
        <f t="shared" si="20"/>
        <v>399596.70966262778</v>
      </c>
      <c r="N22" s="9">
        <f t="shared" si="21"/>
        <v>6.38066157441844E+16</v>
      </c>
      <c r="P22" s="7">
        <v>1700</v>
      </c>
      <c r="Q22" s="8">
        <f t="shared" si="6"/>
        <v>186487.86885245901</v>
      </c>
      <c r="R22" s="8">
        <f t="shared" si="22"/>
        <v>-390.95642813019714</v>
      </c>
      <c r="S22" s="8">
        <f t="shared" si="23"/>
        <v>186097.91242432882</v>
      </c>
      <c r="T22" s="9">
        <f t="shared" si="24"/>
        <v>6445023485093215</v>
      </c>
      <c r="V22" s="7">
        <v>1700</v>
      </c>
      <c r="W22" s="8">
        <f t="shared" si="10"/>
        <v>669250.81967213121</v>
      </c>
      <c r="X22" s="8">
        <f t="shared" si="25"/>
        <v>-390.95642813019714</v>
      </c>
      <c r="Y22" s="8">
        <f t="shared" si="26"/>
        <v>668860.86324400106</v>
      </c>
      <c r="Z22" s="9">
        <f t="shared" si="27"/>
        <v>2.992315312939385E+17</v>
      </c>
    </row>
    <row r="23" spans="4:26">
      <c r="D23" s="3">
        <v>1800</v>
      </c>
      <c r="E23" s="4">
        <f t="shared" si="0"/>
        <v>130541.50819672135</v>
      </c>
      <c r="F23" s="4">
        <f t="shared" si="16"/>
        <v>-1954.7821406509859</v>
      </c>
      <c r="G23" s="4">
        <f t="shared" si="17"/>
        <v>128587.72605607036</v>
      </c>
      <c r="H23" s="5">
        <f t="shared" si="18"/>
        <v>2126172756137553</v>
      </c>
      <c r="J23" s="3">
        <v>1800</v>
      </c>
      <c r="K23" s="4">
        <f t="shared" si="3"/>
        <v>468475.57377049187</v>
      </c>
      <c r="L23" s="4">
        <f t="shared" si="19"/>
        <v>-1954.7821406509859</v>
      </c>
      <c r="M23" s="4">
        <f t="shared" si="20"/>
        <v>466521.79162984091</v>
      </c>
      <c r="N23" s="5">
        <f t="shared" si="21"/>
        <v>1.0153500732014954E+17</v>
      </c>
      <c r="P23" s="3">
        <v>1800</v>
      </c>
      <c r="Q23" s="4">
        <f t="shared" si="6"/>
        <v>217569.18032786885</v>
      </c>
      <c r="R23" s="4">
        <f t="shared" si="22"/>
        <v>-390.95642813019714</v>
      </c>
      <c r="S23" s="4">
        <f t="shared" si="23"/>
        <v>217179.22389973866</v>
      </c>
      <c r="T23" s="5">
        <f t="shared" si="24"/>
        <v>1.024365233930653E+16</v>
      </c>
      <c r="V23" s="3">
        <v>1800</v>
      </c>
      <c r="W23" s="4">
        <f t="shared" si="10"/>
        <v>780792.62295081967</v>
      </c>
      <c r="X23" s="4">
        <f t="shared" si="25"/>
        <v>-390.95642813019714</v>
      </c>
      <c r="Y23" s="4">
        <f t="shared" si="26"/>
        <v>780402.66652268951</v>
      </c>
      <c r="Z23" s="5">
        <f t="shared" si="27"/>
        <v>4.7528732641087008E+17</v>
      </c>
    </row>
    <row r="24" spans="4:26">
      <c r="D24" s="7">
        <v>1900</v>
      </c>
      <c r="E24" s="4">
        <f t="shared" si="0"/>
        <v>149190.29508196726</v>
      </c>
      <c r="F24" s="4">
        <f t="shared" si="16"/>
        <v>-1954.7821406509859</v>
      </c>
      <c r="G24" s="4">
        <f t="shared" si="17"/>
        <v>147236.51294131626</v>
      </c>
      <c r="H24" s="5">
        <f t="shared" si="18"/>
        <v>3191880106498650</v>
      </c>
      <c r="J24" s="3">
        <v>1900</v>
      </c>
      <c r="K24" s="4">
        <f t="shared" si="3"/>
        <v>535400.65573770495</v>
      </c>
      <c r="L24" s="4">
        <f t="shared" si="19"/>
        <v>-1954.7821406509859</v>
      </c>
      <c r="M24" s="4">
        <f t="shared" si="20"/>
        <v>533446.87359705393</v>
      </c>
      <c r="N24" s="5">
        <f t="shared" si="21"/>
        <v>1.5180061202310202E+17</v>
      </c>
      <c r="P24" s="3">
        <v>1900</v>
      </c>
      <c r="Q24" s="4">
        <f t="shared" si="6"/>
        <v>248650.49180327868</v>
      </c>
      <c r="R24" s="4">
        <f t="shared" si="22"/>
        <v>-390.95642813019714</v>
      </c>
      <c r="S24" s="4">
        <f t="shared" si="23"/>
        <v>248260.53537514849</v>
      </c>
      <c r="T24" s="5">
        <f t="shared" si="24"/>
        <v>1.5301114422563384E+16</v>
      </c>
      <c r="V24" s="3">
        <v>1900</v>
      </c>
      <c r="W24" s="4">
        <f t="shared" si="10"/>
        <v>892334.42622950824</v>
      </c>
      <c r="X24" s="4">
        <f t="shared" si="25"/>
        <v>-390.95642813019714</v>
      </c>
      <c r="Y24" s="4">
        <f t="shared" si="26"/>
        <v>891944.46980137809</v>
      </c>
      <c r="Z24" s="5">
        <f t="shared" si="27"/>
        <v>7.0959974611168141E+17</v>
      </c>
    </row>
    <row r="25" spans="4:26">
      <c r="D25" s="3">
        <v>2000</v>
      </c>
      <c r="E25" s="8">
        <f t="shared" si="0"/>
        <v>167839.08196721316</v>
      </c>
      <c r="F25" s="8">
        <f t="shared" si="16"/>
        <v>-1954.7821406509859</v>
      </c>
      <c r="G25" s="8">
        <f t="shared" si="17"/>
        <v>165885.29982656217</v>
      </c>
      <c r="H25" s="9">
        <f t="shared" si="18"/>
        <v>4564820516305865</v>
      </c>
      <c r="J25" s="7">
        <v>2000</v>
      </c>
      <c r="K25" s="8">
        <f t="shared" si="3"/>
        <v>602325.73770491814</v>
      </c>
      <c r="L25" s="8">
        <f t="shared" si="19"/>
        <v>-1954.7821406509859</v>
      </c>
      <c r="M25" s="8">
        <f t="shared" si="20"/>
        <v>600371.95556426712</v>
      </c>
      <c r="N25" s="9">
        <f t="shared" si="21"/>
        <v>2.164019610925641E+17</v>
      </c>
      <c r="P25" s="7">
        <v>2000</v>
      </c>
      <c r="Q25" s="8">
        <f t="shared" si="6"/>
        <v>279731.80327868852</v>
      </c>
      <c r="R25" s="8">
        <f t="shared" si="22"/>
        <v>-390.95642813019714</v>
      </c>
      <c r="S25" s="8">
        <f t="shared" si="23"/>
        <v>279341.8468505583</v>
      </c>
      <c r="T25" s="9">
        <f t="shared" si="24"/>
        <v>2.1797565953239252E+16</v>
      </c>
      <c r="V25" s="7">
        <v>2000</v>
      </c>
      <c r="W25" s="8">
        <f t="shared" si="10"/>
        <v>1003876.2295081968</v>
      </c>
      <c r="X25" s="8">
        <f t="shared" si="25"/>
        <v>-390.95642813019714</v>
      </c>
      <c r="Y25" s="8">
        <f t="shared" si="26"/>
        <v>1003486.2730800667</v>
      </c>
      <c r="Z25" s="9">
        <f t="shared" si="27"/>
        <v>1.0104953239126779E+18</v>
      </c>
    </row>
  </sheetData>
  <mergeCells count="4">
    <mergeCell ref="D3:H4"/>
    <mergeCell ref="J3:N4"/>
    <mergeCell ref="P3:T4"/>
    <mergeCell ref="V3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.</dc:creator>
  <cp:lastModifiedBy>Devansh .</cp:lastModifiedBy>
  <dcterms:created xsi:type="dcterms:W3CDTF">2021-06-27T06:05:57Z</dcterms:created>
  <dcterms:modified xsi:type="dcterms:W3CDTF">2021-06-28T07:34:30Z</dcterms:modified>
</cp:coreProperties>
</file>