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SP-JAN Batch\Class 11 Files\"/>
    </mc:Choice>
  </mc:AlternateContent>
  <bookViews>
    <workbookView xWindow="0" yWindow="0" windowWidth="15330" windowHeight="5940" firstSheet="4" activeTab="8"/>
  </bookViews>
  <sheets>
    <sheet name="Class 1-4 .txt" sheetId="1" r:id="rId1"/>
    <sheet name="Class 5 .txt" sheetId="2" r:id="rId2"/>
    <sheet name="Basic stats" sheetId="3" r:id="rId3"/>
    <sheet name="Introduction to Business proble" sheetId="4" r:id="rId4"/>
    <sheet name="Simple LR" sheetId="5" r:id="rId5"/>
    <sheet name="LR-details" sheetId="6" r:id="rId6"/>
    <sheet name="Multivariate Regression" sheetId="7" r:id="rId7"/>
    <sheet name="Practical steps" sheetId="8" r:id="rId8"/>
    <sheet name="Sheet2" sheetId="10" r:id="rId9"/>
    <sheet name="Sheet3" sheetId="11" r:id="rId10"/>
    <sheet name="Modeling Steps" sheetId="9" state="hidden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3" i="10" l="1"/>
  <c r="I94" i="10"/>
  <c r="I95" i="10"/>
  <c r="I96" i="10"/>
  <c r="I97" i="10"/>
  <c r="I98" i="10"/>
  <c r="I99" i="10"/>
  <c r="I100" i="10"/>
  <c r="I101" i="10"/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203" i="6" s="1"/>
  <c r="I205" i="6" s="1"/>
  <c r="I197" i="6"/>
  <c r="I198" i="6"/>
  <c r="I199" i="6"/>
  <c r="I200" i="6"/>
  <c r="I201" i="6"/>
  <c r="I202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203" i="6" s="1"/>
  <c r="H197" i="6"/>
  <c r="H198" i="6"/>
  <c r="H199" i="6"/>
  <c r="H200" i="6"/>
  <c r="H201" i="6"/>
  <c r="H202" i="6"/>
  <c r="H3" i="6"/>
  <c r="P72" i="6"/>
  <c r="P71" i="6"/>
  <c r="O72" i="6"/>
  <c r="O71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203" i="6" s="1"/>
  <c r="G197" i="6"/>
  <c r="G198" i="6"/>
  <c r="G199" i="6"/>
  <c r="G200" i="6"/>
  <c r="G201" i="6"/>
  <c r="G202" i="6"/>
  <c r="G3" i="6"/>
  <c r="E20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3" i="6"/>
  <c r="L7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3" i="5"/>
  <c r="K161" i="3" l="1"/>
  <c r="L161" i="3"/>
  <c r="L160" i="3"/>
  <c r="K160" i="3"/>
  <c r="J161" i="3"/>
  <c r="J160" i="3"/>
  <c r="L159" i="3"/>
  <c r="K159" i="3"/>
  <c r="J159" i="3"/>
  <c r="K163" i="3"/>
  <c r="L163" i="3"/>
  <c r="J163" i="3"/>
  <c r="N160" i="3"/>
  <c r="N161" i="3"/>
  <c r="N159" i="3"/>
  <c r="K61" i="3"/>
  <c r="J61" i="3"/>
  <c r="K58" i="3"/>
  <c r="J58" i="3"/>
  <c r="I54" i="3"/>
</calcChain>
</file>

<file path=xl/sharedStrings.xml><?xml version="1.0" encoding="utf-8"?>
<sst xmlns="http://schemas.openxmlformats.org/spreadsheetml/2006/main" count="1793" uniqueCount="1478">
  <si>
    <t>Data Science?</t>
  </si>
  <si>
    <t>Raw, unprocessed - numbers, text etc</t>
  </si>
  <si>
    <t>ETL : MS Access, Excel etc</t>
  </si>
  <si>
    <t xml:space="preserve">      RDBMS</t>
  </si>
  <si>
    <t xml:space="preserve">      Informatica</t>
  </si>
  <si>
    <t xml:space="preserve">      Apache Hadoop (HDFS) - Big Data</t>
  </si>
  <si>
    <t xml:space="preserve">- Applied Statistics - </t>
  </si>
  <si>
    <t>- we'll solve the stats problem - get a stats solution</t>
  </si>
  <si>
    <t>- we'll then convert this stats solution to business solution</t>
  </si>
  <si>
    <t>Excel,Tableau, Clickview, Power BI, MS Powerpoint</t>
  </si>
  <si>
    <t>Get a business problem and convert that to a stats problem</t>
  </si>
  <si>
    <t>MS Excel, Tableau, Python, R, SAS, SPSS</t>
  </si>
  <si>
    <t>(seeing the future)</t>
  </si>
  <si>
    <t>Get a stat solution and convert that to a business solution</t>
  </si>
  <si>
    <t>R, Python, SAS, SPSS, MATLAB</t>
  </si>
  <si>
    <t>(cost functions)</t>
  </si>
  <si>
    <t>MATLAB, R, Python (stocastic gradient descent algorithm)</t>
  </si>
  <si>
    <t xml:space="preserve">Tableau, MS Excel, clickview, Powerpoint ... </t>
  </si>
  <si>
    <t>------------------------------------------------------------------</t>
  </si>
  <si>
    <t>- Python -</t>
  </si>
  <si>
    <t>- python 3.7</t>
  </si>
  <si>
    <t>- Anaconda3 : it's bundle</t>
  </si>
  <si>
    <t>- 700 APIs</t>
  </si>
  <si>
    <t>- A cell has 2 states</t>
  </si>
  <si>
    <t>Esc</t>
  </si>
  <si>
    <t>click or press enter</t>
  </si>
  <si>
    <t>Esc and then press Y</t>
  </si>
  <si>
    <t>Esc and then press M</t>
  </si>
  <si>
    <t>Esc and then press R</t>
  </si>
  <si>
    <t>Esc and then press C copy</t>
  </si>
  <si>
    <t>Esc and then press X cut</t>
  </si>
  <si>
    <t>Esc and then press V paste</t>
  </si>
  <si>
    <t>Esc and then press Z undo</t>
  </si>
  <si>
    <t>Esc and then press D D - delete</t>
  </si>
  <si>
    <t>Esc and then press F - find in the selcted cell(s)</t>
  </si>
  <si>
    <t>- Anaconda Navigator --&gt; Jupyter notebook --&gt; Launch</t>
  </si>
  <si>
    <t xml:space="preserve">- Anaconda Prompt or CMD --&gt; type </t>
  </si>
  <si>
    <t>&gt; jupyter notebook</t>
  </si>
  <si>
    <t>HTML?</t>
  </si>
  <si>
    <t>some HTML tags converted to symbols</t>
  </si>
  <si>
    <t>1. python is case sensitive</t>
  </si>
  <si>
    <t>2. # is used for comments</t>
  </si>
  <si>
    <t>no multiline comments</t>
  </si>
  <si>
    <t>'''</t>
  </si>
  <si>
    <t>comments</t>
  </si>
  <si>
    <t>line 2</t>
  </si>
  <si>
    <t>line 3</t>
  </si>
  <si>
    <t>3. The naming rules (INC Rules)</t>
  </si>
  <si>
    <t>3.1 Names can be alhpanumeric</t>
  </si>
  <si>
    <t>3.2 No special symbols except _</t>
  </si>
  <si>
    <t>3.3 Should no begin with numbers</t>
  </si>
  <si>
    <t>_name_</t>
  </si>
  <si>
    <t>:</t>
  </si>
  <si>
    <t>private</t>
  </si>
  <si>
    <t>__name__</t>
  </si>
  <si>
    <t>protected</t>
  </si>
  <si>
    <t>3.4 Keywords must not be used</t>
  </si>
  <si>
    <t>myfunction()</t>
  </si>
  <si>
    <t>my_function()</t>
  </si>
  <si>
    <t>CamelCase</t>
  </si>
  <si>
    <t>---------------------------</t>
  </si>
  <si>
    <t>4. Operators</t>
  </si>
  <si>
    <t>4.1 Assignment</t>
  </si>
  <si>
    <t>x = 10</t>
  </si>
  <si>
    <t>name = "Class 1"</t>
  </si>
  <si>
    <t>4.2 Arithmatic</t>
  </si>
  <si>
    <t>/</t>
  </si>
  <si>
    <t>*</t>
  </si>
  <si>
    <t>+</t>
  </si>
  <si>
    <t>-</t>
  </si>
  <si>
    <t>//</t>
  </si>
  <si>
    <t>%</t>
  </si>
  <si>
    <t>**</t>
  </si>
  <si>
    <t>4.3 Assignment + Arithematic</t>
  </si>
  <si>
    <t>/=</t>
  </si>
  <si>
    <t>*=</t>
  </si>
  <si>
    <t>+=</t>
  </si>
  <si>
    <t>-=</t>
  </si>
  <si>
    <t>%=</t>
  </si>
  <si>
    <t>x += 4</t>
  </si>
  <si>
    <t># x = x + 4</t>
  </si>
  <si>
    <t>4.4 Relational Operators</t>
  </si>
  <si>
    <t>&gt;</t>
  </si>
  <si>
    <t>&lt;</t>
  </si>
  <si>
    <t>&gt;=</t>
  </si>
  <si>
    <t>&lt;=</t>
  </si>
  <si>
    <t>==</t>
  </si>
  <si>
    <t>!=</t>
  </si>
  <si>
    <t>4.5 Logical Operators</t>
  </si>
  <si>
    <t xml:space="preserve">      Python</t>
  </si>
  <si>
    <t>numpy/pandas</t>
  </si>
  <si>
    <t xml:space="preserve">     ----------</t>
  </si>
  <si>
    <t xml:space="preserve">       ---------------</t>
  </si>
  <si>
    <t>and</t>
  </si>
  <si>
    <t xml:space="preserve">     &amp;</t>
  </si>
  <si>
    <t>or</t>
  </si>
  <si>
    <t xml:space="preserve">     |</t>
  </si>
  <si>
    <t>not</t>
  </si>
  <si>
    <t xml:space="preserve">     ~ or -</t>
  </si>
  <si>
    <t>4.6 Belongingness Operator</t>
  </si>
  <si>
    <t xml:space="preserve">in </t>
  </si>
  <si>
    <t>not in</t>
  </si>
  <si>
    <t>4.7 Others</t>
  </si>
  <si>
    <t>Data Types</t>
  </si>
  <si>
    <t>Python3</t>
  </si>
  <si>
    <t>pandas</t>
  </si>
  <si>
    <t>-------</t>
  </si>
  <si>
    <t>Primitive Datatypes</t>
  </si>
  <si>
    <t>int</t>
  </si>
  <si>
    <t>int32</t>
  </si>
  <si>
    <t>int {long(Py2)}</t>
  </si>
  <si>
    <t>int64</t>
  </si>
  <si>
    <t>float</t>
  </si>
  <si>
    <t>float64</t>
  </si>
  <si>
    <t>complex</t>
  </si>
  <si>
    <t>---</t>
  </si>
  <si>
    <t xml:space="preserve">  and im part</t>
  </si>
  <si>
    <t>- any text with '' or</t>
  </si>
  <si>
    <t>str</t>
  </si>
  <si>
    <t>object</t>
  </si>
  <si>
    <t>'O'</t>
  </si>
  <si>
    <t>bool</t>
  </si>
  <si>
    <t>Derived Datatype_________________________________________________________</t>
  </si>
  <si>
    <t>datetime</t>
  </si>
  <si>
    <t>datetime64</t>
  </si>
  <si>
    <t>type() : get the data type or the class from which the object belongs to</t>
  </si>
  <si>
    <t>-------------------</t>
  </si>
  <si>
    <t>Operator Precedence</t>
  </si>
  <si>
    <t>str()</t>
  </si>
  <si>
    <t>float()</t>
  </si>
  <si>
    <t>long()</t>
  </si>
  <si>
    <t>int()</t>
  </si>
  <si>
    <t>bool()</t>
  </si>
  <si>
    <t>------------------------------------</t>
  </si>
  <si>
    <t>- [] is extractor</t>
  </si>
  <si>
    <t>- [:] : is for sequencing</t>
  </si>
  <si>
    <t>- end which is specified by the user is always excluded!</t>
  </si>
  <si>
    <t>s1 = "Python"</t>
  </si>
  <si>
    <t>Data Structures</t>
  </si>
  <si>
    <t>one object - one value - a simple variable</t>
  </si>
  <si>
    <t xml:space="preserve">   - multiple values of same type - homogenous array</t>
  </si>
  <si>
    <t xml:space="preserve">   - multiple values of different types - hetro array</t>
  </si>
  <si>
    <t xml:space="preserve">   - multiple values of same type in 2 dimensions - matrix</t>
  </si>
  <si>
    <t xml:space="preserve">   - multiple values of different types in 2 dimensions - tables</t>
  </si>
  <si>
    <t xml:space="preserve">   - multiple data structures (container)</t>
  </si>
  <si>
    <t>7 matrices (4 X 4)</t>
  </si>
  <si>
    <t>7 X 4 x 4</t>
  </si>
  <si>
    <t>__1___2___3___4___5___6___7__</t>
  </si>
  <si>
    <t xml:space="preserve">   |  |   |   |   |   |   |</t>
  </si>
  <si>
    <t>Base Python</t>
  </si>
  <si>
    <t xml:space="preserve"> - tuple, list, set, dictionary</t>
  </si>
  <si>
    <t>- 1d heterogenous DS</t>
  </si>
  <si>
    <t>1. Create</t>
  </si>
  <si>
    <t>2. Access elements</t>
  </si>
  <si>
    <t>3. Apply conditions</t>
  </si>
  <si>
    <t>4. attributes associated with the DS</t>
  </si>
  <si>
    <t>dir(obj)</t>
  </si>
  <si>
    <t># Conditional Statements</t>
  </si>
  <si>
    <t># based on conditions, execute the code</t>
  </si>
  <si>
    <t># Iteration Statements</t>
  </si>
  <si>
    <t># repeat some statements</t>
  </si>
  <si>
    <t>if(x &gt; 0){</t>
  </si>
  <si>
    <t xml:space="preserve">    printf("pos");</t>
  </si>
  <si>
    <t>}</t>
  </si>
  <si>
    <t>else {</t>
  </si>
  <si>
    <t xml:space="preserve">    printf("neg");</t>
  </si>
  <si>
    <t>- any block begins with : (usually it used to be {)</t>
  </si>
  <si>
    <t>if x &gt; 0:</t>
  </si>
  <si>
    <t xml:space="preserve">    print("pos")</t>
  </si>
  <si>
    <t>else:</t>
  </si>
  <si>
    <t xml:space="preserve">    print("neg"</t>
  </si>
  <si>
    <t>print("we're outside the if block")</t>
  </si>
  <si>
    <t>-------------------------------------------------------------</t>
  </si>
  <si>
    <t>while(cond):</t>
  </si>
  <si>
    <t xml:space="preserve">    st1</t>
  </si>
  <si>
    <t xml:space="preserve">                    st2</t>
  </si>
  <si>
    <t xml:space="preserve">    st3</t>
  </si>
  <si>
    <t>st4 #end of loop</t>
  </si>
  <si>
    <t># in c/c++/Java</t>
  </si>
  <si>
    <t>The for loop</t>
  </si>
  <si>
    <t>for(int i = 0; i &lt;= 10; i += 1)</t>
  </si>
  <si>
    <t>for i in range(start,end,increment):</t>
  </si>
  <si>
    <t xml:space="preserve">                st3 # outside of for loop</t>
  </si>
  <si>
    <t>for i in list/tuple:</t>
  </si>
  <si>
    <t xml:space="preserve"> * We need to avoid loops</t>
  </si>
  <si>
    <t xml:space="preserve"> * There are mechanisms to avoid loops</t>
  </si>
  <si>
    <t>----------------------------------------------</t>
  </si>
  <si>
    <t>Module</t>
  </si>
  <si>
    <t>- Any .py file is called module</t>
  </si>
  <si>
    <t>- For reuse, we need to "import" a module</t>
  </si>
  <si>
    <t xml:space="preserve">- To make a module globally available within a system = </t>
  </si>
  <si>
    <t>we need to copy that to a folder in the Python installation dir</t>
  </si>
  <si>
    <t>import module_name</t>
  </si>
  <si>
    <t>- Python ALWAYS uses the following notation :</t>
  </si>
  <si>
    <t>module.attribute</t>
  </si>
  <si>
    <t>MyFunctions.CalcPct()</t>
  </si>
  <si>
    <t>MyFunctions.pi</t>
  </si>
  <si>
    <t>MyFunctions as mf</t>
  </si>
  <si>
    <t>mf.CalcPct()</t>
  </si>
  <si>
    <t>- .c/cpp/java etc files</t>
  </si>
  <si>
    <t xml:space="preserve">- User Contributed Packages : </t>
  </si>
  <si>
    <t>- they're preseint in the Internet</t>
  </si>
  <si>
    <t>Open Anaconda Prompt</t>
  </si>
  <si>
    <t>pip install &lt;pacakge_name&gt;</t>
  </si>
  <si>
    <t>pip install textblob</t>
  </si>
  <si>
    <t xml:space="preserve">  also, check if the dependent packages are also installed</t>
  </si>
  <si>
    <t>else</t>
  </si>
  <si>
    <t>pip install --upgrade &lt;package_name&gt;</t>
  </si>
  <si>
    <t>--------------------------------------------</t>
  </si>
  <si>
    <t xml:space="preserve"> - pandas : panel data analysis</t>
  </si>
  <si>
    <t xml:space="preserve"> </t>
  </si>
  <si>
    <t xml:space="preserve"> - numpy : numerical python </t>
  </si>
  <si>
    <t xml:space="preserve"> - scipy : scientific python</t>
  </si>
  <si>
    <t xml:space="preserve"> - sklearn - scikit learn</t>
  </si>
  <si>
    <t xml:space="preserve"> - statsmodels - same functions like sklearn, a bit better</t>
  </si>
  <si>
    <t xml:space="preserve"> - nltk : NLP</t>
  </si>
  <si>
    <t xml:space="preserve"> - </t>
  </si>
  <si>
    <t xml:space="preserve">- numpy - </t>
  </si>
  <si>
    <t xml:space="preserve">- pandas - </t>
  </si>
  <si>
    <t>- they have their attributes and generic functions don't apply to them</t>
  </si>
  <si>
    <t xml:space="preserve">    pandas datetime64 objects</t>
  </si>
  <si>
    <t>- during the date import python can't recognize dates itself</t>
  </si>
  <si>
    <t>- the user convert and has to provide the format!</t>
  </si>
  <si>
    <t>strptime : string parsing of time</t>
  </si>
  <si>
    <t>strings are converted to datetime</t>
  </si>
  <si>
    <t>day</t>
  </si>
  <si>
    <t>day number</t>
  </si>
  <si>
    <t>%d</t>
  </si>
  <si>
    <t>day name abbr</t>
  </si>
  <si>
    <t>%a</t>
  </si>
  <si>
    <t>day name</t>
  </si>
  <si>
    <t>%A</t>
  </si>
  <si>
    <t>%d/%m/%Y</t>
  </si>
  <si>
    <t>month</t>
  </si>
  <si>
    <t>month no</t>
  </si>
  <si>
    <t>%m</t>
  </si>
  <si>
    <t>20-July-18 : "%d-%B-%y"</t>
  </si>
  <si>
    <t>month abbr</t>
  </si>
  <si>
    <t>%b</t>
  </si>
  <si>
    <t>12-Dec-18 : "%d-%b-%y"</t>
  </si>
  <si>
    <t>month name</t>
  </si>
  <si>
    <t>%B</t>
  </si>
  <si>
    <t>year</t>
  </si>
  <si>
    <t>year w/o century (18)</t>
  </si>
  <si>
    <t>%y</t>
  </si>
  <si>
    <t xml:space="preserve">15/12/2018 %d/%m/%Y </t>
  </si>
  <si>
    <t>with century (2018)</t>
  </si>
  <si>
    <t>%Y</t>
  </si>
  <si>
    <t>hours</t>
  </si>
  <si>
    <t>24 hrs</t>
  </si>
  <si>
    <t>%H</t>
  </si>
  <si>
    <t>12 hrs</t>
  </si>
  <si>
    <t>%I</t>
  </si>
  <si>
    <t>am/pm</t>
  </si>
  <si>
    <t>%p</t>
  </si>
  <si>
    <t>mins</t>
  </si>
  <si>
    <t>%M</t>
  </si>
  <si>
    <t>sec</t>
  </si>
  <si>
    <t>%S</t>
  </si>
  <si>
    <t>strftime : string formating of time</t>
  </si>
  <si>
    <t>- understand patterns from data</t>
  </si>
  <si>
    <t>- Data?</t>
  </si>
  <si>
    <t>- Information - processed, neccessary</t>
  </si>
  <si>
    <t>- Extracting Information from data - data Mining</t>
  </si>
  <si>
    <t>- For data Mining we need data - data should be accessable</t>
  </si>
  <si>
    <t>- data Storage, data Warehousing, OLAP/OLTP</t>
  </si>
  <si>
    <t>- Mechanism to Extract, Transform and Load the data</t>
  </si>
  <si>
    <t>- we convert a business problem to stats problem</t>
  </si>
  <si>
    <t>- we need to report, view, interpret the results</t>
  </si>
  <si>
    <t>- business understanding, domain expertise</t>
  </si>
  <si>
    <t>- Descriptive Analysis</t>
  </si>
  <si>
    <t>- Exploratory</t>
  </si>
  <si>
    <t>- (exploring the past)</t>
  </si>
  <si>
    <t>- Inferential Statistics</t>
  </si>
  <si>
    <t>- Predictive Analysis</t>
  </si>
  <si>
    <t>- Try to predict (value, event)</t>
  </si>
  <si>
    <t>- Try to forecast a value</t>
  </si>
  <si>
    <t>- Applied stats</t>
  </si>
  <si>
    <t>- Optimization</t>
  </si>
  <si>
    <t>- Prescriptive Analytics</t>
  </si>
  <si>
    <t>- what to do next</t>
  </si>
  <si>
    <t>- Cognitive</t>
  </si>
  <si>
    <t>- AI and ML</t>
  </si>
  <si>
    <t>- Python (Tensorflow)</t>
  </si>
  <si>
    <t>- IBM Watson</t>
  </si>
  <si>
    <t>- generic Object Oriented scripting language</t>
  </si>
  <si>
    <t>- scripts are small and stand-alone instructions</t>
  </si>
  <si>
    <t>- ease of processing</t>
  </si>
  <si>
    <t>- portability</t>
  </si>
  <si>
    <t>- interpreted language</t>
  </si>
  <si>
    <t>- line by line processing</t>
  </si>
  <si>
    <t>- open source</t>
  </si>
  <si>
    <t>- easy to understand, easy to learn, easy to use</t>
  </si>
  <si>
    <t>- Python has many libraries</t>
  </si>
  <si>
    <t>- pandas, numpy, scipy</t>
  </si>
  <si>
    <t>- matplotlib, seaborn, plotnine</t>
  </si>
  <si>
    <t>- sklearn, statsmodels</t>
  </si>
  <si>
    <t>- nltk, textblob, gensim</t>
  </si>
  <si>
    <t>- Tensorflor, Tesseract OCR</t>
  </si>
  <si>
    <t>- has wide application areas</t>
  </si>
  <si>
    <t>- making web/desktop applications</t>
  </si>
  <si>
    <t>- games</t>
  </si>
  <si>
    <t>- robotics, ES (IoT)</t>
  </si>
  <si>
    <t>- EDA, DM, Statistics</t>
  </si>
  <si>
    <t>- Text Mining</t>
  </si>
  <si>
    <t>- Database Programming</t>
  </si>
  <si>
    <t>- Computer Networking</t>
  </si>
  <si>
    <t>- Digital Marketing - dashboards</t>
  </si>
  <si>
    <t>- google, twitter, Dropbox, gmail</t>
  </si>
  <si>
    <t>- what tool should we use??</t>
  </si>
  <si>
    <t>- we need those libs that support DS</t>
  </si>
  <si>
    <t>- Graphical UI/Integrated Dev Environment</t>
  </si>
  <si>
    <t>- pycharm</t>
  </si>
  <si>
    <t>- spyder</t>
  </si>
  <si>
    <t>- jupyter notebook</t>
  </si>
  <si>
    <t>- Eclipse</t>
  </si>
  <si>
    <t>- jupyter notebook (Reporting tool)</t>
  </si>
  <si>
    <t>- spyder : scientific Python Dev editor (IDE)</t>
  </si>
  <si>
    <t>- Reporting tool</t>
  </si>
  <si>
    <t>- execute codes</t>
  </si>
  <si>
    <t>- get multimedia content</t>
  </si>
  <si>
    <t>- have raw Text</t>
  </si>
  <si>
    <t>- have stylized Text</t>
  </si>
  <si>
    <t>- jupyter notebook Cell</t>
  </si>
  <si>
    <t>- select state : Cell is selected and not editable</t>
  </si>
  <si>
    <t>- edit state : we can write something (green)</t>
  </si>
  <si>
    <t>- a Cell has three different modes</t>
  </si>
  <si>
    <t>- Python code - code mode</t>
  </si>
  <si>
    <t>- Markdown mode - code For stylized Text and multimedia inputs</t>
  </si>
  <si>
    <t>- raw NBConvert - raw Text</t>
  </si>
  <si>
    <t>- How to start the notebook?</t>
  </si>
  <si>
    <t>- Markdown</t>
  </si>
  <si>
    <t>- Python code : Syntax Rules</t>
  </si>
  <si>
    <t>- Object stores data</t>
  </si>
  <si>
    <t>- what type of data</t>
  </si>
  <si>
    <t>- numbers</t>
  </si>
  <si>
    <t>- small numbers</t>
  </si>
  <si>
    <t>- large numbers</t>
  </si>
  <si>
    <t>- decimal numb</t>
  </si>
  <si>
    <t>- numbers with real</t>
  </si>
  <si>
    <t>- strings</t>
  </si>
  <si>
    <t>- boolean</t>
  </si>
  <si>
    <t>- date/time</t>
  </si>
  <si>
    <t>- we pass indexes (iloc)</t>
  </si>
  <si>
    <t>- start : end : increment</t>
  </si>
  <si>
    <t>- -iloc means indexing from the RHS</t>
  </si>
  <si>
    <t>- How the Information is getting stored?</t>
  </si>
  <si>
    <t>- either based on a conditon</t>
  </si>
  <si>
    <t>- or based on a range</t>
  </si>
  <si>
    <t>- Loops/ Iterative Statements</t>
  </si>
  <si>
    <t>- conditional Loops</t>
  </si>
  <si>
    <t>- Ranged Loops</t>
  </si>
  <si>
    <t>- Module acts as a container</t>
  </si>
  <si>
    <t>- we can distribute and re-use</t>
  </si>
  <si>
    <t>- Goto Anaconda3 folder</t>
  </si>
  <si>
    <t>- locate a folder named Lib and open it</t>
  </si>
  <si>
    <t>- copy a Module to this folder</t>
  </si>
  <si>
    <t>- now this Module is available globally</t>
  </si>
  <si>
    <t>- import it in someother Py prog or ipynb</t>
  </si>
  <si>
    <t>- Importing</t>
  </si>
  <si>
    <t>- use import keyword</t>
  </si>
  <si>
    <t>- we can alias a Module For ease of use</t>
  </si>
  <si>
    <t>- Packages</t>
  </si>
  <si>
    <t>- multiple modules needs to be organized</t>
  </si>
  <si>
    <t>- we can keep them inside a folder</t>
  </si>
  <si>
    <t>- that folder is called a pacakge</t>
  </si>
  <si>
    <t>- Package that contains</t>
  </si>
  <si>
    <t>- __init__.py</t>
  </si>
  <si>
    <t>- modules</t>
  </si>
  <si>
    <t>- sub Packages</t>
  </si>
  <si>
    <t>- additional documentations etc</t>
  </si>
  <si>
    <t>- where Packages are present?</t>
  </si>
  <si>
    <t>- inside of Lib</t>
  </si>
  <si>
    <t>- locate a folder named site-Packages</t>
  </si>
  <si>
    <t>- we need to download them from the internet</t>
  </si>
  <si>
    <t>- and put it inside site-Packages</t>
  </si>
  <si>
    <t>- pip : pip installs Packages</t>
  </si>
  <si>
    <t>- check if the Package is already installed</t>
  </si>
  <si>
    <t>- Requirement already satisfied</t>
  </si>
  <si>
    <t>- download the latest available version of the Package that you want</t>
  </si>
  <si>
    <t>- also downloads the dependencies</t>
  </si>
  <si>
    <t>- Programming aspects of Python</t>
  </si>
  <si>
    <t>- Syntax Rules</t>
  </si>
  <si>
    <t>- data Types</t>
  </si>
  <si>
    <t>- data Structures</t>
  </si>
  <si>
    <t>- Conditionals</t>
  </si>
  <si>
    <t>- Loops</t>
  </si>
  <si>
    <t>- user Defined Functions</t>
  </si>
  <si>
    <t>- OOP concepts</t>
  </si>
  <si>
    <t>- Package names</t>
  </si>
  <si>
    <t>- responsible For tables and related Functions in Python</t>
  </si>
  <si>
    <t>- pandas-profiling : For data insights</t>
  </si>
  <si>
    <t>- all mathematical and arithmatic Functions</t>
  </si>
  <si>
    <t>- scipy has Inferential Statistics</t>
  </si>
  <si>
    <t>- efficient + basic ML Package</t>
  </si>
  <si>
    <t>- DT</t>
  </si>
  <si>
    <t>- Ensemble learning (Bagging, Boosting, RF)</t>
  </si>
  <si>
    <t>- KNN</t>
  </si>
  <si>
    <t>- NB</t>
  </si>
  <si>
    <t>- SVM</t>
  </si>
  <si>
    <t>- Traditional Applied stats Algos</t>
  </si>
  <si>
    <t>- LinearRegression</t>
  </si>
  <si>
    <t>- LogisticRegression</t>
  </si>
  <si>
    <t>- kmeans/kmedians</t>
  </si>
  <si>
    <t>- Forecasting - MA, ARIMA, SARMIA</t>
  </si>
  <si>
    <t>- mostly has Traditional stats Algos</t>
  </si>
  <si>
    <t>- textblob</t>
  </si>
  <si>
    <t>- Beautifulsoup</t>
  </si>
  <si>
    <t>- prophet</t>
  </si>
  <si>
    <t>- twython/tweepy</t>
  </si>
  <si>
    <t>- numpy data Structures</t>
  </si>
  <si>
    <t>- pandas DS</t>
  </si>
  <si>
    <t>- tables</t>
  </si>
  <si>
    <t>- few operations on tables</t>
  </si>
  <si>
    <t>- Derived Datatypes</t>
  </si>
  <si>
    <t>- objects of other classes</t>
  </si>
  <si>
    <t>- dates and times : datetime Package</t>
  </si>
  <si>
    <t>- date columns are imported as Object (string) Types</t>
  </si>
  <si>
    <t>- tell the date components (day, month etc)</t>
  </si>
  <si>
    <t>- and the order in which they are present</t>
  </si>
  <si>
    <t>- now we can do date operations</t>
  </si>
  <si>
    <t>- calc no of days elapsed</t>
  </si>
  <si>
    <t>- get months</t>
  </si>
  <si>
    <t>- get quarter etc</t>
  </si>
  <si>
    <t>- How can the user make Python identify the date components?</t>
  </si>
  <si>
    <t>- there are symbols For each of the component</t>
  </si>
  <si>
    <t>- reformat the dates and get a new string</t>
  </si>
  <si>
    <t>--------------------------------------------------</t>
  </si>
  <si>
    <t>Missing values</t>
  </si>
  <si>
    <t>Case 1 : when there are many observations</t>
  </si>
  <si>
    <t>dropping those rows where in respective cols there are 5 - 20% mising</t>
  </si>
  <si>
    <t>drop the entire column where % missing &gt; 20%</t>
  </si>
  <si>
    <t xml:space="preserve">Case 2 : </t>
  </si>
  <si>
    <t>If we don't want to drop rows - we have to substitute missing values with something</t>
  </si>
  <si>
    <t xml:space="preserve">General rule of imputing missing values : </t>
  </si>
  <si>
    <t>Impute the missing values with the Central Tendency or</t>
  </si>
  <si>
    <t>Impute that with a default value</t>
  </si>
  <si>
    <t>2.1 : Default Values</t>
  </si>
  <si>
    <t>2.2 : Impute missing with mode - if data is Categorical</t>
  </si>
  <si>
    <t>(DeptName, Rank, ProdCat, IncCat, Gender, Zone..)</t>
  </si>
  <si>
    <t>2.3 : Impute missing with mean - any cont variable</t>
  </si>
  <si>
    <t>But the data has to be symmetric!</t>
  </si>
  <si>
    <t>mean == median</t>
  </si>
  <si>
    <t>2.4 : Impute missing with median</t>
  </si>
  <si>
    <t>min     Q1</t>
  </si>
  <si>
    <t xml:space="preserve">      |</t>
  </si>
  <si>
    <t xml:space="preserve">     Q3</t>
  </si>
  <si>
    <t xml:space="preserve">  max = 100%</t>
  </si>
  <si>
    <t>X_______|_____________________|______________|_____________X</t>
  </si>
  <si>
    <t>100% : UC = 99% and LC = 1%</t>
  </si>
  <si>
    <t xml:space="preserve">         .       .                        .</t>
  </si>
  <si>
    <t>95%                     99%     100% : UC = 95% and LC = 5%</t>
  </si>
  <si>
    <t xml:space="preserve"> .</t>
  </si>
  <si>
    <t xml:space="preserve"> .        .</t>
  </si>
  <si>
    <t>Columns : Numerical       or     Characters</t>
  </si>
  <si>
    <t xml:space="preserve">  int64/float64           object</t>
  </si>
  <si>
    <t xml:space="preserve">  datetime64</t>
  </si>
  <si>
    <t xml:space="preserve">          bool</t>
  </si>
  <si>
    <t>Variables : Continious or Categorical</t>
  </si>
  <si>
    <t>- continous : IQR, P99/95, m +/- 3sd</t>
  </si>
  <si>
    <t xml:space="preserve">- categorical : </t>
  </si>
  <si>
    <t xml:space="preserve">- Binning - </t>
  </si>
  <si>
    <t>Continious Var ---&gt; Categical Variable</t>
  </si>
  <si>
    <t>IF(cond, valT, valF)</t>
  </si>
  <si>
    <t>numpy.where(cond, valT, valF)</t>
  </si>
  <si>
    <t xml:space="preserve"> - mandatory syntax rule to give all 3 args</t>
  </si>
  <si>
    <t xml:space="preserve">Converting the cat of a cat variable to numebrs and </t>
  </si>
  <si>
    <t>hence changing the entire var into numbers</t>
  </si>
  <si>
    <t>Nominal</t>
  </si>
  <si>
    <t>Ordinal</t>
  </si>
  <si>
    <t>=======</t>
  </si>
  <si>
    <t>Gender</t>
  </si>
  <si>
    <t>AgeCat</t>
  </si>
  <si>
    <t>ProdCat/Brand</t>
  </si>
  <si>
    <t>PriceRange</t>
  </si>
  <si>
    <t>CustSeg</t>
  </si>
  <si>
    <t>Designation/Rank</t>
  </si>
  <si>
    <t>Zone/Area/Loc</t>
  </si>
  <si>
    <t>Education (G,PG,Doc)</t>
  </si>
  <si>
    <t>MaritalStatus</t>
  </si>
  <si>
    <t>Experience(Fr&lt;Jr&lt;Mid&lt;Sr)</t>
  </si>
  <si>
    <t>Dept/Work/Skills</t>
  </si>
  <si>
    <t>TaxSlabs</t>
  </si>
  <si>
    <t>Cusine</t>
  </si>
  <si>
    <t>PayBand (I,II,III)</t>
  </si>
  <si>
    <t>Demographic</t>
  </si>
  <si>
    <t>Severity</t>
  </si>
  <si>
    <t>EmpStatus</t>
  </si>
  <si>
    <t>BusinessType</t>
  </si>
  <si>
    <t>ModeOfXXXXX</t>
  </si>
  <si>
    <t>Yes|No</t>
  </si>
  <si>
    <t xml:space="preserve">- Aggregations - </t>
  </si>
  <si>
    <t>-&gt; Freq Table</t>
  </si>
  <si>
    <t>StoreCategory</t>
  </si>
  <si>
    <t>Counts</t>
  </si>
  <si>
    <t>-------------</t>
  </si>
  <si>
    <t>------</t>
  </si>
  <si>
    <t>Electronics</t>
  </si>
  <si>
    <t>Apparel</t>
  </si>
  <si>
    <t>Super Mrkt</t>
  </si>
  <si>
    <t>SELECT StoreCategory, count(StoreCategory) as Counts FROM stores GROUP BY StoreCategory</t>
  </si>
  <si>
    <t>Submissions</t>
  </si>
  <si>
    <t>------------------------------</t>
  </si>
  <si>
    <t xml:space="preserve">1. Python Exercise 10 questions </t>
  </si>
  <si>
    <t>2. Pandas Basic Exercises (9)</t>
  </si>
  <si>
    <t>Practise</t>
  </si>
  <si>
    <t>1. Python 100 questions</t>
  </si>
  <si>
    <t>2. CS on conditinals and Loops</t>
  </si>
  <si>
    <t>3. Pandas 3 Case Studies</t>
  </si>
  <si>
    <t>- can we do any arithematic</t>
  </si>
  <si>
    <t>- is the variable divides the data into various sets</t>
  </si>
  <si>
    <t>- Missing values</t>
  </si>
  <si>
    <t>- continious : mean/mdeian</t>
  </si>
  <si>
    <t>- categorical : mode</t>
  </si>
  <si>
    <t>- Outliers</t>
  </si>
  <si>
    <t>- Encoding</t>
  </si>
  <si>
    <t>Hypothesis Testing</t>
  </si>
  <si>
    <t>Univariate Analysis</t>
  </si>
  <si>
    <t>Bivariate Analysis</t>
  </si>
  <si>
    <t>Probability Distribution</t>
  </si>
  <si>
    <t>PDF</t>
  </si>
  <si>
    <t>Distributions</t>
  </si>
  <si>
    <t>Normal</t>
  </si>
  <si>
    <t>Z-distribution</t>
  </si>
  <si>
    <t>t-distribution</t>
  </si>
  <si>
    <t>f-distribution</t>
  </si>
  <si>
    <t>chisquare distribution</t>
  </si>
  <si>
    <t>CI - Confidence intervals</t>
  </si>
  <si>
    <t>Properties of distribution</t>
  </si>
  <si>
    <t>How to estimate population based on sample data if it is follows specific distribution</t>
  </si>
  <si>
    <t>Central limit theorem</t>
  </si>
  <si>
    <t>SE</t>
  </si>
  <si>
    <t>Estimation of population</t>
  </si>
  <si>
    <t>Hypothesis testing</t>
  </si>
  <si>
    <t>Types of statistical tests</t>
  </si>
  <si>
    <t>one sample t-test</t>
  </si>
  <si>
    <t>two sample t-test</t>
  </si>
  <si>
    <t>paired sample - Dependent</t>
  </si>
  <si>
    <t>Independent sample</t>
  </si>
  <si>
    <t>ANOVA - F-Test</t>
  </si>
  <si>
    <t>Chisquare</t>
  </si>
  <si>
    <t>Correlation</t>
  </si>
  <si>
    <t>Case study - How to solve this case study with the learnings</t>
  </si>
  <si>
    <t>How to estimate the population using sample?</t>
  </si>
  <si>
    <t>Elaborate/explain the F-test/chisquare test</t>
  </si>
  <si>
    <t>Inferential statistics</t>
  </si>
  <si>
    <t>Descriptive statistics</t>
  </si>
  <si>
    <t>Describing the data - distribution - metrics like sum, n, mean, std, var, median, mode, CV, p1, p5,p10, p25, p50, p75, p90, p95, p99, min, max etc</t>
  </si>
  <si>
    <t>Analyze the sample infer the results on population</t>
  </si>
  <si>
    <t>Point estimation</t>
  </si>
  <si>
    <t>Interval estimation</t>
  </si>
  <si>
    <t>5Lacs</t>
  </si>
  <si>
    <t>Analyzing one variable - Univariate analysis</t>
  </si>
  <si>
    <t>Analyzing two variables - Bivariate analysis</t>
  </si>
  <si>
    <t>Categorical</t>
  </si>
  <si>
    <t>Numerical</t>
  </si>
  <si>
    <t>Count, proportions</t>
  </si>
  <si>
    <t xml:space="preserve"> metrics like sum, n, mean, std, var, median, mode, CV, p1, p5,p10, p25, p50, p75, p90, p95, p99, min, max etc</t>
  </si>
  <si>
    <t>Cat-cat</t>
  </si>
  <si>
    <t>cat-num</t>
  </si>
  <si>
    <t>num-num</t>
  </si>
  <si>
    <t>Analysis</t>
  </si>
  <si>
    <t>Tabulations</t>
  </si>
  <si>
    <t>Aggregations</t>
  </si>
  <si>
    <t>Correlations</t>
  </si>
  <si>
    <t>Statistical tests</t>
  </si>
  <si>
    <t>chisquare test</t>
  </si>
  <si>
    <t>anova, t-test (only applicable if categorical var having two categories)</t>
  </si>
  <si>
    <t>correlations</t>
  </si>
  <si>
    <t>Visualizations</t>
  </si>
  <si>
    <t>stacked chart</t>
  </si>
  <si>
    <t>panel chart</t>
  </si>
  <si>
    <t>scatter plot</t>
  </si>
  <si>
    <t>Bar chart/pie chart</t>
  </si>
  <si>
    <t>Histogram/box plot</t>
  </si>
  <si>
    <t>Telecom company</t>
  </si>
  <si>
    <t>1MM customers</t>
  </si>
  <si>
    <t>Objective: They want to understand customer satisfaction?</t>
  </si>
  <si>
    <t>5000 Customers</t>
  </si>
  <si>
    <t>Population</t>
  </si>
  <si>
    <t>Sample</t>
  </si>
  <si>
    <t>Custid</t>
  </si>
  <si>
    <t>Satisfactionscore</t>
  </si>
  <si>
    <t>..</t>
  </si>
  <si>
    <t>Meanscore</t>
  </si>
  <si>
    <t>SD</t>
  </si>
  <si>
    <t>population</t>
  </si>
  <si>
    <t>meanscore</t>
  </si>
  <si>
    <t>?</t>
  </si>
  <si>
    <t>Normal distribution</t>
  </si>
  <si>
    <t>95% confidence</t>
  </si>
  <si>
    <t>[mean - 1.96*SE, mean+1.96*SE]</t>
  </si>
  <si>
    <t>sd/sqrt(n)</t>
  </si>
  <si>
    <t>At population level, the average satisfaction is between 7.93 and 8.07</t>
  </si>
  <si>
    <t>If 7.8 is my target, 7.8 is belongs to CI?</t>
  </si>
  <si>
    <t>99% confidence</t>
  </si>
  <si>
    <t>mean-2.56*SE, mean+2.56*SE</t>
  </si>
  <si>
    <t>H0: Samp_avg =7.8</t>
  </si>
  <si>
    <t>Ha: samp_avg &gt;7.8</t>
  </si>
  <si>
    <t>if 7.8 is outside of CI and 7.8 is less than sample_mean</t>
  </si>
  <si>
    <t>We can reject null hypothesis</t>
  </si>
  <si>
    <t>we can accept alternative hypothesis</t>
  </si>
  <si>
    <t>Conclusion this year satisfaction score is improved significantly</t>
  </si>
  <si>
    <t>Using CI</t>
  </si>
  <si>
    <t>Using statistical measure (t-statistics)</t>
  </si>
  <si>
    <t>Using P-value</t>
  </si>
  <si>
    <t>Case Study: There is bank (credit card company), conducted campaigns - they want to understand campaign performance. Understand the relationships with in the variables. The performance of credit card spend is improved or not?</t>
  </si>
  <si>
    <t>Campaign objective: increasing the credit card spend</t>
  </si>
  <si>
    <t>How to assess the campaign is successful or not?</t>
  </si>
  <si>
    <t>Last month spend</t>
  </si>
  <si>
    <t>current month spend</t>
  </si>
  <si>
    <t>A/B Testing</t>
  </si>
  <si>
    <t>Control-test</t>
  </si>
  <si>
    <t>Control</t>
  </si>
  <si>
    <t>Test</t>
  </si>
  <si>
    <t>Send the campaign</t>
  </si>
  <si>
    <t>Don't send the campaign</t>
  </si>
  <si>
    <t>Design of experient</t>
  </si>
  <si>
    <t>Comparing two samples</t>
  </si>
  <si>
    <t>Paired sample</t>
  </si>
  <si>
    <t>1. Card usage has been improved from last year usage which was 50.</t>
  </si>
  <si>
    <t>H0: Samp_avg = 50</t>
  </si>
  <si>
    <t>Ha: Samp_avg &gt;50</t>
  </si>
  <si>
    <t>you can reject null hypothesis</t>
  </si>
  <si>
    <t>we can not reject null hypotheisis</t>
  </si>
  <si>
    <t>Else</t>
  </si>
  <si>
    <t>if P&lt;0.05 and samp_avg&gt;50</t>
  </si>
  <si>
    <t>One sample t-test</t>
  </si>
  <si>
    <t>2. The last campaign was successful interms of creditcard spend?</t>
  </si>
  <si>
    <t>Compare pre &amp; post usage</t>
  </si>
  <si>
    <t>Paired sample t-test (dependent sample t-test)</t>
  </si>
  <si>
    <t>H0: Pre_avg = post_avg</t>
  </si>
  <si>
    <t>Ha: pre_avg &lt; post_avg</t>
  </si>
  <si>
    <t>if p&lt;0.05 and pre_avg&lt;post_avg, you will reject null</t>
  </si>
  <si>
    <t>3. Is there any difference in credit card spend  between males &amp; females?</t>
  </si>
  <si>
    <t>Independent sample t-test</t>
  </si>
  <si>
    <t>Comparing two sample averages (both are are indpendent samples</t>
  </si>
  <si>
    <t>H0: males_avg = females_avg</t>
  </si>
  <si>
    <t>Ha: males_avg &lt;&gt; females_avg</t>
  </si>
  <si>
    <t>if p&lt;0.05, then we reject null</t>
  </si>
  <si>
    <t>else, you can not reject null</t>
  </si>
  <si>
    <t>if P&lt;0.05, there is relationship between sex &amp; spend</t>
  </si>
  <si>
    <t>ANOVA - Ftest</t>
  </si>
  <si>
    <t>H0: S1_avg = S2_avg = S3_avg</t>
  </si>
  <si>
    <t>Ha: One of the segment avg is different from others</t>
  </si>
  <si>
    <t>if P&lt;0.05, there is relationship between segment &amp; spend</t>
  </si>
  <si>
    <t>4. Is there any difference in credit card spend  between segments?</t>
  </si>
  <si>
    <t>5. Is there any relationship between region &amp; segment?</t>
  </si>
  <si>
    <t>Chisquare test</t>
  </si>
  <si>
    <t>H0: There is no relationship</t>
  </si>
  <si>
    <t>Ha: There is relationship</t>
  </si>
  <si>
    <t>if P&lt;0.05, there is relationship between segment &amp; region</t>
  </si>
  <si>
    <t>6. Is there any relationship between card_usage_before and latest_month_usage</t>
  </si>
  <si>
    <t>if P&lt;0.05, there is relationship between lastest month spend and pre-suage_1month</t>
  </si>
  <si>
    <t>How to implement in python?</t>
  </si>
  <si>
    <t>scipy</t>
  </si>
  <si>
    <t>scientific python</t>
  </si>
  <si>
    <t>scipy.stats</t>
  </si>
  <si>
    <t>ttest_1samp</t>
  </si>
  <si>
    <t>Onesample t-test</t>
  </si>
  <si>
    <t>ttest_rel</t>
  </si>
  <si>
    <t>paried sample t-test</t>
  </si>
  <si>
    <t>ttest_ind</t>
  </si>
  <si>
    <t>independent sample t-test</t>
  </si>
  <si>
    <t>f_oneway</t>
  </si>
  <si>
    <t>ANOVA/F-test</t>
  </si>
  <si>
    <t>chi2_contingency</t>
  </si>
  <si>
    <t>chisqure test</t>
  </si>
  <si>
    <t>stats.pearsonr</t>
  </si>
  <si>
    <t>Correlation test</t>
  </si>
  <si>
    <t>Function</t>
  </si>
  <si>
    <t>Arguments</t>
  </si>
  <si>
    <t>sample</t>
  </si>
  <si>
    <t>hypothetical value</t>
  </si>
  <si>
    <t>sample1</t>
  </si>
  <si>
    <t>sample2</t>
  </si>
  <si>
    <t>sample1,</t>
  </si>
  <si>
    <t>sample3</t>
  </si>
  <si>
    <t>cross table</t>
  </si>
  <si>
    <t>accept alternative hypothesis</t>
  </si>
  <si>
    <t>fvalue = std (s1_avg, s2_avg, s3_avg)/total deviation</t>
  </si>
  <si>
    <t>region</t>
  </si>
  <si>
    <t>All</t>
  </si>
  <si>
    <t>segment</t>
  </si>
  <si>
    <t>Actual distribution between segment &amp; region</t>
  </si>
  <si>
    <t>Expected frequencies based on proportions of region &amp; segment</t>
  </si>
  <si>
    <t>Observed</t>
  </si>
  <si>
    <t>sum(squre(Obj_i - exp_i)^2/n</t>
  </si>
  <si>
    <t>chisqure</t>
  </si>
  <si>
    <t>correlation?</t>
  </si>
  <si>
    <t>Linear relationship between variables?</t>
  </si>
  <si>
    <t>if corr&lt;&gt; 0, we can conclude that there is linear relationship between two variables</t>
  </si>
  <si>
    <t>if corr~0,  we can conclude that there is no linear relationship between two variables however they may have non-linear relationship</t>
  </si>
  <si>
    <t>Corr betwene -1 and 1</t>
  </si>
  <si>
    <t>close to 1, strong positive relationship</t>
  </si>
  <si>
    <t>close to -1, strong negative relationship</t>
  </si>
  <si>
    <t>close to 0, no linear relationship</t>
  </si>
  <si>
    <t>Two case studies</t>
  </si>
  <si>
    <t>Python for data science</t>
  </si>
  <si>
    <t>Basic statistics</t>
  </si>
  <si>
    <t>Exploratory analysis</t>
  </si>
  <si>
    <t>Data visualization</t>
  </si>
  <si>
    <t>Statistical tests - Hypothesis testing</t>
  </si>
  <si>
    <t>Data</t>
  </si>
  <si>
    <t>Descriptive analytics</t>
  </si>
  <si>
    <t>Analyzing the data - describing the data</t>
  </si>
  <si>
    <t>Understand the data</t>
  </si>
  <si>
    <t>Trends</t>
  </si>
  <si>
    <t>problems in data</t>
  </si>
  <si>
    <t>Hypothesis validation etc</t>
  </si>
  <si>
    <t>Diagnostics analytics</t>
  </si>
  <si>
    <t>Will try diagnose the data based on the hypothesis</t>
  </si>
  <si>
    <t>Understanding the business problem</t>
  </si>
  <si>
    <t>Identify the business problem based on the descriptive &amp; diagnostics?</t>
  </si>
  <si>
    <t>Next step: How to solve the problem?</t>
  </si>
  <si>
    <t>Predictive analytics?</t>
  </si>
  <si>
    <t>Predictive analytics helps you to identify the solution/solve the problems</t>
  </si>
  <si>
    <t>Business problems?</t>
  </si>
  <si>
    <t>Attrion/churn</t>
  </si>
  <si>
    <t>Investing money where I can get higher returns</t>
  </si>
  <si>
    <t>Forecasting stock prices.</t>
  </si>
  <si>
    <t>Proactive retentions</t>
  </si>
  <si>
    <t>Mitigating the risk (reducing the NPAs - Bank)</t>
  </si>
  <si>
    <t>Predict customer is going to pay the loan or not?</t>
  </si>
  <si>
    <t>Increase the campaign response</t>
  </si>
  <si>
    <t>Predict customers are going to respond to campaign or not so that I can prioritize the list of customers for the campaign</t>
  </si>
  <si>
    <t>Increase Website converstion rate</t>
  </si>
  <si>
    <t>Predict customer is going to Buy vs. not buy</t>
  </si>
  <si>
    <t>Business problems classification</t>
  </si>
  <si>
    <t>Classification-1:</t>
  </si>
  <si>
    <t>Predicting value problems</t>
  </si>
  <si>
    <t>Predicting spend</t>
  </si>
  <si>
    <t>preidicting how much loan to issue?</t>
  </si>
  <si>
    <t>predicting losses?</t>
  </si>
  <si>
    <t>predicting cashflows?</t>
  </si>
  <si>
    <t>Classify the data into pre-defined groups or predicting the event?</t>
  </si>
  <si>
    <t>Good vs. Bad</t>
  </si>
  <si>
    <t>Buy vs. Not buys</t>
  </si>
  <si>
    <t>Fraud vs. not fraud</t>
  </si>
  <si>
    <t>churn/non churn</t>
  </si>
  <si>
    <t>click vs. not click</t>
  </si>
  <si>
    <t>etc…</t>
  </si>
  <si>
    <t>Classify the data into n-number of groups based on similarity where is n is not fixed</t>
  </si>
  <si>
    <t>Market segmentation</t>
  </si>
  <si>
    <t>customer segmentation</t>
  </si>
  <si>
    <t>store segmentation</t>
  </si>
  <si>
    <t>product segmentation</t>
  </si>
  <si>
    <t>etc.</t>
  </si>
  <si>
    <t>Predicting value over the time</t>
  </si>
  <si>
    <t>Predicting sales for next three quarters</t>
  </si>
  <si>
    <t>predicting demand for next 1 week</t>
  </si>
  <si>
    <t>predicting resources requirement for project for next 4 weeks</t>
  </si>
  <si>
    <t>predicting cash demand for given ATM?</t>
  </si>
  <si>
    <t>etc..</t>
  </si>
  <si>
    <t>Optimize some thing based on constraitns</t>
  </si>
  <si>
    <t>Optimize marketing spend</t>
  </si>
  <si>
    <t>Optimize expenses</t>
  </si>
  <si>
    <t>Optimize revenue</t>
  </si>
  <si>
    <t>optimize sales</t>
  </si>
  <si>
    <t>Minimize</t>
  </si>
  <si>
    <t>maximize</t>
  </si>
  <si>
    <t>Others</t>
  </si>
  <si>
    <t>Regression problems</t>
  </si>
  <si>
    <t>Classification problems</t>
  </si>
  <si>
    <t>Segmentation problems</t>
  </si>
  <si>
    <t>Forecasting problems</t>
  </si>
  <si>
    <t>Optimization problems</t>
  </si>
  <si>
    <t>5-10%</t>
  </si>
  <si>
    <t>60-70%</t>
  </si>
  <si>
    <t>Supervised Problems</t>
  </si>
  <si>
    <t>Unsupervised problems</t>
  </si>
  <si>
    <t>Supervised Problems/unsupervised</t>
  </si>
  <si>
    <t>Classification-2</t>
  </si>
  <si>
    <t>Supervised problems</t>
  </si>
  <si>
    <t>Semisupervised problems</t>
  </si>
  <si>
    <t>Re-inforcement problems</t>
  </si>
  <si>
    <t>Classification-3</t>
  </si>
  <si>
    <t>Strategic problems</t>
  </si>
  <si>
    <t>Operational problems</t>
  </si>
  <si>
    <t>Improve the operational efficiency</t>
  </si>
  <si>
    <t>TAT should be low</t>
  </si>
  <si>
    <t>Productization</t>
  </si>
  <si>
    <t>Solutionization</t>
  </si>
  <si>
    <t>Objective: achieve high accuracy</t>
  </si>
  <si>
    <t>objective: You should able to understand the ouptu such that you can implement the strategy based on the output</t>
  </si>
  <si>
    <t>The output of analytics solution will be input for strategy development</t>
  </si>
  <si>
    <t>The output of analytics solution will be final solution</t>
  </si>
  <si>
    <t>Traditional Learning Technqiues</t>
  </si>
  <si>
    <t>Machine Learning techniques</t>
  </si>
  <si>
    <t>Strategic Problems</t>
  </si>
  <si>
    <t>Operations problems</t>
  </si>
  <si>
    <t>Linear Regression</t>
  </si>
  <si>
    <t>Decision Tree Regressor</t>
  </si>
  <si>
    <t>Generalized linear Models</t>
  </si>
  <si>
    <t>Decsion Trees Regressor</t>
  </si>
  <si>
    <t>Ensemble learniong (RF regressor, Bagging Regressor, Adaboost Regressor, GBM Regressor, Xgboost Regressor)</t>
  </si>
  <si>
    <t>ANN Regressor</t>
  </si>
  <si>
    <t>KNN Regressor</t>
  </si>
  <si>
    <t>SVR</t>
  </si>
  <si>
    <t>Logistic Regression</t>
  </si>
  <si>
    <t>Probit Regression</t>
  </si>
  <si>
    <t>Decision Tree Classifiers</t>
  </si>
  <si>
    <t>Ensemble Learning (RF Classifier, Bagging Classifier, Adaboost Classier, GBM classifier, Xgboost Classifier)</t>
  </si>
  <si>
    <t>ANN Classifier</t>
  </si>
  <si>
    <t>KNN Classifer</t>
  </si>
  <si>
    <t>SVClassifier</t>
  </si>
  <si>
    <t>NB Classifier</t>
  </si>
  <si>
    <t>Hueristic Segmentation (value based, life stage, RFM, Loyalty segmentation)</t>
  </si>
  <si>
    <t>Scientific segmentation (Hierarchical, Kmeans/Kmedians/Kmodes)</t>
  </si>
  <si>
    <t>DBSCAN</t>
  </si>
  <si>
    <t>Averages (MA, WMA, CMA)</t>
  </si>
  <si>
    <t>Holt Winter methods</t>
  </si>
  <si>
    <t>Decomposition</t>
  </si>
  <si>
    <t>ARIMA Family(AR, MA, ARMA, ARIMA, SARIMA, ARIMAX, SARIMAX)</t>
  </si>
  <si>
    <t>ARCH/GARCH</t>
  </si>
  <si>
    <t>Regression (ANN, Linear Regression)</t>
  </si>
  <si>
    <t>Linear Programming</t>
  </si>
  <si>
    <t>Non-Linear Programming</t>
  </si>
  <si>
    <t>Integer programming</t>
  </si>
  <si>
    <t>Mixed integer programming</t>
  </si>
  <si>
    <t>Monte carlo simulations</t>
  </si>
  <si>
    <t>Traditional Techniques</t>
  </si>
  <si>
    <t>Parametric techniques</t>
  </si>
  <si>
    <t>Non-Parameter techniques</t>
  </si>
  <si>
    <t>Business problem</t>
  </si>
  <si>
    <t>Storeid</t>
  </si>
  <si>
    <t>Historical data</t>
  </si>
  <si>
    <t>…</t>
  </si>
  <si>
    <t>Sales</t>
  </si>
  <si>
    <t>Location</t>
  </si>
  <si>
    <t>What are the different variables can helpful to get high sales</t>
  </si>
  <si>
    <t>store size</t>
  </si>
  <si>
    <t>store timings</t>
  </si>
  <si>
    <t>Income_area</t>
  </si>
  <si>
    <t>Population density</t>
  </si>
  <si>
    <t>age groups</t>
  </si>
  <si>
    <t>No_competitors_with_in_2km_radius</t>
  </si>
  <si>
    <t>Disposable_income</t>
  </si>
  <si>
    <t>Parking _area</t>
  </si>
  <si>
    <t>Connectivity</t>
  </si>
  <si>
    <t>Mall/Indiviual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</si>
  <si>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</si>
  <si>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</si>
  <si>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</si>
  <si>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</si>
  <si>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</si>
  <si>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</si>
  <si>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</si>
  <si>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</si>
  <si>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</si>
  <si>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</si>
  <si>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</si>
  <si>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Historical data for 5000 stores</t>
  </si>
  <si>
    <t>Predicting sales --&gt; predicting value --&gt; Regression</t>
  </si>
  <si>
    <t>Establish mathematical relationship between Sales &amp; X1, X2…Xn</t>
  </si>
  <si>
    <t>If hypothetical realtionship between sales &amp; X1, X2…Xn</t>
  </si>
  <si>
    <t>Sales = F(X1, X2, X3….Xn)</t>
  </si>
  <si>
    <t>Sales = B1*X2+B2*X2+….B11*X11+C</t>
  </si>
  <si>
    <t>Suppose B1=2, B2=-3, …B11 = 10, … C=5000</t>
  </si>
  <si>
    <t>Sales  = 2*X1-3*X2+…10*X11+5000</t>
  </si>
  <si>
    <t>New data</t>
  </si>
  <si>
    <t>Known</t>
  </si>
  <si>
    <t>Sales, X1, X2….X11</t>
  </si>
  <si>
    <t>Unknown</t>
  </si>
  <si>
    <t>B1, B2…B11, C</t>
  </si>
  <si>
    <t>New Data</t>
  </si>
  <si>
    <t>X1, X2,…X11</t>
  </si>
  <si>
    <t>How to get the values of Beta's</t>
  </si>
  <si>
    <t>Estimation Beta's values</t>
  </si>
  <si>
    <t>Modeling</t>
  </si>
  <si>
    <t>Identifying mathematical relatioiship between sales &amp; X1, X2…Xn</t>
  </si>
  <si>
    <t>Learning</t>
  </si>
  <si>
    <t>Training</t>
  </si>
  <si>
    <t>B1, B2…Bn, C</t>
  </si>
  <si>
    <t>Estimates</t>
  </si>
  <si>
    <t>Betas</t>
  </si>
  <si>
    <t>Parameters</t>
  </si>
  <si>
    <t>Gradient</t>
  </si>
  <si>
    <t>Slopes</t>
  </si>
  <si>
    <t>Y</t>
  </si>
  <si>
    <t>Dependent</t>
  </si>
  <si>
    <t>Target</t>
  </si>
  <si>
    <t>Objective</t>
  </si>
  <si>
    <t>Label</t>
  </si>
  <si>
    <t>Independent variables</t>
  </si>
  <si>
    <t>X' variables</t>
  </si>
  <si>
    <t>Explanatory variables</t>
  </si>
  <si>
    <t>features</t>
  </si>
  <si>
    <t>variables</t>
  </si>
  <si>
    <t>Mathematical relationship</t>
  </si>
  <si>
    <t>Y = B1X1+B2X2…..BnXn+C</t>
  </si>
  <si>
    <t>Model</t>
  </si>
  <si>
    <t>Mathematical/Statistical model</t>
  </si>
  <si>
    <t>Convert business problem into statistical problem</t>
  </si>
  <si>
    <t>Identifying the location to open store which gives maximum sales</t>
  </si>
  <si>
    <t>Converted as regression problem (predicting sales of store)</t>
  </si>
  <si>
    <t>Sales = B1X1+C</t>
  </si>
  <si>
    <t>Simple Regression</t>
  </si>
  <si>
    <t>Multivariate Regression</t>
  </si>
  <si>
    <t>Have only one variable</t>
  </si>
  <si>
    <t>Have more than one variable</t>
  </si>
  <si>
    <t>Sales = 2*X1+3X2+…10X11+5000</t>
  </si>
  <si>
    <t>Linear Model - Linear regression</t>
  </si>
  <si>
    <t>Sales = exp(2*X1+3X2+10*X11+5000)</t>
  </si>
  <si>
    <t>Non-Linear Model</t>
  </si>
  <si>
    <t>Regression Analysis - Understanding the relationship between Y &amp; X called regression analysis</t>
  </si>
  <si>
    <t>Regression Modeling - Identifying the mathematical relationship between Y &amp; X</t>
  </si>
  <si>
    <t>Regression Model = Mathematical relationship between Y &amp; X</t>
  </si>
  <si>
    <t>Credit card company</t>
  </si>
  <si>
    <t>They are having lots of NPA's</t>
  </si>
  <si>
    <t>They want to migate the risk from future loan takers?</t>
  </si>
  <si>
    <t>Two step probem</t>
  </si>
  <si>
    <t>Predicting customer is good or bad</t>
  </si>
  <si>
    <t>predicting credit limit for given good customer</t>
  </si>
  <si>
    <t>Classification</t>
  </si>
  <si>
    <t>Regression problem</t>
  </si>
  <si>
    <t>historical data of customers</t>
  </si>
  <si>
    <t>X3…</t>
  </si>
  <si>
    <t>Xn</t>
  </si>
  <si>
    <t>Creditlimit</t>
  </si>
  <si>
    <t>Bad/Good</t>
  </si>
  <si>
    <t>Y = F(X1, X2…Xn)</t>
  </si>
  <si>
    <t>F is technique (functional rleltionship)</t>
  </si>
  <si>
    <t>F is modeling technique</t>
  </si>
  <si>
    <t>Assuming mathematical relationship between Y &amp; X (Hypothetical realtionship)</t>
  </si>
  <si>
    <t>Estimating the unknonwns</t>
  </si>
  <si>
    <t>That is your final relationship between Y &amp; X</t>
  </si>
  <si>
    <t>Estimate the betas using some technique</t>
  </si>
  <si>
    <t>B1 = 2</t>
  </si>
  <si>
    <t>B2 = 3</t>
  </si>
  <si>
    <t>B11 = 10</t>
  </si>
  <si>
    <t>C=5000</t>
  </si>
  <si>
    <t>Final relationship</t>
  </si>
  <si>
    <t>Sales = 2*X1+3*X2+….10*X11+5000</t>
  </si>
  <si>
    <t>Estimation of Beta's</t>
  </si>
  <si>
    <t>Optimization</t>
  </si>
  <si>
    <t>Linear Algebra (Matrics)</t>
  </si>
  <si>
    <t>TV</t>
  </si>
  <si>
    <t>Radio</t>
  </si>
  <si>
    <t>Newspaper</t>
  </si>
  <si>
    <t>Business problem?</t>
  </si>
  <si>
    <t>What is relationship between Sales &amp; Spend through different makreting channels?</t>
  </si>
  <si>
    <t>What is sales for given marketing spend through different channels?</t>
  </si>
  <si>
    <t>Which channel of spend is driving sales?</t>
  </si>
  <si>
    <t>IV</t>
  </si>
  <si>
    <t>TVSpend, Radio Spend, News Paper spend</t>
  </si>
  <si>
    <t>Sales = F(X1, X2, X3)</t>
  </si>
  <si>
    <t>Sales = B1*TV+B2*Radio+B3*Newspaper+C</t>
  </si>
  <si>
    <t>is there any relationship between marekting spend across channels and sales?</t>
  </si>
  <si>
    <t>MS</t>
  </si>
  <si>
    <t>Sales_in_thousands</t>
  </si>
  <si>
    <t>X</t>
  </si>
  <si>
    <t>Sales_in_thousands = F(MS)</t>
  </si>
  <si>
    <t>There is positive relationship between sales &amp; MS</t>
  </si>
  <si>
    <t>How strong?</t>
  </si>
  <si>
    <t>Very strong poistive correlation</t>
  </si>
  <si>
    <t>correlation value is always between -1 and 1</t>
  </si>
  <si>
    <t>&gt;80% or &lt;-80% very strong</t>
  </si>
  <si>
    <t>&gt;50% or &lt;-50% strong</t>
  </si>
  <si>
    <t>-50% to 50% Not strong</t>
  </si>
  <si>
    <t>Establishing mathematical relationship called regression modeling</t>
  </si>
  <si>
    <t>Sales_in_thousands = 0.0487*MS+4.243</t>
  </si>
  <si>
    <t>How excel determined the relationship is like this?</t>
  </si>
  <si>
    <t>B1 = 0.048</t>
  </si>
  <si>
    <t>C = 4.243</t>
  </si>
  <si>
    <t>Y = 0.0487*X+4.243 + error</t>
  </si>
  <si>
    <t>Error</t>
  </si>
  <si>
    <t>Error^2</t>
  </si>
  <si>
    <t>SSE</t>
  </si>
  <si>
    <t>Best fit line - The line which gives minimum Error (SSE)</t>
  </si>
  <si>
    <t>if we are using SSE as error metrics to identify best fit line - this technique called as ordinary least square regression (OLS)</t>
  </si>
  <si>
    <t>Statistical problem will be converted into optimization problem</t>
  </si>
  <si>
    <t>Sales = B*MS +C + error</t>
  </si>
  <si>
    <t>Y_i = B*X_i+C + Error_i</t>
  </si>
  <si>
    <t>Sum(Error_i^2) = sum((Y_i - BX_i-C)^2) = SSE</t>
  </si>
  <si>
    <t>minimize SSE</t>
  </si>
  <si>
    <t>minimize sum(Y_i-B*X_i-C)^2)</t>
  </si>
  <si>
    <t xml:space="preserve">Optimization problem can be solved using </t>
  </si>
  <si>
    <t>Derivatives</t>
  </si>
  <si>
    <t>Linear/Non-linear programming techiques</t>
  </si>
  <si>
    <t>GD</t>
  </si>
  <si>
    <t>SGD</t>
  </si>
  <si>
    <t>Minibatch</t>
  </si>
  <si>
    <t>Solving optimization problem means that identify the values of unknowns</t>
  </si>
  <si>
    <t>identify the values of B, C</t>
  </si>
  <si>
    <t>Matrix theory</t>
  </si>
  <si>
    <t>How to intrepret this?</t>
  </si>
  <si>
    <t>(x1,y1)</t>
  </si>
  <si>
    <t>(100,10)</t>
  </si>
  <si>
    <t>(x2, y2)</t>
  </si>
  <si>
    <t>(200, 14)</t>
  </si>
  <si>
    <t>m = (y2-y1)/(x2-x1)</t>
  </si>
  <si>
    <t>m = 4/100 = 0.04</t>
  </si>
  <si>
    <t>definition of slope = the change in Y by changing one unit of X</t>
  </si>
  <si>
    <t>Beta intrepretation</t>
  </si>
  <si>
    <t>if we increase MS by 1RS, 48.7 increase in sales</t>
  </si>
  <si>
    <t>Intrepretaion of constant</t>
  </si>
  <si>
    <t>The amount of Y which is not plained by X variables</t>
  </si>
  <si>
    <t>Goodness of fit - How accurate this model is?</t>
  </si>
  <si>
    <t>Y=C</t>
  </si>
  <si>
    <t>SSD</t>
  </si>
  <si>
    <t>Error in the model with out X variables</t>
  </si>
  <si>
    <t>Error in the model with X variables (using best fit line)</t>
  </si>
  <si>
    <t>Error explained using X variables</t>
  </si>
  <si>
    <t>Error explained by X variables in percentage</t>
  </si>
  <si>
    <t>Close to 100% - Model is good</t>
  </si>
  <si>
    <t>close to 0% - Model is worst</t>
  </si>
  <si>
    <t>R-square</t>
  </si>
  <si>
    <t>Coeficient of determination</t>
  </si>
  <si>
    <t>Goodness of fit</t>
  </si>
  <si>
    <t>R-square: The percentage of variance in Y explained by X variables</t>
  </si>
  <si>
    <t>(SSD-SSE)/SSD</t>
  </si>
  <si>
    <t>1 - (SSE/SSD)</t>
  </si>
  <si>
    <t>what is the relationship?</t>
  </si>
  <si>
    <t>How to intrepret?</t>
  </si>
  <si>
    <t>How did you achieve?</t>
  </si>
  <si>
    <t>How good it is?</t>
  </si>
  <si>
    <t>sales = 0.0487*MS+4.243</t>
  </si>
  <si>
    <t>if we increase MS by 1Rupee, you will see increase of 48.7Rupees in the sales?</t>
  </si>
  <si>
    <t>Converted into optimization problem, solve the optimization problem using deriviates or GD</t>
  </si>
  <si>
    <t>Calculate R-square</t>
  </si>
  <si>
    <t>MAPE</t>
  </si>
  <si>
    <t>APE</t>
  </si>
  <si>
    <t>MSE</t>
  </si>
  <si>
    <t>RMSE</t>
  </si>
  <si>
    <t>R-square is high, model is good</t>
  </si>
  <si>
    <t>MAPE, RMSE, MSE is low, model is good</t>
  </si>
  <si>
    <t>Simple linear regression</t>
  </si>
  <si>
    <t>B=0</t>
  </si>
  <si>
    <t>B&lt;&gt;0</t>
  </si>
  <si>
    <t>H0:</t>
  </si>
  <si>
    <t>Ha:</t>
  </si>
  <si>
    <t>P-value&lt;0.05, you can reject null - variable is influencing Y</t>
  </si>
  <si>
    <t>if p-value&gt;0.05, you can not reject null - you can not conclude that the variable is significant or not</t>
  </si>
  <si>
    <t>if the size of the sample is big, you can conclude that the variable is not significant</t>
  </si>
  <si>
    <t>Having more than 2 X variables in the relationship</t>
  </si>
  <si>
    <t>Sales = B1X1+B2X2+B3X3+C</t>
  </si>
  <si>
    <t>Estimate the betas by converting optimization problem</t>
  </si>
  <si>
    <t>Solving optimization using technique like GD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</si>
  <si>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</si>
  <si>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</si>
  <si>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</si>
  <si>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</si>
  <si>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</si>
  <si>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</si>
  <si>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</si>
  <si>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</si>
  <si>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</si>
  <si>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</si>
  <si>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</si>
  <si>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</si>
  <si>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</si>
  <si>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</si>
  <si>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</si>
  <si>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</si>
  <si>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</si>
  <si>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</si>
  <si>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</si>
  <si>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</si>
  <si>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</si>
  <si>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</si>
  <si>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</si>
  <si>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sales = 0.04576*TV + 0.188853*Radio - 0.00104*Newspaper+2.93889</t>
  </si>
  <si>
    <t>H0: B1=B2=B3=0</t>
  </si>
  <si>
    <t>Ha: atleast one Beta is different from zero</t>
  </si>
  <si>
    <t>Model is not possible</t>
  </si>
  <si>
    <t>Model is possible</t>
  </si>
  <si>
    <t>if p-value &lt;0.05, we can conclude that model is possible</t>
  </si>
  <si>
    <t>sales = 0.04575*TV+0.18799*Radio+2.9211</t>
  </si>
  <si>
    <t>Pre-modeling</t>
  </si>
  <si>
    <t>Postmodeling</t>
  </si>
  <si>
    <t>Identifying the business problem</t>
  </si>
  <si>
    <t>Diagnostics</t>
  </si>
  <si>
    <t>Getting hypothesis from business</t>
  </si>
  <si>
    <t>Convert the business problem into statistical problem</t>
  </si>
  <si>
    <t>Identifying the type of problem</t>
  </si>
  <si>
    <t>Regression vs. classification vs. segmentation vs. forecasting vs. optimization etc?</t>
  </si>
  <si>
    <t>Identify Y &amp; X variables (problem solving with the client - data, business/functional understanding etc)</t>
  </si>
  <si>
    <t>Extract the data from different sources</t>
  </si>
  <si>
    <t>Understand the granularity of data</t>
  </si>
  <si>
    <t>Consolidate the data/aggregate the data based on business objective</t>
  </si>
  <si>
    <t>store level</t>
  </si>
  <si>
    <t>customer level</t>
  </si>
  <si>
    <t>location level</t>
  </si>
  <si>
    <t>Data audit-1</t>
  </si>
  <si>
    <t>Data audit-2</t>
  </si>
  <si>
    <t>Each data file, you will audit (type of problems/errors in the data), level of granularity etc.</t>
  </si>
  <si>
    <t>is the data sample or population?</t>
  </si>
  <si>
    <t>if it is sample, how can we ensure that it is representative of population?</t>
  </si>
  <si>
    <t>Compare sample vs. population level metrics</t>
  </si>
  <si>
    <t>outliers</t>
  </si>
  <si>
    <t>special values (999, inf, -inf, #NA, #error etc..)</t>
  </si>
  <si>
    <t>zero's</t>
  </si>
  <si>
    <t>Low variance variables</t>
  </si>
  <si>
    <t>Correlation with in X variables</t>
  </si>
  <si>
    <t>Correlatin between Y &amp; X variables</t>
  </si>
  <si>
    <t>distribution of data</t>
  </si>
  <si>
    <t>symmetric vs. skewed etc</t>
  </si>
  <si>
    <t>Pre-Modeling</t>
  </si>
  <si>
    <t>Identifying busienss problem</t>
  </si>
  <si>
    <t>Validate the problem</t>
  </si>
  <si>
    <t>Convert the business problem into stats problem</t>
  </si>
  <si>
    <t>Type of business problem</t>
  </si>
  <si>
    <t>Y &amp; X</t>
  </si>
  <si>
    <t>Relavant X variables</t>
  </si>
  <si>
    <t>Chose technique to solve the problem</t>
  </si>
  <si>
    <t>OLS Regression</t>
  </si>
  <si>
    <t>Extract data from different sources</t>
  </si>
  <si>
    <t>Do we have all the data or not?</t>
  </si>
  <si>
    <t>What ever the data we received, is it relavant or not?</t>
  </si>
  <si>
    <t>Create data audit report</t>
  </si>
  <si>
    <t>File Level</t>
  </si>
  <si>
    <t>Do you have data dictionary or not?</t>
  </si>
  <si>
    <t>Sample or population?</t>
  </si>
  <si>
    <t>Size</t>
  </si>
  <si>
    <t>how many variables</t>
  </si>
  <si>
    <t>observations</t>
  </si>
  <si>
    <t>key variable</t>
  </si>
  <si>
    <t>variable</t>
  </si>
  <si>
    <t>Data type</t>
  </si>
  <si>
    <t>any special characters existed in the variables</t>
  </si>
  <si>
    <t>NA, NAN, NULL, #N/A, -inf, inf, Error</t>
  </si>
  <si>
    <t>Missings?</t>
  </si>
  <si>
    <t>Outliers (skewed)</t>
  </si>
  <si>
    <t>variable having less variance</t>
  </si>
  <si>
    <t>Encoded values - 99999, 0's</t>
  </si>
  <si>
    <t>what is the meaning of zero's</t>
  </si>
  <si>
    <t>distribution (percentile distribution) - graphical distribution (histograms)</t>
  </si>
  <si>
    <t>How to perform joins between tables - common variables, types of joins, type of relationships between tables</t>
  </si>
  <si>
    <t>if it is sample, compare sample metrics with population metrics to make sure that sample is representating population</t>
  </si>
  <si>
    <t>Consolidate data at customer level (based on the model you are performing), store level, location levels</t>
  </si>
  <si>
    <t>Data preparation-1</t>
  </si>
  <si>
    <t>Based on the data audit report, take care of problems in the data</t>
  </si>
  <si>
    <t>Handle missing values</t>
  </si>
  <si>
    <t>Handle outliers</t>
  </si>
  <si>
    <t>drop variables with low variance (CV&lt;0.1)</t>
  </si>
  <si>
    <t>convert mis-matched data types of variables</t>
  </si>
  <si>
    <t>Handle constant values, special values, zero's as required</t>
  </si>
  <si>
    <t>Convert categorical variables into numeric variables (encoding)</t>
  </si>
  <si>
    <t>Label encoding</t>
  </si>
  <si>
    <t>ordinal</t>
  </si>
  <si>
    <t>Binary encoding (dummy variables)</t>
  </si>
  <si>
    <t>nominal/ordinal</t>
  </si>
  <si>
    <t>Data preparation-2</t>
  </si>
  <si>
    <t>Assumptions of technique (Linear regression)</t>
  </si>
  <si>
    <t>Apply transformations on X as well as Y to make sure that the assumptions holds</t>
  </si>
  <si>
    <t>Y follows normal distribution ( residuals follows normal)</t>
  </si>
  <si>
    <t>If the Y not follows normal distribution, apply trasformation on Y such that transformed Y variables follows normal</t>
  </si>
  <si>
    <t>Y &amp; each X variables should have linear relationship</t>
  </si>
  <si>
    <t>Not following normal</t>
  </si>
  <si>
    <t>No outliers</t>
  </si>
  <si>
    <t>log(Y)</t>
  </si>
  <si>
    <t>ln_sales</t>
  </si>
  <si>
    <t>following normal</t>
  </si>
  <si>
    <t>No multicolinieritiy</t>
  </si>
  <si>
    <t>No hetroscedasticity</t>
  </si>
  <si>
    <t>New dependent variable is ln_sales</t>
  </si>
  <si>
    <t>corr(Y, X) is very low = 0.05</t>
  </si>
  <si>
    <t>corr(Y, Ln_X) = 0.2</t>
  </si>
  <si>
    <t>in multivariate regression, if X variables having linear relationship, called as multi collinierity</t>
  </si>
  <si>
    <t>X1 = F(X2, X3, X4)</t>
  </si>
  <si>
    <t>Data preparation-3</t>
  </si>
  <si>
    <t>Feature engineering</t>
  </si>
  <si>
    <t>Creating new variables based on business logic, transformations, encoding etc</t>
  </si>
  <si>
    <t>Variable reduction</t>
  </si>
  <si>
    <t>Dimension reduction</t>
  </si>
  <si>
    <t>Business logic</t>
  </si>
  <si>
    <t>If the variable having lots of missings (&gt;25% of observations missing) - drop it</t>
  </si>
  <si>
    <t>if the variables having less variance (CV&lt;0.1), drop it</t>
  </si>
  <si>
    <t>Statistical tests - correlation, anova, chisquare</t>
  </si>
  <si>
    <t>PCA - Principle component analysis - factor analysis</t>
  </si>
  <si>
    <t>F-regression - Regression problems</t>
  </si>
  <si>
    <t>Univariate regression</t>
  </si>
  <si>
    <t>Y &amp; one X each time</t>
  </si>
  <si>
    <t>Kbest technique</t>
  </si>
  <si>
    <t>RFE - Recursive feature elimination (stepwise regression)</t>
  </si>
  <si>
    <t>Decision Trees &amp; RF</t>
  </si>
  <si>
    <t>WOE - Binomial classification problems</t>
  </si>
  <si>
    <t>Choose the final list of variables</t>
  </si>
  <si>
    <t>Data preparation-4</t>
  </si>
  <si>
    <t>Split the data into train &amp; test (Development &amp; validation)</t>
  </si>
  <si>
    <t>To ensure that, my model works on new data or not?</t>
  </si>
  <si>
    <t>To check, stability of model</t>
  </si>
  <si>
    <t>Model building on train data</t>
  </si>
  <si>
    <t>Finalize the mathematical equation</t>
  </si>
  <si>
    <t>Estimate the betas</t>
  </si>
  <si>
    <t>Goodness of fit metrics</t>
  </si>
  <si>
    <t>if train accuracy is low, then model is underfitting</t>
  </si>
  <si>
    <t>Validate the model on validation (test)data</t>
  </si>
  <si>
    <t>Score the test data using mathematical equation finalized in the previous step</t>
  </si>
  <si>
    <t>predict the value for test data using model</t>
  </si>
  <si>
    <t>Calcualate the goodness of fit metrics for both train data &amp; test data</t>
  </si>
  <si>
    <t>Compre them</t>
  </si>
  <si>
    <t>If they are similar, the model is working on new data</t>
  </si>
  <si>
    <t>if they are not similar, the model is not working on new data</t>
  </si>
  <si>
    <t>Model is overfitting - train accuracy is higher than test accuracy</t>
  </si>
  <si>
    <t>Identify best model which should not give overfitting and underfitting</t>
  </si>
  <si>
    <t>Post Modeling</t>
  </si>
  <si>
    <t>Convert statistical solution into business solution</t>
  </si>
  <si>
    <t>implementation</t>
  </si>
  <si>
    <t>Implementation code</t>
  </si>
  <si>
    <t>need to make sure all the data preparation steps need to be repeated on the new data</t>
  </si>
  <si>
    <t>Detailed outputs</t>
  </si>
  <si>
    <t>Assumptions of model</t>
  </si>
  <si>
    <t>Detailed documentation</t>
  </si>
  <si>
    <t>pros &amp; cons of model</t>
  </si>
  <si>
    <t>model accuracy metrics</t>
  </si>
  <si>
    <t>prepare business deck (presentation) to quantify the ROI</t>
  </si>
  <si>
    <t>Drivers of model</t>
  </si>
  <si>
    <t>Relative importance</t>
  </si>
  <si>
    <t>positive &amp; Negative drivers</t>
  </si>
  <si>
    <t>Model tracking mechanism</t>
  </si>
  <si>
    <t>Model monitoring, model maintanance</t>
  </si>
  <si>
    <t>Business problems</t>
  </si>
  <si>
    <t>Classification of business problems</t>
  </si>
  <si>
    <t>Techniques mapping with business problems</t>
  </si>
  <si>
    <t>Give business problem -- How to convert business problem into stats problems?</t>
  </si>
  <si>
    <t>How to use Linear Regression as technique to solve the problem?</t>
  </si>
  <si>
    <t>What is linear regression?</t>
  </si>
  <si>
    <t>simple</t>
  </si>
  <si>
    <t>Multivariate</t>
  </si>
  <si>
    <t>Nonlinear</t>
  </si>
  <si>
    <t>OLS</t>
  </si>
  <si>
    <t>How to convert stats problem into optimization problem</t>
  </si>
  <si>
    <t>Objective function/cost function/loss function/error function</t>
  </si>
  <si>
    <t>Different approaches to solve optimizations</t>
  </si>
  <si>
    <t>Differentiation (derivatinves)</t>
  </si>
  <si>
    <t>Gradien descent</t>
  </si>
  <si>
    <t>Stochastic Gradient descent</t>
  </si>
  <si>
    <t>Mini batch Gradient descent</t>
  </si>
  <si>
    <t>What is intrepretation of linear regression equation?</t>
  </si>
  <si>
    <t>How good is your model?</t>
  </si>
  <si>
    <t>Metrics</t>
  </si>
  <si>
    <t>X variables</t>
  </si>
  <si>
    <t>Y variables</t>
  </si>
  <si>
    <t>Regression analysis</t>
  </si>
  <si>
    <t>Regression model</t>
  </si>
  <si>
    <t>predictive model</t>
  </si>
  <si>
    <t>constatnt/intercept</t>
  </si>
  <si>
    <t>estimate/beta/slope</t>
  </si>
  <si>
    <t>data preparation based on the data audit report</t>
  </si>
  <si>
    <t>Special characters - replace with appropriate value</t>
  </si>
  <si>
    <t>mismatch of data types - convert the data types as required</t>
  </si>
  <si>
    <t>missings - impute the missing values</t>
  </si>
  <si>
    <t>&gt;25% observations having missing values - Drop the variable</t>
  </si>
  <si>
    <t>categorical - impute the missings with mode (most frequent value)</t>
  </si>
  <si>
    <t>numerical - impute the missings with mean/median</t>
  </si>
  <si>
    <t>Y variable</t>
  </si>
  <si>
    <t>if any missings, drop observations where Y is missing</t>
  </si>
  <si>
    <t>Outliers - handle outliers</t>
  </si>
  <si>
    <t>Identification</t>
  </si>
  <si>
    <t>LC</t>
  </si>
  <si>
    <t>UC</t>
  </si>
  <si>
    <t>Method1</t>
  </si>
  <si>
    <t>mean-3std</t>
  </si>
  <si>
    <t>mean+3std</t>
  </si>
  <si>
    <t>mean-2.5std</t>
  </si>
  <si>
    <t>mean+2.5std</t>
  </si>
  <si>
    <t>Method2</t>
  </si>
  <si>
    <t>P1</t>
  </si>
  <si>
    <t>P99</t>
  </si>
  <si>
    <t>P5</t>
  </si>
  <si>
    <t>P95</t>
  </si>
  <si>
    <t>Method3</t>
  </si>
  <si>
    <t>Q1-1.5IQR</t>
  </si>
  <si>
    <t>Q3+1.5IQR</t>
  </si>
  <si>
    <t>Capping/flooring</t>
  </si>
  <si>
    <t>if X&gt;UC, X=UC</t>
  </si>
  <si>
    <t>if X&lt;LC, X=LC</t>
  </si>
  <si>
    <t>Capping</t>
  </si>
  <si>
    <t>Flooring</t>
  </si>
  <si>
    <t>Common</t>
  </si>
  <si>
    <t>Low varaince variables</t>
  </si>
  <si>
    <t>Drop the variables with CV&lt;0.1</t>
  </si>
  <si>
    <t>Correlation with in X variables - Multicollinierity</t>
  </si>
  <si>
    <t>X1 = F(X2, X3….Xn)</t>
  </si>
  <si>
    <t>Drop one varriables if any two highly correlated variables</t>
  </si>
  <si>
    <t>Data pReparation step-2</t>
  </si>
  <si>
    <t>Data preparation step1</t>
  </si>
  <si>
    <t>Specific to technique</t>
  </si>
  <si>
    <t>Linear Regression - Pre-requisites (assumptions)</t>
  </si>
  <si>
    <t>Y Should follow Normal distribution</t>
  </si>
  <si>
    <t>If Y is not following normal, then you required to convert Y by applying transformation such that transformed variables follows normal distribution</t>
  </si>
  <si>
    <t>Y = Sales</t>
  </si>
  <si>
    <t>Y is not following normal</t>
  </si>
  <si>
    <t>log(Y) = Ln_Sales</t>
  </si>
  <si>
    <t>if ln_sales is following normal</t>
  </si>
  <si>
    <t>How to detect data is following normal distribution or not?</t>
  </si>
  <si>
    <t>Histogram - Bell shaped, symmetric curve</t>
  </si>
  <si>
    <t>mean = median=mode</t>
  </si>
  <si>
    <t>68-95-99 rule (mean+/-1std = 68%,  mean+/-2std, mean+/-3std)</t>
  </si>
  <si>
    <t>DW test - Shapiro test</t>
  </si>
  <si>
    <t>common way</t>
  </si>
  <si>
    <t>Y &amp; X should have linear relationship</t>
  </si>
  <si>
    <t>corr(Y, X) &gt;0.1, or corr(Y, X)&lt;-0.1</t>
  </si>
  <si>
    <t>corr(Y, X) ~0</t>
  </si>
  <si>
    <t>corr(Y, log_x)</t>
  </si>
  <si>
    <t>corr(Y, exp_x)</t>
  </si>
  <si>
    <t>corr(Y, sqrt_x)</t>
  </si>
  <si>
    <t>No multicollinierity</t>
  </si>
  <si>
    <t>VIF - Using variance inflation factor</t>
  </si>
  <si>
    <t>Using PCA (principle component analysis)</t>
  </si>
  <si>
    <t>using SVD (Singular value decomposition</t>
  </si>
  <si>
    <t>using correlation metrics</t>
  </si>
  <si>
    <t>if any two variables are multicolliniear, you will drop one of the variable</t>
  </si>
  <si>
    <t>Data should follow homostaticity</t>
  </si>
  <si>
    <t>Constant varaince over the time</t>
  </si>
  <si>
    <t>If data not following homoscedasticity, you can apply log transformation on the same</t>
  </si>
  <si>
    <t>Data preparation step-3</t>
  </si>
  <si>
    <t>Creating new variables - derived variables</t>
  </si>
  <si>
    <t>Converting categorical variables into numercal variables (by encoding)</t>
  </si>
  <si>
    <t>Reduce the variables (varaiable reduction)</t>
  </si>
  <si>
    <t>if the variable having more 25% of missings</t>
  </si>
  <si>
    <t>if the variable having less variation (CV&lt;0.1)</t>
  </si>
  <si>
    <t>if the varaibles are interrelated (multicolliniar)</t>
  </si>
  <si>
    <t>SelectKBest</t>
  </si>
  <si>
    <t>F-regression</t>
  </si>
  <si>
    <t>RFE - recursive feature elimination</t>
  </si>
  <si>
    <t>univariate regression</t>
  </si>
  <si>
    <t>statistical methods</t>
  </si>
  <si>
    <t>Data preparation step4</t>
  </si>
  <si>
    <t>Split the data into train &amp; test</t>
  </si>
  <si>
    <t>train = 70%</t>
  </si>
  <si>
    <t>test = 30%</t>
  </si>
  <si>
    <t>Build the model</t>
  </si>
  <si>
    <t>validate model</t>
  </si>
  <si>
    <t>Build the model on train data</t>
  </si>
  <si>
    <t>Finalizing mathematical equation (based on the estimates)</t>
  </si>
  <si>
    <t>Calculate the goodness of fit metrics</t>
  </si>
  <si>
    <t>Using model equation, predict values for testing data (scoring)</t>
  </si>
  <si>
    <t>Compare the both train &amp; test goodness of fit metrics</t>
  </si>
  <si>
    <t>If both metrics are coming similar, then model is validated</t>
  </si>
  <si>
    <t>if metrics are not matching, then model is not validated</t>
  </si>
  <si>
    <t>you need to repeat the process</t>
  </si>
  <si>
    <t>Identify best model based on testing accuracy and validated on the new data</t>
  </si>
  <si>
    <t>Business Case</t>
  </si>
  <si>
    <t>Bank</t>
  </si>
  <si>
    <t>Underwriting team</t>
  </si>
  <si>
    <t>Business problem: Predict intrest rate based on customer attributes and loan attributes?</t>
  </si>
  <si>
    <t>Intrest rate</t>
  </si>
  <si>
    <t>customer attributes</t>
  </si>
  <si>
    <t>loan attributes</t>
  </si>
  <si>
    <t>name, gender, location, age, qualification, income, creditscore etc</t>
  </si>
  <si>
    <t>loan type, purpose of loan, loan amount, collateral, duration, etc</t>
  </si>
  <si>
    <t>What kind of data we should have it?</t>
  </si>
  <si>
    <t>Loanid</t>
  </si>
  <si>
    <t>Customer</t>
  </si>
  <si>
    <t>Customer attributes</t>
  </si>
  <si>
    <t>Loan attributes</t>
  </si>
  <si>
    <t>intrest rate</t>
  </si>
  <si>
    <t>ABC1</t>
  </si>
  <si>
    <t>Intrestrate = B1* loanamount+B2*duration+B3*location_gurgaon+B4*age+B5*Income+C</t>
  </si>
  <si>
    <t>Extracted all the necessary data and consolidated at loan level?</t>
  </si>
  <si>
    <t>Assuming</t>
  </si>
  <si>
    <t>We have the data at loan level?</t>
  </si>
  <si>
    <t>Implementation of linear regression in python</t>
  </si>
  <si>
    <t>numpy, pandas</t>
  </si>
  <si>
    <t>matplotlib, seaborn</t>
  </si>
  <si>
    <t>statsmodels</t>
  </si>
  <si>
    <t>sklearn</t>
  </si>
  <si>
    <t>Time Series analysis, regression (linear, logistic, GLM)</t>
  </si>
  <si>
    <t>Machine learning except time series anlaysis</t>
  </si>
  <si>
    <t>Pre-processing</t>
  </si>
  <si>
    <t>split the data into train &amp; test</t>
  </si>
  <si>
    <t>metrics calculations</t>
  </si>
  <si>
    <t>VIF</t>
  </si>
  <si>
    <t>os</t>
  </si>
  <si>
    <t>re</t>
  </si>
  <si>
    <t>string</t>
  </si>
  <si>
    <t>From the profile report?</t>
  </si>
  <si>
    <t>Data types - mismatch in data types</t>
  </si>
  <si>
    <t>varaibles with low variance</t>
  </si>
  <si>
    <t>any special characters</t>
  </si>
  <si>
    <t>any highly correlated variables?</t>
  </si>
  <si>
    <t>data manipulation steps</t>
  </si>
  <si>
    <t>1. Converting intrestrate, debtincome ration as numeric variables</t>
  </si>
  <si>
    <t>2. Renaming column names by replacing . With _ .</t>
  </si>
  <si>
    <t>3. Calculating Fico_avg based on fico range</t>
  </si>
  <si>
    <t>4. Drop fico_low, fico_high, fico_range, loanid, amount funded by investor</t>
  </si>
  <si>
    <t>5. Convert loan duration, emp length to numerical variables</t>
  </si>
  <si>
    <t>Separting out numerical &amp; categorical variables for further data preparation</t>
  </si>
  <si>
    <t>Numerical variables</t>
  </si>
  <si>
    <t>missing</t>
  </si>
  <si>
    <t>outlier</t>
  </si>
  <si>
    <t>categorical</t>
  </si>
  <si>
    <t>converting categorical variables into numerical variables</t>
  </si>
  <si>
    <t>Encoding</t>
  </si>
  <si>
    <t>Income_bucket</t>
  </si>
  <si>
    <t>High</t>
  </si>
  <si>
    <t>Medium</t>
  </si>
  <si>
    <t>Low</t>
  </si>
  <si>
    <t>GGN</t>
  </si>
  <si>
    <t>BLR</t>
  </si>
  <si>
    <t>CHE</t>
  </si>
  <si>
    <t>label encoding</t>
  </si>
  <si>
    <t>Income_bucket_new</t>
  </si>
  <si>
    <t>Onehotencoding (dummy variable creation), binary variable creation</t>
  </si>
  <si>
    <t>Location_GGN</t>
  </si>
  <si>
    <t>Location_BLR</t>
  </si>
  <si>
    <t>Location_CHE</t>
  </si>
  <si>
    <t>Location_CHE = 1-Location_BLR-Location_GGN</t>
  </si>
  <si>
    <t>get_dummies()</t>
  </si>
  <si>
    <t>missings</t>
  </si>
  <si>
    <t>Amount_Requested</t>
  </si>
  <si>
    <t>Interest_Rate</t>
  </si>
  <si>
    <t>Loan_Length</t>
  </si>
  <si>
    <t>Debt_To_Income_Ratio</t>
  </si>
  <si>
    <t>Monthly_Income</t>
  </si>
  <si>
    <t>Open_CREDIT_Lines</t>
  </si>
  <si>
    <t>Revolving_CREDIT_Balance</t>
  </si>
  <si>
    <t>Inquiries_in_the_Last_6_Months</t>
  </si>
  <si>
    <t>Employment_Length</t>
  </si>
  <si>
    <t>Fico_avg</t>
  </si>
  <si>
    <t>Loan_Purpose_credit_card</t>
  </si>
  <si>
    <t>Loan_Purpose_debt_consolidation</t>
  </si>
  <si>
    <t>Loan_Purpose_educational</t>
  </si>
  <si>
    <t>Loan_Purpose_home_improvement</t>
  </si>
  <si>
    <t>Loan_Purpose_house</t>
  </si>
  <si>
    <t>Loan_Purpose_major_purchase</t>
  </si>
  <si>
    <t>Loan_Purpose_medical</t>
  </si>
  <si>
    <t>Loan_Purpose_moving</t>
  </si>
  <si>
    <t>Loan_Purpose_other</t>
  </si>
  <si>
    <t>Loan_Purpose_renewable_energy</t>
  </si>
  <si>
    <t>Loan_Purpose_small_business</t>
  </si>
  <si>
    <t>Loan_Purpose_vacation</t>
  </si>
  <si>
    <t>Loan_Purpose_wedding</t>
  </si>
  <si>
    <t>State_AL</t>
  </si>
  <si>
    <t>State_AR</t>
  </si>
  <si>
    <t>State_AZ</t>
  </si>
  <si>
    <t>State_CA</t>
  </si>
  <si>
    <t>State_CO</t>
  </si>
  <si>
    <t>State_CT</t>
  </si>
  <si>
    <t>State_DC</t>
  </si>
  <si>
    <t>State_DE</t>
  </si>
  <si>
    <t>State_FL</t>
  </si>
  <si>
    <t>State_GA</t>
  </si>
  <si>
    <t>State_HI</t>
  </si>
  <si>
    <t>State_IA</t>
  </si>
  <si>
    <t>State_IL</t>
  </si>
  <si>
    <t>State_IN</t>
  </si>
  <si>
    <t>State_KS</t>
  </si>
  <si>
    <t>State_KY</t>
  </si>
  <si>
    <t>State_LA</t>
  </si>
  <si>
    <t>State_MA</t>
  </si>
  <si>
    <t>State_MD</t>
  </si>
  <si>
    <t>State_MI</t>
  </si>
  <si>
    <t>State_MN</t>
  </si>
  <si>
    <t>State_MO</t>
  </si>
  <si>
    <t>State_MS</t>
  </si>
  <si>
    <t>State_MT</t>
  </si>
  <si>
    <t>State_NC</t>
  </si>
  <si>
    <t>State_NH</t>
  </si>
  <si>
    <t>State_NJ</t>
  </si>
  <si>
    <t>State_NM</t>
  </si>
  <si>
    <t>State_NV</t>
  </si>
  <si>
    <t>State_NY</t>
  </si>
  <si>
    <t>State_OH</t>
  </si>
  <si>
    <t>State_OK</t>
  </si>
  <si>
    <t>State_OR</t>
  </si>
  <si>
    <t>State_PA</t>
  </si>
  <si>
    <t>State_RI</t>
  </si>
  <si>
    <t>State_SC</t>
  </si>
  <si>
    <t>State_SD</t>
  </si>
  <si>
    <t>State_TX</t>
  </si>
  <si>
    <t>State_UT</t>
  </si>
  <si>
    <t>State_VA</t>
  </si>
  <si>
    <t>State_VT</t>
  </si>
  <si>
    <t>State_WA</t>
  </si>
  <si>
    <t>State_WI</t>
  </si>
  <si>
    <t>State_WV</t>
  </si>
  <si>
    <t>State_WY</t>
  </si>
  <si>
    <t>Home_Ownership_NONE</t>
  </si>
  <si>
    <t>Home_Ownership_OTHER</t>
  </si>
  <si>
    <t>Home_Ownership_OWN</t>
  </si>
  <si>
    <t>Home_Ownership_RENT</t>
  </si>
  <si>
    <t>ln_Interest_Rate</t>
  </si>
  <si>
    <t>ln_intrestrate =  1.085e-05*amount_requested+0.0099 *loan_length+0.0315*inquireis in the last six months-0.0074*fico_avg-0.0155 *loan_purpose_debtconsolidation-0.0265*loan_purpose_home_improvement+ 7.1599</t>
  </si>
  <si>
    <t>intrestrate = exp(ln_intrestrate)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</si>
</sst>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14" fontId="0" fillId="0" borderId="0" xfId="0" applyNumberFormat="1"/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9" fontId="0" fillId="0" borderId="0" xfId="1" applyFont="1"/>
    <xf numFmtId="0" fontId="3" fillId="3" borderId="0" xfId="0" applyNumberFormat="1" applyFont="1" applyFill="1" applyAlignment="1">
      <alignment horizontal="right" vertical="center" wrapText="1"/>
    </xf>
    <xf numFmtId="0" fontId="3" fillId="2" borderId="0" xfId="0" applyNumberFormat="1" applyFont="1" applyFill="1" applyAlignment="1">
      <alignment horizontal="right" vertical="center" wrapText="1"/>
    </xf>
    <xf numFmtId="0" fontId="0" fillId="4" borderId="0" xfId="0" applyFill="1"/>
    <xf numFmtId="0" fontId="0" fillId="0" borderId="0" xfId="0" quotePrefix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4" borderId="0" xfId="0" applyFill="1" applyBorder="1" applyAlignment="1"/>
    <xf numFmtId="0" fontId="4" fillId="4" borderId="2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0" xfId="0" applyFill="1" applyAlignment="1">
      <alignment horizontal="center"/>
    </xf>
    <xf numFmtId="46" fontId="0" fillId="0" borderId="0" xfId="0" applyNumberFormat="1"/>
    <xf numFmtId="11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15971128608923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'LR-details'!$B$1:$B$2</c:f>
              <c:strCache>
                <c:ptCount val="2"/>
                <c:pt idx="0">
                  <c:v>Y</c:v>
                </c:pt>
                <c:pt idx="1">
                  <c:v>Sales_in_thousands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64085739282588"/>
                  <c:y val="-0.1746256197142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'LR-details'!$A$3:$A$202</c:f>
              <c:numCache>
                <c:formatCode>General</c:formatCode>
                <c:ptCount val="200"/>
                <c:pt idx="0">
                  <c:v>337.09999999999997</c:v>
                </c:pt>
                <c:pt idx="1">
                  <c:v>128.9</c:v>
                </c:pt>
                <c:pt idx="2">
                  <c:v>132.39999999999998</c:v>
                </c:pt>
                <c:pt idx="3">
                  <c:v>251.3</c:v>
                </c:pt>
                <c:pt idx="4">
                  <c:v>250.00000000000003</c:v>
                </c:pt>
                <c:pt idx="5">
                  <c:v>132.6</c:v>
                </c:pt>
                <c:pt idx="6">
                  <c:v>113.8</c:v>
                </c:pt>
                <c:pt idx="7">
                  <c:v>151.4</c:v>
                </c:pt>
                <c:pt idx="8">
                  <c:v>11.7</c:v>
                </c:pt>
                <c:pt idx="9">
                  <c:v>223.6</c:v>
                </c:pt>
                <c:pt idx="10">
                  <c:v>96.1</c:v>
                </c:pt>
                <c:pt idx="11">
                  <c:v>242.7</c:v>
                </c:pt>
                <c:pt idx="12">
                  <c:v>124.80000000000001</c:v>
                </c:pt>
                <c:pt idx="13">
                  <c:v>112.3</c:v>
                </c:pt>
                <c:pt idx="14">
                  <c:v>283</c:v>
                </c:pt>
                <c:pt idx="15">
                  <c:v>296</c:v>
                </c:pt>
                <c:pt idx="16">
                  <c:v>218.4</c:v>
                </c:pt>
                <c:pt idx="17">
                  <c:v>376.8</c:v>
                </c:pt>
                <c:pt idx="18">
                  <c:v>108</c:v>
                </c:pt>
                <c:pt idx="19">
                  <c:v>190.3</c:v>
                </c:pt>
                <c:pt idx="20">
                  <c:v>299.5</c:v>
                </c:pt>
                <c:pt idx="21">
                  <c:v>266</c:v>
                </c:pt>
                <c:pt idx="22">
                  <c:v>78.7</c:v>
                </c:pt>
                <c:pt idx="23">
                  <c:v>271.40000000000003</c:v>
                </c:pt>
                <c:pt idx="24">
                  <c:v>93.199999999999989</c:v>
                </c:pt>
                <c:pt idx="25">
                  <c:v>285.89999999999998</c:v>
                </c:pt>
                <c:pt idx="26">
                  <c:v>184.8</c:v>
                </c:pt>
                <c:pt idx="27">
                  <c:v>279.7</c:v>
                </c:pt>
                <c:pt idx="28">
                  <c:v>298.8</c:v>
                </c:pt>
                <c:pt idx="29">
                  <c:v>127.39999999999999</c:v>
                </c:pt>
                <c:pt idx="30">
                  <c:v>364.4</c:v>
                </c:pt>
                <c:pt idx="31">
                  <c:v>168.9</c:v>
                </c:pt>
                <c:pt idx="32">
                  <c:v>128.69999999999999</c:v>
                </c:pt>
                <c:pt idx="33">
                  <c:v>285.90000000000003</c:v>
                </c:pt>
                <c:pt idx="34">
                  <c:v>104.50000000000001</c:v>
                </c:pt>
                <c:pt idx="35">
                  <c:v>303.3</c:v>
                </c:pt>
                <c:pt idx="36">
                  <c:v>315.7</c:v>
                </c:pt>
                <c:pt idx="37">
                  <c:v>169.8</c:v>
                </c:pt>
                <c:pt idx="38">
                  <c:v>104.9</c:v>
                </c:pt>
                <c:pt idx="39">
                  <c:v>297.7</c:v>
                </c:pt>
                <c:pt idx="40">
                  <c:v>256.40000000000003</c:v>
                </c:pt>
                <c:pt idx="41">
                  <c:v>249.10000000000002</c:v>
                </c:pt>
                <c:pt idx="42">
                  <c:v>323.10000000000002</c:v>
                </c:pt>
                <c:pt idx="43">
                  <c:v>241.70000000000002</c:v>
                </c:pt>
                <c:pt idx="44">
                  <c:v>94.1</c:v>
                </c:pt>
                <c:pt idx="45">
                  <c:v>229.1</c:v>
                </c:pt>
                <c:pt idx="46">
                  <c:v>135.30000000000001</c:v>
                </c:pt>
                <c:pt idx="47">
                  <c:v>299.89999999999998</c:v>
                </c:pt>
                <c:pt idx="48">
                  <c:v>292.89999999999998</c:v>
                </c:pt>
                <c:pt idx="49">
                  <c:v>115.4</c:v>
                </c:pt>
                <c:pt idx="50">
                  <c:v>237.5</c:v>
                </c:pt>
                <c:pt idx="51">
                  <c:v>113.6</c:v>
                </c:pt>
                <c:pt idx="52">
                  <c:v>297.70000000000005</c:v>
                </c:pt>
                <c:pt idx="53">
                  <c:v>287.5</c:v>
                </c:pt>
                <c:pt idx="54">
                  <c:v>307.39999999999998</c:v>
                </c:pt>
                <c:pt idx="55">
                  <c:v>308.3</c:v>
                </c:pt>
                <c:pt idx="56">
                  <c:v>76.8</c:v>
                </c:pt>
                <c:pt idx="57">
                  <c:v>171.99999999999997</c:v>
                </c:pt>
                <c:pt idx="58">
                  <c:v>298.10000000000002</c:v>
                </c:pt>
                <c:pt idx="59">
                  <c:v>249.5</c:v>
                </c:pt>
                <c:pt idx="60">
                  <c:v>76.900000000000006</c:v>
                </c:pt>
                <c:pt idx="61">
                  <c:v>358.7</c:v>
                </c:pt>
                <c:pt idx="62">
                  <c:v>282.10000000000002</c:v>
                </c:pt>
                <c:pt idx="63">
                  <c:v>140.70000000000002</c:v>
                </c:pt>
                <c:pt idx="64">
                  <c:v>202.79999999999998</c:v>
                </c:pt>
                <c:pt idx="65">
                  <c:v>79.2</c:v>
                </c:pt>
                <c:pt idx="66">
                  <c:v>58.300000000000004</c:v>
                </c:pt>
                <c:pt idx="67">
                  <c:v>164</c:v>
                </c:pt>
                <c:pt idx="68">
                  <c:v>275.89999999999998</c:v>
                </c:pt>
                <c:pt idx="69">
                  <c:v>287.89999999999998</c:v>
                </c:pt>
                <c:pt idx="70">
                  <c:v>268.39999999999998</c:v>
                </c:pt>
                <c:pt idx="71">
                  <c:v>155.79999999999998</c:v>
                </c:pt>
                <c:pt idx="72">
                  <c:v>79.099999999999994</c:v>
                </c:pt>
                <c:pt idx="73">
                  <c:v>166.4</c:v>
                </c:pt>
                <c:pt idx="74">
                  <c:v>251.1</c:v>
                </c:pt>
                <c:pt idx="75">
                  <c:v>150</c:v>
                </c:pt>
                <c:pt idx="76">
                  <c:v>49.8</c:v>
                </c:pt>
                <c:pt idx="77">
                  <c:v>163.19999999999999</c:v>
                </c:pt>
                <c:pt idx="78">
                  <c:v>44.699999999999996</c:v>
                </c:pt>
                <c:pt idx="79">
                  <c:v>146.80000000000001</c:v>
                </c:pt>
                <c:pt idx="80">
                  <c:v>125.4</c:v>
                </c:pt>
                <c:pt idx="81">
                  <c:v>280.8</c:v>
                </c:pt>
                <c:pt idx="82">
                  <c:v>128.1</c:v>
                </c:pt>
                <c:pt idx="83">
                  <c:v>148.5</c:v>
                </c:pt>
                <c:pt idx="84">
                  <c:v>290.3</c:v>
                </c:pt>
                <c:pt idx="85">
                  <c:v>277.3</c:v>
                </c:pt>
                <c:pt idx="86">
                  <c:v>119.8</c:v>
                </c:pt>
                <c:pt idx="87">
                  <c:v>214.5</c:v>
                </c:pt>
                <c:pt idx="88">
                  <c:v>187.2</c:v>
                </c:pt>
                <c:pt idx="89">
                  <c:v>209</c:v>
                </c:pt>
                <c:pt idx="90">
                  <c:v>148.50000000000003</c:v>
                </c:pt>
                <c:pt idx="91">
                  <c:v>63.1</c:v>
                </c:pt>
                <c:pt idx="92">
                  <c:v>310.2</c:v>
                </c:pt>
                <c:pt idx="93">
                  <c:v>359.7</c:v>
                </c:pt>
                <c:pt idx="94">
                  <c:v>132.30000000000001</c:v>
                </c:pt>
                <c:pt idx="95">
                  <c:v>247.8</c:v>
                </c:pt>
                <c:pt idx="96">
                  <c:v>207</c:v>
                </c:pt>
                <c:pt idx="97">
                  <c:v>227.9</c:v>
                </c:pt>
                <c:pt idx="98">
                  <c:v>383.2</c:v>
                </c:pt>
                <c:pt idx="99">
                  <c:v>222.79999999999998</c:v>
                </c:pt>
                <c:pt idx="100">
                  <c:v>276.5</c:v>
                </c:pt>
                <c:pt idx="101">
                  <c:v>433.6</c:v>
                </c:pt>
                <c:pt idx="102">
                  <c:v>311.7</c:v>
                </c:pt>
                <c:pt idx="103">
                  <c:v>223</c:v>
                </c:pt>
                <c:pt idx="104">
                  <c:v>277.8</c:v>
                </c:pt>
                <c:pt idx="105">
                  <c:v>243.3</c:v>
                </c:pt>
                <c:pt idx="106">
                  <c:v>65.7</c:v>
                </c:pt>
                <c:pt idx="107">
                  <c:v>113.9</c:v>
                </c:pt>
                <c:pt idx="108">
                  <c:v>39.1</c:v>
                </c:pt>
                <c:pt idx="109">
                  <c:v>287.8</c:v>
                </c:pt>
                <c:pt idx="110">
                  <c:v>290.5</c:v>
                </c:pt>
                <c:pt idx="111">
                  <c:v>302.89999999999998</c:v>
                </c:pt>
                <c:pt idx="112">
                  <c:v>193.5</c:v>
                </c:pt>
                <c:pt idx="113">
                  <c:v>240.89999999999998</c:v>
                </c:pt>
                <c:pt idx="114">
                  <c:v>159.5</c:v>
                </c:pt>
                <c:pt idx="115">
                  <c:v>162.80000000000001</c:v>
                </c:pt>
                <c:pt idx="116">
                  <c:v>179.1</c:v>
                </c:pt>
                <c:pt idx="117">
                  <c:v>92</c:v>
                </c:pt>
                <c:pt idx="118">
                  <c:v>241.8</c:v>
                </c:pt>
                <c:pt idx="119">
                  <c:v>57.7</c:v>
                </c:pt>
                <c:pt idx="120">
                  <c:v>214.3</c:v>
                </c:pt>
                <c:pt idx="121">
                  <c:v>90.9</c:v>
                </c:pt>
                <c:pt idx="122">
                  <c:v>242</c:v>
                </c:pt>
                <c:pt idx="123">
                  <c:v>170.1</c:v>
                </c:pt>
                <c:pt idx="124">
                  <c:v>336</c:v>
                </c:pt>
                <c:pt idx="125">
                  <c:v>124.9</c:v>
                </c:pt>
                <c:pt idx="126">
                  <c:v>97.3</c:v>
                </c:pt>
                <c:pt idx="127">
                  <c:v>89.4</c:v>
                </c:pt>
                <c:pt idx="128">
                  <c:v>272.5</c:v>
                </c:pt>
                <c:pt idx="129">
                  <c:v>114.69999999999999</c:v>
                </c:pt>
                <c:pt idx="130">
                  <c:v>49</c:v>
                </c:pt>
                <c:pt idx="131">
                  <c:v>311.09999999999997</c:v>
                </c:pt>
                <c:pt idx="132">
                  <c:v>37.700000000000003</c:v>
                </c:pt>
                <c:pt idx="133">
                  <c:v>298.40000000000003</c:v>
                </c:pt>
                <c:pt idx="134">
                  <c:v>141.1</c:v>
                </c:pt>
                <c:pt idx="135">
                  <c:v>103.8</c:v>
                </c:pt>
                <c:pt idx="136">
                  <c:v>73.899999999999991</c:v>
                </c:pt>
                <c:pt idx="137">
                  <c:v>362.29999999999995</c:v>
                </c:pt>
                <c:pt idx="138">
                  <c:v>89.4</c:v>
                </c:pt>
                <c:pt idx="139">
                  <c:v>230.5</c:v>
                </c:pt>
                <c:pt idx="140">
                  <c:v>103.30000000000001</c:v>
                </c:pt>
                <c:pt idx="141">
                  <c:v>304.7</c:v>
                </c:pt>
                <c:pt idx="142">
                  <c:v>291.59999999999997</c:v>
                </c:pt>
                <c:pt idx="143">
                  <c:v>144.69999999999999</c:v>
                </c:pt>
                <c:pt idx="144">
                  <c:v>149.9</c:v>
                </c:pt>
                <c:pt idx="145">
                  <c:v>151.20000000000002</c:v>
                </c:pt>
                <c:pt idx="146">
                  <c:v>256.10000000000002</c:v>
                </c:pt>
                <c:pt idx="147">
                  <c:v>336.5</c:v>
                </c:pt>
                <c:pt idx="148">
                  <c:v>90.2</c:v>
                </c:pt>
                <c:pt idx="149">
                  <c:v>91.1</c:v>
                </c:pt>
                <c:pt idx="150">
                  <c:v>331.59999999999997</c:v>
                </c:pt>
                <c:pt idx="151">
                  <c:v>178.10000000000002</c:v>
                </c:pt>
                <c:pt idx="152">
                  <c:v>235.1</c:v>
                </c:pt>
                <c:pt idx="153">
                  <c:v>248.7</c:v>
                </c:pt>
                <c:pt idx="154">
                  <c:v>218.4</c:v>
                </c:pt>
                <c:pt idx="155">
                  <c:v>21.4</c:v>
                </c:pt>
                <c:pt idx="156">
                  <c:v>187.9</c:v>
                </c:pt>
                <c:pt idx="157">
                  <c:v>175.40000000000003</c:v>
                </c:pt>
                <c:pt idx="158">
                  <c:v>93.8</c:v>
                </c:pt>
                <c:pt idx="159">
                  <c:v>184.7</c:v>
                </c:pt>
                <c:pt idx="160">
                  <c:v>221.29999999999998</c:v>
                </c:pt>
                <c:pt idx="161">
                  <c:v>170.8</c:v>
                </c:pt>
                <c:pt idx="162">
                  <c:v>232.1</c:v>
                </c:pt>
                <c:pt idx="163">
                  <c:v>207.70000000000002</c:v>
                </c:pt>
                <c:pt idx="164">
                  <c:v>137.30000000000001</c:v>
                </c:pt>
                <c:pt idx="165">
                  <c:v>322.7</c:v>
                </c:pt>
                <c:pt idx="166">
                  <c:v>77.099999999999994</c:v>
                </c:pt>
                <c:pt idx="167">
                  <c:v>231.4</c:v>
                </c:pt>
                <c:pt idx="168">
                  <c:v>296.60000000000002</c:v>
                </c:pt>
                <c:pt idx="169">
                  <c:v>301.3</c:v>
                </c:pt>
                <c:pt idx="170">
                  <c:v>80</c:v>
                </c:pt>
                <c:pt idx="171">
                  <c:v>232.8</c:v>
                </c:pt>
                <c:pt idx="172">
                  <c:v>56.7</c:v>
                </c:pt>
                <c:pt idx="173">
                  <c:v>188.3</c:v>
                </c:pt>
                <c:pt idx="174">
                  <c:v>238.9</c:v>
                </c:pt>
                <c:pt idx="175">
                  <c:v>367.59999999999997</c:v>
                </c:pt>
                <c:pt idx="176">
                  <c:v>298.90000000000003</c:v>
                </c:pt>
                <c:pt idx="177">
                  <c:v>213.2</c:v>
                </c:pt>
                <c:pt idx="178">
                  <c:v>302.7</c:v>
                </c:pt>
                <c:pt idx="179">
                  <c:v>193.2</c:v>
                </c:pt>
                <c:pt idx="180">
                  <c:v>167.5</c:v>
                </c:pt>
                <c:pt idx="181">
                  <c:v>251.3</c:v>
                </c:pt>
                <c:pt idx="182">
                  <c:v>91.600000000000009</c:v>
                </c:pt>
                <c:pt idx="183">
                  <c:v>402.40000000000003</c:v>
                </c:pt>
                <c:pt idx="184">
                  <c:v>305.10000000000002</c:v>
                </c:pt>
                <c:pt idx="185">
                  <c:v>269.7</c:v>
                </c:pt>
                <c:pt idx="186">
                  <c:v>168.2</c:v>
                </c:pt>
                <c:pt idx="187">
                  <c:v>237.99999999999997</c:v>
                </c:pt>
                <c:pt idx="188">
                  <c:v>303.59999999999997</c:v>
                </c:pt>
                <c:pt idx="189">
                  <c:v>54.199999999999996</c:v>
                </c:pt>
                <c:pt idx="190">
                  <c:v>86.399999999999991</c:v>
                </c:pt>
                <c:pt idx="191">
                  <c:v>92.3</c:v>
                </c:pt>
                <c:pt idx="192">
                  <c:v>52.9</c:v>
                </c:pt>
                <c:pt idx="193">
                  <c:v>212.4</c:v>
                </c:pt>
                <c:pt idx="194">
                  <c:v>191.29999999999998</c:v>
                </c:pt>
                <c:pt idx="195">
                  <c:v>55.7</c:v>
                </c:pt>
                <c:pt idx="196">
                  <c:v>107.2</c:v>
                </c:pt>
                <c:pt idx="197">
                  <c:v>192.70000000000002</c:v>
                </c:pt>
                <c:pt idx="198">
                  <c:v>391.8</c:v>
                </c:pt>
                <c:pt idx="199">
                  <c:v>249.39999999999998</c:v>
                </c:pt>
              </c:numCache>
            </c:numRef>
          </c:xVal>
          <c:yVal>
            <c:numRef>
              <c:f>'LR-details'!$B$3:$B$202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38784"/>
        <c:axId val="352739176"/>
      </c:scatterChart>
      <c:valAx>
        <c:axId val="3527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39176"/>
        <c:crosses val="autoZero"/>
        <c:crossBetween val="midCat"/>
      </c:valAx>
      <c:valAx>
        <c:axId val="3527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217714</xdr:colOff>
      <xdr:row>0</xdr:row>
      <xdr:rowOff>170091</xdr:rowOff>
    </xdr:from>
    <xdr:to>
      <xdr:col>19</xdr:col>
      <xdr:colOff>503464</xdr:colOff>
      <xdr:row>15</xdr:row>
      <xdr:rowOff>55791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9"/>
  <sheetViews>
    <sheetView showGridLines="0" zoomScale="90" zoomScaleNormal="90" workbookViewId="0"/>
  </sheetViews>
  <sheetFormatPr defaultRowHeight="15" x14ac:dyDescent="0.25"/>
  <sheetData>
    <row r="1" spans="1:3" x14ac:dyDescent="0.25">
      <c r="A1" t="s">
        <v>0</v>
      </c>
    </row>
    <row r="3" spans="1:3" x14ac:dyDescent="0.25">
      <c r="B3" t="s">
        <v>260</v>
      </c>
    </row>
    <row r="4" spans="1:3" x14ac:dyDescent="0.25">
      <c r="B4" t="s">
        <v>261</v>
      </c>
      <c r="C4" t="s">
        <v>1</v>
      </c>
    </row>
    <row r="5" spans="1:3" x14ac:dyDescent="0.25">
      <c r="B5" t="s">
        <v>262</v>
      </c>
    </row>
    <row r="6" spans="1:3" x14ac:dyDescent="0.25">
      <c r="B6" t="s">
        <v>263</v>
      </c>
    </row>
    <row r="7" spans="1:3" x14ac:dyDescent="0.25">
      <c r="B7" t="s">
        <v>264</v>
      </c>
    </row>
    <row r="8" spans="1:3" x14ac:dyDescent="0.25">
      <c r="C8" t="s">
        <v>265</v>
      </c>
    </row>
    <row r="9" spans="1:3" x14ac:dyDescent="0.25">
      <c r="C9" t="s">
        <v>266</v>
      </c>
    </row>
    <row r="10" spans="1:3" x14ac:dyDescent="0.25">
      <c r="C10" t="s">
        <v>2</v>
      </c>
    </row>
    <row r="11" spans="1:3" x14ac:dyDescent="0.25">
      <c r="C11" t="s">
        <v>3</v>
      </c>
    </row>
    <row r="12" spans="1:3" x14ac:dyDescent="0.25">
      <c r="C12" t="s">
        <v>4</v>
      </c>
    </row>
    <row r="13" spans="1:3" x14ac:dyDescent="0.25">
      <c r="C13" t="s">
        <v>5</v>
      </c>
    </row>
    <row r="14" spans="1:3" x14ac:dyDescent="0.25">
      <c r="B14" t="s">
        <v>6</v>
      </c>
    </row>
    <row r="15" spans="1:3" x14ac:dyDescent="0.25">
      <c r="C15" t="s">
        <v>267</v>
      </c>
    </row>
    <row r="16" spans="1:3" x14ac:dyDescent="0.25">
      <c r="C16" t="s">
        <v>7</v>
      </c>
    </row>
    <row r="17" spans="1:3" x14ac:dyDescent="0.25">
      <c r="C17" t="s">
        <v>8</v>
      </c>
    </row>
    <row r="18" spans="1:3" x14ac:dyDescent="0.25">
      <c r="B18" t="s">
        <v>268</v>
      </c>
    </row>
    <row r="19" spans="1:3" x14ac:dyDescent="0.25">
      <c r="C19" t="s">
        <v>9</v>
      </c>
    </row>
    <row r="20" spans="1:3" x14ac:dyDescent="0.25">
      <c r="B20" t="s">
        <v>269</v>
      </c>
    </row>
    <row r="24" spans="1:3" x14ac:dyDescent="0.25">
      <c r="A24" t="s">
        <v>270</v>
      </c>
    </row>
    <row r="25" spans="1:3" x14ac:dyDescent="0.25">
      <c r="B25" t="s">
        <v>271</v>
      </c>
    </row>
    <row r="26" spans="1:3" x14ac:dyDescent="0.25">
      <c r="B26" t="s">
        <v>272</v>
      </c>
    </row>
    <row r="27" spans="1:3" x14ac:dyDescent="0.25">
      <c r="B27" t="s">
        <v>273</v>
      </c>
    </row>
    <row r="28" spans="1:3" x14ac:dyDescent="0.25">
      <c r="A28" t="s">
        <v>10</v>
      </c>
    </row>
    <row r="29" spans="1:3" x14ac:dyDescent="0.25">
      <c r="A29" t="s">
        <v>11</v>
      </c>
    </row>
    <row r="30" spans="1:3" x14ac:dyDescent="0.25">
      <c r="A30" t="s">
        <v>274</v>
      </c>
    </row>
    <row r="31" spans="1:3" x14ac:dyDescent="0.25">
      <c r="B31" t="s">
        <v>275</v>
      </c>
    </row>
    <row r="32" spans="1:3" x14ac:dyDescent="0.25">
      <c r="B32" t="s">
        <v>276</v>
      </c>
    </row>
    <row r="33" spans="1:2" x14ac:dyDescent="0.25">
      <c r="B33" t="s">
        <v>12</v>
      </c>
    </row>
    <row r="34" spans="1:2" x14ac:dyDescent="0.25">
      <c r="B34" t="s">
        <v>277</v>
      </c>
    </row>
    <row r="35" spans="1:2" x14ac:dyDescent="0.25">
      <c r="A35" t="s">
        <v>13</v>
      </c>
    </row>
    <row r="36" spans="1:2" x14ac:dyDescent="0.25">
      <c r="A36" t="s">
        <v>14</v>
      </c>
    </row>
    <row r="37" spans="1:2" x14ac:dyDescent="0.25">
      <c r="A37" t="s">
        <v>278</v>
      </c>
    </row>
    <row r="38" spans="1:2" x14ac:dyDescent="0.25">
      <c r="B38" t="s">
        <v>15</v>
      </c>
    </row>
    <row r="39" spans="1:2" x14ac:dyDescent="0.25">
      <c r="A39" t="s">
        <v>16</v>
      </c>
    </row>
    <row r="40" spans="1:2" x14ac:dyDescent="0.25">
      <c r="A40" t="s">
        <v>279</v>
      </c>
    </row>
    <row r="41" spans="1:2" x14ac:dyDescent="0.25">
      <c r="B41" t="s">
        <v>280</v>
      </c>
    </row>
    <row r="42" spans="1:2" x14ac:dyDescent="0.25">
      <c r="A42" t="s">
        <v>17</v>
      </c>
    </row>
    <row r="43" spans="1:2" x14ac:dyDescent="0.25">
      <c r="A43" t="s">
        <v>281</v>
      </c>
    </row>
    <row r="44" spans="1:2" x14ac:dyDescent="0.25">
      <c r="B44" t="s">
        <v>282</v>
      </c>
    </row>
    <row r="45" spans="1:2" x14ac:dyDescent="0.25">
      <c r="B45" t="s">
        <v>283</v>
      </c>
    </row>
    <row r="46" spans="1:2" x14ac:dyDescent="0.25">
      <c r="B46" t="s">
        <v>284</v>
      </c>
    </row>
    <row r="48" spans="1:2" x14ac:dyDescent="0.25">
      <c r="A48" t="s">
        <v>18</v>
      </c>
    </row>
    <row r="49" spans="1:3" x14ac:dyDescent="0.25">
      <c r="A49" t="s">
        <v>19</v>
      </c>
    </row>
    <row r="50" spans="1:3" x14ac:dyDescent="0.25">
      <c r="B50" t="s">
        <v>285</v>
      </c>
    </row>
    <row r="51" spans="1:3" x14ac:dyDescent="0.25">
      <c r="C51" t="s">
        <v>286</v>
      </c>
    </row>
    <row r="52" spans="1:3" x14ac:dyDescent="0.25">
      <c r="C52" t="s">
        <v>287</v>
      </c>
    </row>
    <row r="53" spans="1:3" x14ac:dyDescent="0.25">
      <c r="C53" t="s">
        <v>288</v>
      </c>
    </row>
    <row r="54" spans="1:3" x14ac:dyDescent="0.25">
      <c r="B54" t="s">
        <v>289</v>
      </c>
    </row>
    <row r="55" spans="1:3" x14ac:dyDescent="0.25">
      <c r="C55" t="s">
        <v>290</v>
      </c>
    </row>
    <row r="56" spans="1:3" x14ac:dyDescent="0.25">
      <c r="B56" t="s">
        <v>291</v>
      </c>
    </row>
    <row r="57" spans="1:3" x14ac:dyDescent="0.25">
      <c r="B57" t="s">
        <v>292</v>
      </c>
    </row>
    <row r="58" spans="1:3" x14ac:dyDescent="0.25">
      <c r="B58" t="s">
        <v>293</v>
      </c>
    </row>
    <row r="59" spans="1:3" x14ac:dyDescent="0.25">
      <c r="C59" t="s">
        <v>294</v>
      </c>
    </row>
    <row r="60" spans="1:3" x14ac:dyDescent="0.25">
      <c r="C60" t="s">
        <v>295</v>
      </c>
    </row>
    <row r="61" spans="1:3" x14ac:dyDescent="0.25">
      <c r="C61" t="s">
        <v>296</v>
      </c>
    </row>
    <row r="62" spans="1:3" x14ac:dyDescent="0.25">
      <c r="C62" t="s">
        <v>297</v>
      </c>
    </row>
    <row r="63" spans="1:3" x14ac:dyDescent="0.25">
      <c r="C63" t="s">
        <v>298</v>
      </c>
    </row>
    <row r="64" spans="1:3" x14ac:dyDescent="0.25">
      <c r="B64" t="s">
        <v>299</v>
      </c>
    </row>
    <row r="65" spans="1:3" x14ac:dyDescent="0.25">
      <c r="C65" t="s">
        <v>300</v>
      </c>
    </row>
    <row r="66" spans="1:3" x14ac:dyDescent="0.25">
      <c r="C66" t="s">
        <v>301</v>
      </c>
    </row>
    <row r="67" spans="1:3" x14ac:dyDescent="0.25">
      <c r="C67" t="s">
        <v>302</v>
      </c>
    </row>
    <row r="68" spans="1:3" x14ac:dyDescent="0.25">
      <c r="C68" t="s">
        <v>303</v>
      </c>
    </row>
    <row r="69" spans="1:3" x14ac:dyDescent="0.25">
      <c r="C69" t="s">
        <v>281</v>
      </c>
    </row>
    <row r="70" spans="1:3" x14ac:dyDescent="0.25">
      <c r="C70" t="s">
        <v>304</v>
      </c>
    </row>
    <row r="71" spans="1:3" x14ac:dyDescent="0.25">
      <c r="C71" t="s">
        <v>305</v>
      </c>
    </row>
    <row r="72" spans="1:3" x14ac:dyDescent="0.25">
      <c r="C72" t="s">
        <v>306</v>
      </c>
    </row>
    <row r="73" spans="1:3" x14ac:dyDescent="0.25">
      <c r="C73" t="s">
        <v>307</v>
      </c>
    </row>
    <row r="74" spans="1:3" x14ac:dyDescent="0.25">
      <c r="C74" t="s">
        <v>308</v>
      </c>
    </row>
    <row r="75" spans="1:3" x14ac:dyDescent="0.25">
      <c r="A75" t="s">
        <v>309</v>
      </c>
    </row>
    <row r="76" spans="1:3" x14ac:dyDescent="0.25">
      <c r="B76" t="s">
        <v>20</v>
      </c>
    </row>
    <row r="77" spans="1:3" x14ac:dyDescent="0.25">
      <c r="B77" t="s">
        <v>310</v>
      </c>
    </row>
    <row r="78" spans="1:3" x14ac:dyDescent="0.25">
      <c r="B78" t="s">
        <v>311</v>
      </c>
    </row>
    <row r="79" spans="1:3" x14ac:dyDescent="0.25">
      <c r="C79" t="s">
        <v>312</v>
      </c>
    </row>
    <row r="80" spans="1:3" x14ac:dyDescent="0.25">
      <c r="C80" t="s">
        <v>313</v>
      </c>
    </row>
    <row r="81" spans="1:3" x14ac:dyDescent="0.25">
      <c r="C81" t="s">
        <v>314</v>
      </c>
    </row>
    <row r="82" spans="1:3" x14ac:dyDescent="0.25">
      <c r="C82" t="s">
        <v>315</v>
      </c>
    </row>
    <row r="84" spans="1:3" x14ac:dyDescent="0.25">
      <c r="A84" t="s">
        <v>21</v>
      </c>
    </row>
    <row r="85" spans="1:3" x14ac:dyDescent="0.25">
      <c r="B85" t="s">
        <v>20</v>
      </c>
    </row>
    <row r="86" spans="1:3" x14ac:dyDescent="0.25">
      <c r="B86" t="s">
        <v>22</v>
      </c>
    </row>
    <row r="87" spans="1:3" x14ac:dyDescent="0.25">
      <c r="B87" t="s">
        <v>316</v>
      </c>
    </row>
    <row r="88" spans="1:3" x14ac:dyDescent="0.25">
      <c r="B88" t="s">
        <v>317</v>
      </c>
    </row>
    <row r="90" spans="1:3" x14ac:dyDescent="0.25">
      <c r="A90" t="s">
        <v>314</v>
      </c>
    </row>
    <row r="91" spans="1:3" x14ac:dyDescent="0.25">
      <c r="B91" t="s">
        <v>318</v>
      </c>
    </row>
    <row r="92" spans="1:3" x14ac:dyDescent="0.25">
      <c r="B92" t="s">
        <v>319</v>
      </c>
    </row>
    <row r="93" spans="1:3" x14ac:dyDescent="0.25">
      <c r="B93" t="s">
        <v>320</v>
      </c>
    </row>
    <row r="94" spans="1:3" x14ac:dyDescent="0.25">
      <c r="B94" t="s">
        <v>321</v>
      </c>
    </row>
    <row r="95" spans="1:3" x14ac:dyDescent="0.25">
      <c r="B95" t="s">
        <v>322</v>
      </c>
    </row>
    <row r="96" spans="1:3" x14ac:dyDescent="0.25">
      <c r="A96" t="s">
        <v>323</v>
      </c>
    </row>
    <row r="97" spans="1:4" x14ac:dyDescent="0.25">
      <c r="A97" t="s">
        <v>23</v>
      </c>
    </row>
    <row r="98" spans="1:4" x14ac:dyDescent="0.25">
      <c r="B98" t="s">
        <v>324</v>
      </c>
    </row>
    <row r="99" spans="1:4" x14ac:dyDescent="0.25">
      <c r="C99" t="s">
        <v>24</v>
      </c>
    </row>
    <row r="100" spans="1:4" x14ac:dyDescent="0.25">
      <c r="B100" t="s">
        <v>325</v>
      </c>
    </row>
    <row r="101" spans="1:4" x14ac:dyDescent="0.25">
      <c r="C101" t="s">
        <v>25</v>
      </c>
    </row>
    <row r="102" spans="1:4" x14ac:dyDescent="0.25">
      <c r="A102" t="s">
        <v>326</v>
      </c>
    </row>
    <row r="103" spans="1:4" x14ac:dyDescent="0.25">
      <c r="B103" t="s">
        <v>327</v>
      </c>
    </row>
    <row r="104" spans="1:4" x14ac:dyDescent="0.25">
      <c r="D104" t="s">
        <v>26</v>
      </c>
    </row>
    <row r="105" spans="1:4" x14ac:dyDescent="0.25">
      <c r="B105" t="s">
        <v>328</v>
      </c>
    </row>
    <row r="106" spans="1:4" x14ac:dyDescent="0.25">
      <c r="D106" t="s">
        <v>27</v>
      </c>
    </row>
    <row r="107" spans="1:4" x14ac:dyDescent="0.25">
      <c r="B107" t="s">
        <v>329</v>
      </c>
    </row>
    <row r="108" spans="1:4" x14ac:dyDescent="0.25">
      <c r="D108" t="s">
        <v>28</v>
      </c>
    </row>
    <row r="111" spans="1:4" x14ac:dyDescent="0.25">
      <c r="D111" t="s">
        <v>29</v>
      </c>
    </row>
    <row r="112" spans="1:4" x14ac:dyDescent="0.25">
      <c r="D112" t="s">
        <v>30</v>
      </c>
    </row>
    <row r="113" spans="1:4" x14ac:dyDescent="0.25">
      <c r="D113" t="s">
        <v>31</v>
      </c>
    </row>
    <row r="116" spans="1:4" x14ac:dyDescent="0.25">
      <c r="D116" t="s">
        <v>32</v>
      </c>
    </row>
    <row r="118" spans="1:4" x14ac:dyDescent="0.25">
      <c r="D118" t="s">
        <v>33</v>
      </c>
    </row>
    <row r="121" spans="1:4" x14ac:dyDescent="0.25">
      <c r="D121" t="s">
        <v>34</v>
      </c>
    </row>
    <row r="125" spans="1:4" x14ac:dyDescent="0.25">
      <c r="A125" t="s">
        <v>330</v>
      </c>
    </row>
    <row r="126" spans="1:4" x14ac:dyDescent="0.25">
      <c r="B126" t="s">
        <v>35</v>
      </c>
    </row>
    <row r="127" spans="1:4" x14ac:dyDescent="0.25">
      <c r="B127" t="s">
        <v>36</v>
      </c>
    </row>
    <row r="128" spans="1:4" x14ac:dyDescent="0.25">
      <c r="C128" t="s">
        <v>37</v>
      </c>
    </row>
    <row r="130" spans="1:2" x14ac:dyDescent="0.25">
      <c r="A130" t="s">
        <v>331</v>
      </c>
    </row>
    <row r="131" spans="1:2" x14ac:dyDescent="0.25">
      <c r="B131" t="s">
        <v>38</v>
      </c>
    </row>
    <row r="132" spans="1:2" x14ac:dyDescent="0.25">
      <c r="B132" t="s">
        <v>39</v>
      </c>
    </row>
    <row r="135" spans="1:2" x14ac:dyDescent="0.25">
      <c r="A135" t="s">
        <v>332</v>
      </c>
    </row>
    <row r="136" spans="1:2" x14ac:dyDescent="0.25">
      <c r="A136" t="s">
        <v>40</v>
      </c>
    </row>
    <row r="137" spans="1:2" x14ac:dyDescent="0.25">
      <c r="A137" t="s">
        <v>41</v>
      </c>
    </row>
    <row r="138" spans="1:2" x14ac:dyDescent="0.25">
      <c r="B138" t="s">
        <v>42</v>
      </c>
    </row>
    <row r="139" spans="1:2" x14ac:dyDescent="0.25">
      <c r="B139" t="s">
        <v>43</v>
      </c>
    </row>
    <row r="140" spans="1:2" x14ac:dyDescent="0.25">
      <c r="B140" t="s">
        <v>44</v>
      </c>
    </row>
    <row r="141" spans="1:2" x14ac:dyDescent="0.25">
      <c r="B141" t="s">
        <v>45</v>
      </c>
    </row>
    <row r="142" spans="1:2" x14ac:dyDescent="0.25">
      <c r="B142" t="s">
        <v>46</v>
      </c>
    </row>
    <row r="143" spans="1:2" x14ac:dyDescent="0.25">
      <c r="B143" t="s">
        <v>43</v>
      </c>
    </row>
    <row r="144" spans="1:2" x14ac:dyDescent="0.25">
      <c r="A144" t="s">
        <v>47</v>
      </c>
    </row>
    <row r="145" spans="1:6" x14ac:dyDescent="0.25">
      <c r="B145" t="s">
        <v>48</v>
      </c>
    </row>
    <row r="146" spans="1:6" x14ac:dyDescent="0.25">
      <c r="B146" t="s">
        <v>49</v>
      </c>
    </row>
    <row r="147" spans="1:6" x14ac:dyDescent="0.25">
      <c r="B147" t="s">
        <v>50</v>
      </c>
    </row>
    <row r="148" spans="1:6" x14ac:dyDescent="0.25">
      <c r="C148" t="s">
        <v>51</v>
      </c>
      <c r="E148" t="s">
        <v>52</v>
      </c>
      <c r="F148" t="s">
        <v>53</v>
      </c>
    </row>
    <row r="149" spans="1:6" x14ac:dyDescent="0.25">
      <c r="C149" t="s">
        <v>54</v>
      </c>
      <c r="D149" t="s">
        <v>52</v>
      </c>
      <c r="E149" t="s">
        <v>55</v>
      </c>
    </row>
    <row r="150" spans="1:6" x14ac:dyDescent="0.25">
      <c r="B150" t="s">
        <v>56</v>
      </c>
    </row>
    <row r="153" spans="1:6" x14ac:dyDescent="0.25">
      <c r="B153" s="1">
        <v>0.8</v>
      </c>
    </row>
    <row r="154" spans="1:6" x14ac:dyDescent="0.25">
      <c r="B154" t="s">
        <v>57</v>
      </c>
      <c r="C154" t="s">
        <v>58</v>
      </c>
      <c r="D154" t="s">
        <v>59</v>
      </c>
    </row>
    <row r="155" spans="1:6" x14ac:dyDescent="0.25">
      <c r="A155" t="s">
        <v>60</v>
      </c>
    </row>
    <row r="156" spans="1:6" x14ac:dyDescent="0.25">
      <c r="A156" t="s">
        <v>61</v>
      </c>
    </row>
    <row r="157" spans="1:6" x14ac:dyDescent="0.25">
      <c r="B157" t="s">
        <v>62</v>
      </c>
    </row>
    <row r="158" spans="1:6" x14ac:dyDescent="0.25">
      <c r="C158" t="s">
        <v>63</v>
      </c>
    </row>
    <row r="159" spans="1:6" x14ac:dyDescent="0.25">
      <c r="C159" t="s">
        <v>64</v>
      </c>
    </row>
    <row r="161" spans="2:4" x14ac:dyDescent="0.25">
      <c r="B161" t="s">
        <v>65</v>
      </c>
    </row>
    <row r="162" spans="2:4" x14ac:dyDescent="0.25">
      <c r="C162" t="s">
        <v>66</v>
      </c>
    </row>
    <row r="163" spans="2:4" x14ac:dyDescent="0.25">
      <c r="C163" t="s">
        <v>67</v>
      </c>
    </row>
    <row r="164" spans="2:4" x14ac:dyDescent="0.25">
      <c r="C164" t="s">
        <v>68</v>
      </c>
    </row>
    <row r="165" spans="2:4" x14ac:dyDescent="0.25">
      <c r="C165" t="s">
        <v>69</v>
      </c>
    </row>
    <row r="166" spans="2:4" x14ac:dyDescent="0.25">
      <c r="C166" t="s">
        <v>70</v>
      </c>
    </row>
    <row r="167" spans="2:4" x14ac:dyDescent="0.25">
      <c r="C167" t="s">
        <v>71</v>
      </c>
    </row>
    <row r="168" spans="2:4" x14ac:dyDescent="0.25">
      <c r="C168" t="s">
        <v>72</v>
      </c>
    </row>
    <row r="169" spans="2:4" x14ac:dyDescent="0.25">
      <c r="B169" t="s">
        <v>73</v>
      </c>
    </row>
    <row r="170" spans="2:4" x14ac:dyDescent="0.25">
      <c r="C170" t="s">
        <v>74</v>
      </c>
    </row>
    <row r="171" spans="2:4" x14ac:dyDescent="0.25">
      <c r="C171" t="s">
        <v>75</v>
      </c>
    </row>
    <row r="172" spans="2:4" x14ac:dyDescent="0.25">
      <c r="C172" t="s">
        <v>76</v>
      </c>
    </row>
    <row r="173" spans="2:4" x14ac:dyDescent="0.25">
      <c r="C173" t="s">
        <v>77</v>
      </c>
    </row>
    <row r="174" spans="2:4" x14ac:dyDescent="0.25">
      <c r="C174" t="s">
        <v>78</v>
      </c>
    </row>
    <row r="176" spans="2:4" x14ac:dyDescent="0.25">
      <c r="C176" t="s">
        <v>79</v>
      </c>
      <c r="D176" t="s">
        <v>80</v>
      </c>
    </row>
    <row r="177" spans="2:7" x14ac:dyDescent="0.25">
      <c r="B177" t="s">
        <v>81</v>
      </c>
    </row>
    <row r="178" spans="2:7" x14ac:dyDescent="0.25">
      <c r="C178" t="s">
        <v>82</v>
      </c>
    </row>
    <row r="179" spans="2:7" x14ac:dyDescent="0.25">
      <c r="C179" t="s">
        <v>83</v>
      </c>
    </row>
    <row r="180" spans="2:7" x14ac:dyDescent="0.25">
      <c r="C180" t="s">
        <v>84</v>
      </c>
    </row>
    <row r="181" spans="2:7" x14ac:dyDescent="0.25">
      <c r="C181" t="s">
        <v>85</v>
      </c>
    </row>
    <row r="182" spans="2:7" x14ac:dyDescent="0.25">
      <c r="C182" t="s">
        <v>86</v>
      </c>
    </row>
    <row r="183" spans="2:7" x14ac:dyDescent="0.25">
      <c r="C183" t="s">
        <v>87</v>
      </c>
    </row>
    <row r="184" spans="2:7" x14ac:dyDescent="0.25">
      <c r="B184" t="s">
        <v>88</v>
      </c>
    </row>
    <row r="185" spans="2:7" x14ac:dyDescent="0.25">
      <c r="B185" t="s">
        <v>89</v>
      </c>
      <c r="F185" t="s">
        <v>90</v>
      </c>
    </row>
    <row r="186" spans="2:7" x14ac:dyDescent="0.25">
      <c r="B186" t="s">
        <v>91</v>
      </c>
      <c r="E186" t="s">
        <v>92</v>
      </c>
    </row>
    <row r="187" spans="2:7" x14ac:dyDescent="0.25">
      <c r="C187" t="s">
        <v>93</v>
      </c>
      <c r="G187" t="s">
        <v>94</v>
      </c>
    </row>
    <row r="188" spans="2:7" x14ac:dyDescent="0.25">
      <c r="C188" t="s">
        <v>95</v>
      </c>
      <c r="G188" t="s">
        <v>96</v>
      </c>
    </row>
    <row r="189" spans="2:7" x14ac:dyDescent="0.25">
      <c r="C189" t="s">
        <v>97</v>
      </c>
      <c r="G189" t="s">
        <v>98</v>
      </c>
    </row>
    <row r="190" spans="2:7" x14ac:dyDescent="0.25">
      <c r="B190" t="s">
        <v>99</v>
      </c>
    </row>
    <row r="191" spans="2:7" x14ac:dyDescent="0.25">
      <c r="C191" t="s">
        <v>100</v>
      </c>
    </row>
    <row r="192" spans="2:7" x14ac:dyDescent="0.25">
      <c r="C192" t="s">
        <v>101</v>
      </c>
    </row>
    <row r="193" spans="1:9" x14ac:dyDescent="0.25">
      <c r="B193" t="s">
        <v>102</v>
      </c>
    </row>
    <row r="194" spans="1:9" x14ac:dyDescent="0.25">
      <c r="A194" t="s">
        <v>18</v>
      </c>
    </row>
    <row r="195" spans="1:9" x14ac:dyDescent="0.25">
      <c r="A195" t="s">
        <v>103</v>
      </c>
    </row>
    <row r="196" spans="1:9" x14ac:dyDescent="0.25">
      <c r="B196" t="s">
        <v>333</v>
      </c>
    </row>
    <row r="197" spans="1:9" x14ac:dyDescent="0.25">
      <c r="B197" t="s">
        <v>334</v>
      </c>
    </row>
    <row r="198" spans="1:9" x14ac:dyDescent="0.25">
      <c r="F198" t="s">
        <v>104</v>
      </c>
      <c r="I198" t="s">
        <v>105</v>
      </c>
    </row>
    <row r="199" spans="1:9" x14ac:dyDescent="0.25">
      <c r="F199" t="s">
        <v>106</v>
      </c>
      <c r="I199" t="s">
        <v>106</v>
      </c>
    </row>
    <row r="200" spans="1:9" x14ac:dyDescent="0.25">
      <c r="A200" t="s">
        <v>107</v>
      </c>
    </row>
    <row r="201" spans="1:9" x14ac:dyDescent="0.25">
      <c r="B201" t="s">
        <v>335</v>
      </c>
    </row>
    <row r="202" spans="1:9" x14ac:dyDescent="0.25">
      <c r="C202" t="s">
        <v>336</v>
      </c>
      <c r="E202" t="s">
        <v>108</v>
      </c>
      <c r="H202" t="s">
        <v>109</v>
      </c>
    </row>
    <row r="203" spans="1:9" x14ac:dyDescent="0.25">
      <c r="C203" t="s">
        <v>337</v>
      </c>
      <c r="E203" t="s">
        <v>110</v>
      </c>
      <c r="G203" t="s">
        <v>111</v>
      </c>
    </row>
    <row r="204" spans="1:9" x14ac:dyDescent="0.25">
      <c r="C204" t="s">
        <v>338</v>
      </c>
      <c r="E204" t="s">
        <v>112</v>
      </c>
      <c r="H204" t="s">
        <v>113</v>
      </c>
    </row>
    <row r="205" spans="1:9" x14ac:dyDescent="0.25">
      <c r="C205" t="s">
        <v>339</v>
      </c>
      <c r="D205" t="s">
        <v>114</v>
      </c>
      <c r="G205" t="s">
        <v>115</v>
      </c>
    </row>
    <row r="206" spans="1:9" x14ac:dyDescent="0.25">
      <c r="C206" t="s">
        <v>116</v>
      </c>
    </row>
    <row r="207" spans="1:9" x14ac:dyDescent="0.25">
      <c r="B207" t="s">
        <v>340</v>
      </c>
    </row>
    <row r="208" spans="1:9" x14ac:dyDescent="0.25">
      <c r="C208" t="s">
        <v>117</v>
      </c>
      <c r="D208" t="s">
        <v>118</v>
      </c>
      <c r="G208" t="s">
        <v>119</v>
      </c>
    </row>
    <row r="209" spans="1:9" x14ac:dyDescent="0.25">
      <c r="I209" t="s">
        <v>120</v>
      </c>
    </row>
    <row r="210" spans="1:9" x14ac:dyDescent="0.25">
      <c r="B210" t="s">
        <v>341</v>
      </c>
      <c r="E210" t="s">
        <v>121</v>
      </c>
      <c r="H210" t="s">
        <v>121</v>
      </c>
    </row>
    <row r="211" spans="1:9" x14ac:dyDescent="0.25">
      <c r="A211" t="s">
        <v>122</v>
      </c>
    </row>
    <row r="212" spans="1:9" x14ac:dyDescent="0.25">
      <c r="B212" t="s">
        <v>342</v>
      </c>
      <c r="E212" t="s">
        <v>123</v>
      </c>
      <c r="G212" t="s">
        <v>124</v>
      </c>
    </row>
    <row r="215" spans="1:9" x14ac:dyDescent="0.25">
      <c r="A215" t="s">
        <v>125</v>
      </c>
    </row>
    <row r="216" spans="1:9" x14ac:dyDescent="0.25">
      <c r="A216" t="s">
        <v>126</v>
      </c>
    </row>
    <row r="217" spans="1:9" x14ac:dyDescent="0.25">
      <c r="A217" t="s">
        <v>127</v>
      </c>
    </row>
    <row r="218" spans="1:9" x14ac:dyDescent="0.25">
      <c r="A218" t="s">
        <v>128</v>
      </c>
    </row>
    <row r="219" spans="1:9" x14ac:dyDescent="0.25">
      <c r="A219" t="s">
        <v>129</v>
      </c>
    </row>
    <row r="220" spans="1:9" x14ac:dyDescent="0.25">
      <c r="A220" t="s">
        <v>130</v>
      </c>
    </row>
    <row r="221" spans="1:9" x14ac:dyDescent="0.25">
      <c r="A221" t="s">
        <v>131</v>
      </c>
    </row>
    <row r="222" spans="1:9" x14ac:dyDescent="0.25">
      <c r="A222" t="s">
        <v>132</v>
      </c>
    </row>
    <row r="223" spans="1:9" x14ac:dyDescent="0.25">
      <c r="A223" t="s">
        <v>133</v>
      </c>
    </row>
    <row r="225" spans="1:3" x14ac:dyDescent="0.25">
      <c r="A225" t="s">
        <v>134</v>
      </c>
    </row>
    <row r="226" spans="1:3" x14ac:dyDescent="0.25">
      <c r="A226" t="s">
        <v>343</v>
      </c>
    </row>
    <row r="227" spans="1:3" x14ac:dyDescent="0.25">
      <c r="A227" t="s">
        <v>135</v>
      </c>
    </row>
    <row r="228" spans="1:3" x14ac:dyDescent="0.25">
      <c r="A228" t="s">
        <v>344</v>
      </c>
    </row>
    <row r="229" spans="1:3" x14ac:dyDescent="0.25">
      <c r="A229" t="s">
        <v>136</v>
      </c>
    </row>
    <row r="230" spans="1:3" x14ac:dyDescent="0.25">
      <c r="A230" t="s">
        <v>345</v>
      </c>
    </row>
    <row r="232" spans="1:3" x14ac:dyDescent="0.25">
      <c r="A232" t="s">
        <v>133</v>
      </c>
    </row>
    <row r="233" spans="1:3" x14ac:dyDescent="0.25">
      <c r="A233" t="s">
        <v>63</v>
      </c>
    </row>
    <row r="234" spans="1:3" x14ac:dyDescent="0.25">
      <c r="A234" t="s">
        <v>137</v>
      </c>
    </row>
    <row r="236" spans="1:3" x14ac:dyDescent="0.25">
      <c r="A236" t="s">
        <v>138</v>
      </c>
    </row>
    <row r="237" spans="1:3" x14ac:dyDescent="0.25">
      <c r="B237" t="s">
        <v>346</v>
      </c>
    </row>
    <row r="239" spans="1:3" x14ac:dyDescent="0.25">
      <c r="B239" t="s">
        <v>139</v>
      </c>
    </row>
    <row r="240" spans="1:3" x14ac:dyDescent="0.25">
      <c r="C240" t="s">
        <v>140</v>
      </c>
    </row>
    <row r="241" spans="1:4" x14ac:dyDescent="0.25">
      <c r="C241" t="s">
        <v>141</v>
      </c>
    </row>
    <row r="242" spans="1:4" x14ac:dyDescent="0.25">
      <c r="C242" t="s">
        <v>142</v>
      </c>
    </row>
    <row r="243" spans="1:4" x14ac:dyDescent="0.25">
      <c r="C243" t="s">
        <v>143</v>
      </c>
    </row>
    <row r="244" spans="1:4" x14ac:dyDescent="0.25">
      <c r="C244" t="s">
        <v>144</v>
      </c>
    </row>
    <row r="245" spans="1:4" x14ac:dyDescent="0.25">
      <c r="D245" t="s">
        <v>145</v>
      </c>
    </row>
    <row r="246" spans="1:4" x14ac:dyDescent="0.25">
      <c r="D246" t="s">
        <v>146</v>
      </c>
    </row>
    <row r="247" spans="1:4" x14ac:dyDescent="0.25">
      <c r="D247" t="s">
        <v>147</v>
      </c>
    </row>
    <row r="248" spans="1:4" x14ac:dyDescent="0.25">
      <c r="D248" t="s">
        <v>148</v>
      </c>
    </row>
    <row r="249" spans="1:4" x14ac:dyDescent="0.25">
      <c r="A249" t="s">
        <v>149</v>
      </c>
    </row>
    <row r="250" spans="1:4" x14ac:dyDescent="0.25">
      <c r="A250" t="s">
        <v>150</v>
      </c>
    </row>
    <row r="251" spans="1:4" x14ac:dyDescent="0.25">
      <c r="B251" t="s">
        <v>151</v>
      </c>
    </row>
    <row r="252" spans="1:4" x14ac:dyDescent="0.25">
      <c r="B252" t="s">
        <v>152</v>
      </c>
    </row>
    <row r="253" spans="1:4" x14ac:dyDescent="0.25">
      <c r="B253" t="s">
        <v>153</v>
      </c>
    </row>
    <row r="254" spans="1:4" x14ac:dyDescent="0.25">
      <c r="B254" t="s">
        <v>154</v>
      </c>
    </row>
    <row r="255" spans="1:4" x14ac:dyDescent="0.25">
      <c r="B255" t="s">
        <v>155</v>
      </c>
    </row>
    <row r="256" spans="1:4" x14ac:dyDescent="0.25">
      <c r="C256" t="s">
        <v>156</v>
      </c>
    </row>
    <row r="258" spans="1:3" x14ac:dyDescent="0.25">
      <c r="A258" t="s">
        <v>157</v>
      </c>
    </row>
    <row r="259" spans="1:3" x14ac:dyDescent="0.25">
      <c r="B259" t="s">
        <v>158</v>
      </c>
    </row>
    <row r="260" spans="1:3" x14ac:dyDescent="0.25">
      <c r="A260" t="s">
        <v>159</v>
      </c>
    </row>
    <row r="261" spans="1:3" x14ac:dyDescent="0.25">
      <c r="B261" t="s">
        <v>160</v>
      </c>
    </row>
    <row r="262" spans="1:3" x14ac:dyDescent="0.25">
      <c r="C262" t="s">
        <v>347</v>
      </c>
    </row>
    <row r="263" spans="1:3" x14ac:dyDescent="0.25">
      <c r="C263" t="s">
        <v>348</v>
      </c>
    </row>
    <row r="265" spans="1:3" x14ac:dyDescent="0.25">
      <c r="A265" t="s">
        <v>161</v>
      </c>
    </row>
    <row r="266" spans="1:3" x14ac:dyDescent="0.25">
      <c r="A266" t="s">
        <v>162</v>
      </c>
    </row>
    <row r="267" spans="1:3" x14ac:dyDescent="0.25">
      <c r="A267" t="s">
        <v>163</v>
      </c>
    </row>
    <row r="268" spans="1:3" x14ac:dyDescent="0.25">
      <c r="A268" t="s">
        <v>164</v>
      </c>
    </row>
    <row r="269" spans="1:3" x14ac:dyDescent="0.25">
      <c r="A269" t="s">
        <v>165</v>
      </c>
    </row>
    <row r="270" spans="1:3" x14ac:dyDescent="0.25">
      <c r="A270" t="s">
        <v>163</v>
      </c>
    </row>
    <row r="272" spans="1:3" x14ac:dyDescent="0.25">
      <c r="A272" t="s">
        <v>166</v>
      </c>
    </row>
    <row r="273" spans="1:3" x14ac:dyDescent="0.25">
      <c r="A273" t="s">
        <v>167</v>
      </c>
    </row>
    <row r="274" spans="1:3" x14ac:dyDescent="0.25">
      <c r="A274" t="s">
        <v>168</v>
      </c>
    </row>
    <row r="275" spans="1:3" x14ac:dyDescent="0.25">
      <c r="A275" t="s">
        <v>169</v>
      </c>
    </row>
    <row r="276" spans="1:3" x14ac:dyDescent="0.25">
      <c r="A276" t="s">
        <v>170</v>
      </c>
    </row>
    <row r="277" spans="1:3" x14ac:dyDescent="0.25">
      <c r="A277" t="s">
        <v>171</v>
      </c>
    </row>
    <row r="278" spans="1:3" x14ac:dyDescent="0.25">
      <c r="A278" t="s">
        <v>172</v>
      </c>
    </row>
    <row r="279" spans="1:3" x14ac:dyDescent="0.25">
      <c r="A279" t="s">
        <v>349</v>
      </c>
    </row>
    <row r="281" spans="1:3" x14ac:dyDescent="0.25">
      <c r="B281" t="s">
        <v>350</v>
      </c>
    </row>
    <row r="282" spans="1:3" x14ac:dyDescent="0.25">
      <c r="C282" t="s">
        <v>173</v>
      </c>
    </row>
    <row r="283" spans="1:3" x14ac:dyDescent="0.25">
      <c r="C283" t="s">
        <v>174</v>
      </c>
    </row>
    <row r="284" spans="1:3" x14ac:dyDescent="0.25">
      <c r="A284" t="s">
        <v>175</v>
      </c>
    </row>
    <row r="285" spans="1:3" x14ac:dyDescent="0.25">
      <c r="C285" t="s">
        <v>176</v>
      </c>
    </row>
    <row r="286" spans="1:3" x14ac:dyDescent="0.25">
      <c r="C286" t="s">
        <v>177</v>
      </c>
    </row>
    <row r="287" spans="1:3" x14ac:dyDescent="0.25">
      <c r="B287" t="s">
        <v>351</v>
      </c>
    </row>
    <row r="288" spans="1:3" x14ac:dyDescent="0.25">
      <c r="C288" t="s">
        <v>178</v>
      </c>
    </row>
    <row r="289" spans="1:3" x14ac:dyDescent="0.25">
      <c r="C289" t="s">
        <v>179</v>
      </c>
    </row>
    <row r="290" spans="1:3" x14ac:dyDescent="0.25">
      <c r="C290" t="s">
        <v>180</v>
      </c>
    </row>
    <row r="292" spans="1:3" x14ac:dyDescent="0.25">
      <c r="C292" t="s">
        <v>181</v>
      </c>
    </row>
    <row r="293" spans="1:3" x14ac:dyDescent="0.25">
      <c r="C293" t="s">
        <v>174</v>
      </c>
    </row>
    <row r="294" spans="1:3" x14ac:dyDescent="0.25">
      <c r="A294" t="s">
        <v>175</v>
      </c>
    </row>
    <row r="295" spans="1:3" x14ac:dyDescent="0.25">
      <c r="A295" t="s">
        <v>182</v>
      </c>
    </row>
    <row r="298" spans="1:3" x14ac:dyDescent="0.25">
      <c r="C298" t="s">
        <v>183</v>
      </c>
    </row>
    <row r="299" spans="1:3" x14ac:dyDescent="0.25">
      <c r="C299" t="s">
        <v>174</v>
      </c>
    </row>
    <row r="300" spans="1:3" x14ac:dyDescent="0.25">
      <c r="A300" t="s">
        <v>175</v>
      </c>
    </row>
    <row r="301" spans="1:3" x14ac:dyDescent="0.25">
      <c r="A301" t="s">
        <v>182</v>
      </c>
    </row>
    <row r="303" spans="1:3" x14ac:dyDescent="0.25">
      <c r="A303" t="s">
        <v>184</v>
      </c>
    </row>
    <row r="304" spans="1:3" x14ac:dyDescent="0.25">
      <c r="A304" t="s">
        <v>185</v>
      </c>
    </row>
    <row r="307" spans="1:4" x14ac:dyDescent="0.25">
      <c r="A307" t="s">
        <v>186</v>
      </c>
    </row>
    <row r="308" spans="1:4" x14ac:dyDescent="0.25">
      <c r="A308" t="s">
        <v>187</v>
      </c>
    </row>
    <row r="309" spans="1:4" x14ac:dyDescent="0.25">
      <c r="A309" t="s">
        <v>188</v>
      </c>
    </row>
    <row r="310" spans="1:4" x14ac:dyDescent="0.25">
      <c r="A310" t="s">
        <v>352</v>
      </c>
    </row>
    <row r="311" spans="1:4" x14ac:dyDescent="0.25">
      <c r="A311" t="s">
        <v>353</v>
      </c>
    </row>
    <row r="312" spans="1:4" x14ac:dyDescent="0.25">
      <c r="A312" t="s">
        <v>189</v>
      </c>
    </row>
    <row r="313" spans="1:4" x14ac:dyDescent="0.25">
      <c r="B313" t="s">
        <v>190</v>
      </c>
    </row>
    <row r="314" spans="1:4" x14ac:dyDescent="0.25">
      <c r="C314" t="s">
        <v>191</v>
      </c>
    </row>
    <row r="315" spans="1:4" x14ac:dyDescent="0.25">
      <c r="B315" t="s">
        <v>354</v>
      </c>
    </row>
    <row r="316" spans="1:4" x14ac:dyDescent="0.25">
      <c r="C316" t="s">
        <v>355</v>
      </c>
    </row>
    <row r="317" spans="1:4" x14ac:dyDescent="0.25">
      <c r="D317" t="s">
        <v>356</v>
      </c>
    </row>
    <row r="318" spans="1:4" x14ac:dyDescent="0.25">
      <c r="D318" t="s">
        <v>357</v>
      </c>
    </row>
    <row r="320" spans="1:4" x14ac:dyDescent="0.25">
      <c r="D320" t="s">
        <v>358</v>
      </c>
    </row>
    <row r="321" spans="2:4" x14ac:dyDescent="0.25">
      <c r="B321" t="s">
        <v>359</v>
      </c>
    </row>
    <row r="322" spans="2:4" x14ac:dyDescent="0.25">
      <c r="C322" t="s">
        <v>360</v>
      </c>
    </row>
    <row r="323" spans="2:4" x14ac:dyDescent="0.25">
      <c r="D323" t="s">
        <v>192</v>
      </c>
    </row>
    <row r="324" spans="2:4" x14ac:dyDescent="0.25">
      <c r="C324" t="s">
        <v>193</v>
      </c>
    </row>
    <row r="325" spans="2:4" x14ac:dyDescent="0.25">
      <c r="D325" t="s">
        <v>194</v>
      </c>
    </row>
    <row r="326" spans="2:4" x14ac:dyDescent="0.25">
      <c r="D326" t="s">
        <v>195</v>
      </c>
    </row>
    <row r="327" spans="2:4" x14ac:dyDescent="0.25">
      <c r="D327" t="s">
        <v>196</v>
      </c>
    </row>
    <row r="328" spans="2:4" x14ac:dyDescent="0.25">
      <c r="C328" t="s">
        <v>361</v>
      </c>
    </row>
    <row r="330" spans="2:4" x14ac:dyDescent="0.25">
      <c r="D330" t="s">
        <v>197</v>
      </c>
    </row>
    <row r="331" spans="2:4" x14ac:dyDescent="0.25">
      <c r="D331" t="s">
        <v>198</v>
      </c>
    </row>
    <row r="332" spans="2:4" x14ac:dyDescent="0.25">
      <c r="B332" t="s">
        <v>362</v>
      </c>
    </row>
    <row r="333" spans="2:4" x14ac:dyDescent="0.25">
      <c r="C333" t="s">
        <v>363</v>
      </c>
    </row>
    <row r="334" spans="2:4" x14ac:dyDescent="0.25">
      <c r="C334" t="s">
        <v>364</v>
      </c>
    </row>
    <row r="335" spans="2:4" x14ac:dyDescent="0.25">
      <c r="C335" t="s">
        <v>365</v>
      </c>
    </row>
    <row r="336" spans="2:4" x14ac:dyDescent="0.25">
      <c r="C336" t="s">
        <v>366</v>
      </c>
    </row>
    <row r="337" spans="3:4" x14ac:dyDescent="0.25">
      <c r="D337" t="s">
        <v>367</v>
      </c>
    </row>
    <row r="338" spans="3:4" x14ac:dyDescent="0.25">
      <c r="D338" t="s">
        <v>368</v>
      </c>
    </row>
    <row r="339" spans="3:4" x14ac:dyDescent="0.25">
      <c r="D339" t="s">
        <v>199</v>
      </c>
    </row>
    <row r="340" spans="3:4" x14ac:dyDescent="0.25">
      <c r="D340" t="s">
        <v>369</v>
      </c>
    </row>
    <row r="341" spans="3:4" x14ac:dyDescent="0.25">
      <c r="D341" t="s">
        <v>370</v>
      </c>
    </row>
    <row r="342" spans="3:4" x14ac:dyDescent="0.25">
      <c r="C342" t="s">
        <v>371</v>
      </c>
    </row>
    <row r="343" spans="3:4" x14ac:dyDescent="0.25">
      <c r="D343" t="s">
        <v>372</v>
      </c>
    </row>
    <row r="344" spans="3:4" x14ac:dyDescent="0.25">
      <c r="D344" t="s">
        <v>373</v>
      </c>
    </row>
    <row r="346" spans="3:4" x14ac:dyDescent="0.25">
      <c r="C346" t="s">
        <v>200</v>
      </c>
    </row>
    <row r="347" spans="3:4" x14ac:dyDescent="0.25">
      <c r="D347" t="s">
        <v>201</v>
      </c>
    </row>
    <row r="348" spans="3:4" x14ac:dyDescent="0.25">
      <c r="D348" t="s">
        <v>374</v>
      </c>
    </row>
    <row r="349" spans="3:4" x14ac:dyDescent="0.25">
      <c r="D349" t="s">
        <v>375</v>
      </c>
    </row>
    <row r="351" spans="3:4" x14ac:dyDescent="0.25">
      <c r="D351" t="s">
        <v>202</v>
      </c>
    </row>
    <row r="352" spans="3:4" x14ac:dyDescent="0.25">
      <c r="D352" t="s">
        <v>203</v>
      </c>
    </row>
    <row r="354" spans="1:5" x14ac:dyDescent="0.25">
      <c r="D354" t="s">
        <v>204</v>
      </c>
    </row>
    <row r="356" spans="1:5" x14ac:dyDescent="0.25">
      <c r="D356" t="s">
        <v>376</v>
      </c>
    </row>
    <row r="357" spans="1:5" x14ac:dyDescent="0.25">
      <c r="D357" t="s">
        <v>377</v>
      </c>
    </row>
    <row r="358" spans="1:5" x14ac:dyDescent="0.25">
      <c r="D358" t="s">
        <v>205</v>
      </c>
    </row>
    <row r="359" spans="1:5" x14ac:dyDescent="0.25">
      <c r="E359" t="s">
        <v>378</v>
      </c>
    </row>
    <row r="360" spans="1:5" x14ac:dyDescent="0.25">
      <c r="D360" t="s">
        <v>206</v>
      </c>
    </row>
    <row r="361" spans="1:5" x14ac:dyDescent="0.25">
      <c r="E361" t="s">
        <v>379</v>
      </c>
    </row>
    <row r="362" spans="1:5" x14ac:dyDescent="0.25">
      <c r="E362" t="s">
        <v>380</v>
      </c>
    </row>
    <row r="363" spans="1:5" x14ac:dyDescent="0.25">
      <c r="D363" t="s">
        <v>207</v>
      </c>
    </row>
    <row r="365" spans="1:5" x14ac:dyDescent="0.25">
      <c r="A365" t="s">
        <v>381</v>
      </c>
    </row>
    <row r="366" spans="1:5" x14ac:dyDescent="0.25">
      <c r="B366" t="s">
        <v>382</v>
      </c>
    </row>
    <row r="367" spans="1:5" x14ac:dyDescent="0.25">
      <c r="B367" t="s">
        <v>383</v>
      </c>
    </row>
    <row r="368" spans="1:5" x14ac:dyDescent="0.25">
      <c r="B368" t="s">
        <v>384</v>
      </c>
    </row>
    <row r="369" spans="1:3" x14ac:dyDescent="0.25">
      <c r="B369" t="s">
        <v>385</v>
      </c>
    </row>
    <row r="370" spans="1:3" x14ac:dyDescent="0.25">
      <c r="B370" t="s">
        <v>386</v>
      </c>
    </row>
    <row r="371" spans="1:3" x14ac:dyDescent="0.25">
      <c r="B371" t="s">
        <v>387</v>
      </c>
    </row>
    <row r="372" spans="1:3" x14ac:dyDescent="0.25">
      <c r="B372" t="s">
        <v>368</v>
      </c>
    </row>
    <row r="373" spans="1:3" x14ac:dyDescent="0.25">
      <c r="B373" t="s">
        <v>362</v>
      </c>
    </row>
    <row r="374" spans="1:3" x14ac:dyDescent="0.25">
      <c r="B374" t="s">
        <v>208</v>
      </c>
    </row>
    <row r="375" spans="1:3" x14ac:dyDescent="0.25">
      <c r="B375" t="s">
        <v>388</v>
      </c>
    </row>
    <row r="377" spans="1:3" x14ac:dyDescent="0.25">
      <c r="A377" t="s">
        <v>389</v>
      </c>
    </row>
    <row r="378" spans="1:3" x14ac:dyDescent="0.25">
      <c r="B378" t="s">
        <v>209</v>
      </c>
    </row>
    <row r="379" spans="1:3" x14ac:dyDescent="0.25">
      <c r="C379" t="s">
        <v>390</v>
      </c>
    </row>
    <row r="380" spans="1:3" x14ac:dyDescent="0.25">
      <c r="B380" t="s">
        <v>210</v>
      </c>
      <c r="C380" t="s">
        <v>391</v>
      </c>
    </row>
    <row r="381" spans="1:3" x14ac:dyDescent="0.25">
      <c r="B381" t="s">
        <v>211</v>
      </c>
    </row>
    <row r="382" spans="1:3" x14ac:dyDescent="0.25">
      <c r="C382" t="s">
        <v>392</v>
      </c>
    </row>
    <row r="383" spans="1:3" x14ac:dyDescent="0.25">
      <c r="B383" t="s">
        <v>212</v>
      </c>
    </row>
    <row r="384" spans="1:3" x14ac:dyDescent="0.25">
      <c r="C384" t="s">
        <v>393</v>
      </c>
    </row>
    <row r="385" spans="2:4" x14ac:dyDescent="0.25">
      <c r="B385" t="s">
        <v>213</v>
      </c>
    </row>
    <row r="386" spans="2:4" x14ac:dyDescent="0.25">
      <c r="C386" t="s">
        <v>394</v>
      </c>
    </row>
    <row r="387" spans="2:4" x14ac:dyDescent="0.25">
      <c r="C387" t="s">
        <v>395</v>
      </c>
    </row>
    <row r="388" spans="2:4" x14ac:dyDescent="0.25">
      <c r="C388" t="s">
        <v>396</v>
      </c>
    </row>
    <row r="389" spans="2:4" x14ac:dyDescent="0.25">
      <c r="C389" t="s">
        <v>397</v>
      </c>
    </row>
    <row r="390" spans="2:4" x14ac:dyDescent="0.25">
      <c r="C390" t="s">
        <v>398</v>
      </c>
    </row>
    <row r="391" spans="2:4" x14ac:dyDescent="0.25">
      <c r="C391" t="s">
        <v>399</v>
      </c>
    </row>
    <row r="392" spans="2:4" x14ac:dyDescent="0.25">
      <c r="C392" t="s">
        <v>400</v>
      </c>
    </row>
    <row r="393" spans="2:4" x14ac:dyDescent="0.25">
      <c r="D393" t="s">
        <v>401</v>
      </c>
    </row>
    <row r="394" spans="2:4" x14ac:dyDescent="0.25">
      <c r="D394" t="s">
        <v>402</v>
      </c>
    </row>
    <row r="395" spans="2:4" x14ac:dyDescent="0.25">
      <c r="D395" t="s">
        <v>403</v>
      </c>
    </row>
    <row r="396" spans="2:4" x14ac:dyDescent="0.25">
      <c r="D396" t="s">
        <v>404</v>
      </c>
    </row>
    <row r="397" spans="2:4" x14ac:dyDescent="0.25">
      <c r="B397" t="s">
        <v>214</v>
      </c>
    </row>
    <row r="398" spans="2:4" x14ac:dyDescent="0.25">
      <c r="C398" t="s">
        <v>405</v>
      </c>
    </row>
    <row r="399" spans="2:4" x14ac:dyDescent="0.25">
      <c r="B399" t="s">
        <v>215</v>
      </c>
    </row>
    <row r="400" spans="2:4" x14ac:dyDescent="0.25">
      <c r="C400" t="s">
        <v>406</v>
      </c>
    </row>
    <row r="401" spans="1:3" x14ac:dyDescent="0.25">
      <c r="C401" t="s">
        <v>407</v>
      </c>
    </row>
    <row r="402" spans="1:3" x14ac:dyDescent="0.25">
      <c r="C402" t="s">
        <v>408</v>
      </c>
    </row>
    <row r="403" spans="1:3" x14ac:dyDescent="0.25">
      <c r="C403" t="s">
        <v>409</v>
      </c>
    </row>
    <row r="404" spans="1:3" x14ac:dyDescent="0.25">
      <c r="B404" t="s">
        <v>216</v>
      </c>
    </row>
    <row r="406" spans="1:3" x14ac:dyDescent="0.25">
      <c r="A406" t="s">
        <v>217</v>
      </c>
    </row>
    <row r="407" spans="1:3" x14ac:dyDescent="0.25">
      <c r="B407" t="s">
        <v>410</v>
      </c>
    </row>
    <row r="408" spans="1:3" x14ac:dyDescent="0.25">
      <c r="A408" t="s">
        <v>218</v>
      </c>
    </row>
    <row r="409" spans="1:3" x14ac:dyDescent="0.25">
      <c r="B409" t="s">
        <v>411</v>
      </c>
    </row>
    <row r="410" spans="1:3" x14ac:dyDescent="0.25">
      <c r="B410" t="s">
        <v>412</v>
      </c>
    </row>
    <row r="411" spans="1:3" x14ac:dyDescent="0.25">
      <c r="C411" t="s">
        <v>413</v>
      </c>
    </row>
    <row r="421" spans="1:3" x14ac:dyDescent="0.25">
      <c r="A421" t="s">
        <v>414</v>
      </c>
    </row>
    <row r="422" spans="1:3" x14ac:dyDescent="0.25">
      <c r="B422" t="s">
        <v>415</v>
      </c>
    </row>
    <row r="423" spans="1:3" x14ac:dyDescent="0.25">
      <c r="B423" t="s">
        <v>219</v>
      </c>
    </row>
    <row r="425" spans="1:3" x14ac:dyDescent="0.25">
      <c r="A425" t="s">
        <v>416</v>
      </c>
    </row>
    <row r="426" spans="1:3" x14ac:dyDescent="0.25">
      <c r="C426" t="s">
        <v>220</v>
      </c>
    </row>
    <row r="427" spans="1:3" x14ac:dyDescent="0.25">
      <c r="B427" t="s">
        <v>221</v>
      </c>
    </row>
    <row r="428" spans="1:3" x14ac:dyDescent="0.25">
      <c r="B428" t="s">
        <v>417</v>
      </c>
    </row>
    <row r="429" spans="1:3" x14ac:dyDescent="0.25">
      <c r="B429" t="s">
        <v>222</v>
      </c>
    </row>
    <row r="430" spans="1:3" x14ac:dyDescent="0.25">
      <c r="C430" t="s">
        <v>418</v>
      </c>
    </row>
    <row r="431" spans="1:3" x14ac:dyDescent="0.25">
      <c r="C431" t="s">
        <v>419</v>
      </c>
    </row>
    <row r="432" spans="1:3" x14ac:dyDescent="0.25">
      <c r="B432" t="s">
        <v>420</v>
      </c>
    </row>
    <row r="433" spans="1:7" x14ac:dyDescent="0.25">
      <c r="C433" t="s">
        <v>421</v>
      </c>
    </row>
    <row r="434" spans="1:7" x14ac:dyDescent="0.25">
      <c r="C434" t="s">
        <v>422</v>
      </c>
    </row>
    <row r="435" spans="1:7" x14ac:dyDescent="0.25">
      <c r="C435" t="s">
        <v>423</v>
      </c>
    </row>
    <row r="436" spans="1:7" x14ac:dyDescent="0.25">
      <c r="A436" t="s">
        <v>424</v>
      </c>
    </row>
    <row r="437" spans="1:7" x14ac:dyDescent="0.25">
      <c r="B437" t="s">
        <v>425</v>
      </c>
    </row>
    <row r="438" spans="1:7" x14ac:dyDescent="0.25">
      <c r="A438" t="s">
        <v>223</v>
      </c>
    </row>
    <row r="439" spans="1:7" x14ac:dyDescent="0.25">
      <c r="A439" t="s">
        <v>224</v>
      </c>
    </row>
    <row r="440" spans="1:7" x14ac:dyDescent="0.25">
      <c r="A440" t="s">
        <v>225</v>
      </c>
    </row>
    <row r="441" spans="1:7" x14ac:dyDescent="0.25">
      <c r="B441" t="s">
        <v>226</v>
      </c>
      <c r="E441" t="s">
        <v>227</v>
      </c>
    </row>
    <row r="442" spans="1:7" x14ac:dyDescent="0.25">
      <c r="B442" t="s">
        <v>228</v>
      </c>
      <c r="E442" t="s">
        <v>229</v>
      </c>
      <c r="F442" s="2">
        <v>43454</v>
      </c>
    </row>
    <row r="443" spans="1:7" x14ac:dyDescent="0.25">
      <c r="B443" t="s">
        <v>230</v>
      </c>
      <c r="E443" t="s">
        <v>231</v>
      </c>
      <c r="F443" t="s">
        <v>232</v>
      </c>
    </row>
    <row r="444" spans="1:7" x14ac:dyDescent="0.25">
      <c r="A444" t="s">
        <v>233</v>
      </c>
    </row>
    <row r="445" spans="1:7" x14ac:dyDescent="0.25">
      <c r="B445" t="s">
        <v>234</v>
      </c>
      <c r="E445" t="s">
        <v>235</v>
      </c>
      <c r="F445" t="s">
        <v>236</v>
      </c>
    </row>
    <row r="446" spans="1:7" x14ac:dyDescent="0.25">
      <c r="B446" t="s">
        <v>237</v>
      </c>
      <c r="E446" t="s">
        <v>238</v>
      </c>
      <c r="F446" t="s">
        <v>239</v>
      </c>
    </row>
    <row r="447" spans="1:7" x14ac:dyDescent="0.25">
      <c r="B447" t="s">
        <v>240</v>
      </c>
      <c r="E447" t="s">
        <v>241</v>
      </c>
    </row>
    <row r="448" spans="1:7" x14ac:dyDescent="0.25">
      <c r="A448" t="s">
        <v>242</v>
      </c>
      <c r="G448" s="2">
        <v>43287</v>
      </c>
    </row>
    <row r="449" spans="1:6" x14ac:dyDescent="0.25">
      <c r="B449" t="s">
        <v>243</v>
      </c>
      <c r="D449" t="s">
        <v>244</v>
      </c>
      <c r="E449" t="s">
        <v>245</v>
      </c>
    </row>
    <row r="450" spans="1:6" x14ac:dyDescent="0.25">
      <c r="B450" t="s">
        <v>246</v>
      </c>
      <c r="D450" t="s">
        <v>247</v>
      </c>
    </row>
    <row r="451" spans="1:6" x14ac:dyDescent="0.25">
      <c r="A451" t="s">
        <v>248</v>
      </c>
    </row>
    <row r="452" spans="1:6" x14ac:dyDescent="0.25">
      <c r="B452" t="s">
        <v>249</v>
      </c>
      <c r="F452" t="s">
        <v>250</v>
      </c>
    </row>
    <row r="453" spans="1:6" x14ac:dyDescent="0.25">
      <c r="B453" t="s">
        <v>251</v>
      </c>
      <c r="F453" t="s">
        <v>252</v>
      </c>
    </row>
    <row r="454" spans="1:6" x14ac:dyDescent="0.25">
      <c r="B454" t="s">
        <v>253</v>
      </c>
      <c r="F454" t="s">
        <v>254</v>
      </c>
    </row>
    <row r="455" spans="1:6" x14ac:dyDescent="0.25">
      <c r="A455" t="s">
        <v>255</v>
      </c>
      <c r="F455" t="s">
        <v>256</v>
      </c>
    </row>
    <row r="456" spans="1:6" x14ac:dyDescent="0.25">
      <c r="A456" t="s">
        <v>257</v>
      </c>
      <c r="F456" t="s">
        <v>258</v>
      </c>
    </row>
    <row r="458" spans="1:6" x14ac:dyDescent="0.25">
      <c r="A458" t="s">
        <v>259</v>
      </c>
    </row>
    <row r="459" spans="1:6" x14ac:dyDescent="0.25">
      <c r="B459" t="s">
        <v>426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4"/>
  <sheetViews>
    <sheetView workbookViewId="0">
      <selection activeCell="BY2" sqref="BY2:BY9"/>
    </sheetView>
  </sheetViews>
  <sheetFormatPr defaultRowHeight="15" x14ac:dyDescent="0.25"/>
  <cols>
    <col min="1" max="1" width="33.42578125" bestFit="1" customWidth="1"/>
    <col min="2" max="2" width="19" hidden="1" customWidth="1"/>
    <col min="3" max="3" width="13.140625" hidden="1" customWidth="1"/>
    <col min="4" max="4" width="12.7109375" hidden="1" customWidth="1"/>
    <col min="5" max="5" width="22" hidden="1" customWidth="1"/>
    <col min="6" max="6" width="16.140625" hidden="1" customWidth="1"/>
    <col min="7" max="7" width="18.85546875" hidden="1" customWidth="1"/>
    <col min="8" max="8" width="25.140625" hidden="1" customWidth="1"/>
    <col min="9" max="9" width="30.42578125" hidden="1" customWidth="1"/>
    <col min="10" max="10" width="19.5703125" hidden="1" customWidth="1"/>
    <col min="11" max="11" width="12.7109375" hidden="1" customWidth="1"/>
    <col min="12" max="12" width="24.7109375" hidden="1" customWidth="1"/>
    <col min="13" max="13" width="32.28515625" hidden="1" customWidth="1"/>
    <col min="14" max="14" width="25.28515625" hidden="1" customWidth="1"/>
    <col min="15" max="15" width="33.42578125" hidden="1" customWidth="1"/>
    <col min="16" max="16" width="20.140625" hidden="1" customWidth="1"/>
    <col min="17" max="17" width="29.140625" hidden="1" customWidth="1"/>
    <col min="18" max="18" width="21.85546875" hidden="1" customWidth="1"/>
    <col min="19" max="19" width="21.42578125" hidden="1" customWidth="1"/>
    <col min="20" max="20" width="19.5703125" hidden="1" customWidth="1"/>
    <col min="21" max="21" width="31.85546875" hidden="1" customWidth="1"/>
    <col min="22" max="22" width="28.42578125" hidden="1" customWidth="1"/>
    <col min="23" max="23" width="22.28515625" hidden="1" customWidth="1"/>
    <col min="24" max="24" width="22.5703125" hidden="1" customWidth="1"/>
    <col min="25" max="69" width="12.7109375" hidden="1" customWidth="1"/>
    <col min="70" max="70" width="23.7109375" hidden="1" customWidth="1"/>
    <col min="71" max="71" width="24.28515625" hidden="1" customWidth="1"/>
    <col min="72" max="72" width="23.140625" hidden="1" customWidth="1"/>
    <col min="73" max="73" width="23" hidden="1" customWidth="1"/>
    <col min="74" max="74" width="15.85546875" bestFit="1" customWidth="1"/>
  </cols>
  <sheetData>
    <row r="1" spans="1:77" x14ac:dyDescent="0.25">
      <c r="B1" t="s">
        <v>1403</v>
      </c>
      <c r="C1" t="s">
        <v>1404</v>
      </c>
      <c r="D1" t="s">
        <v>1405</v>
      </c>
      <c r="E1" t="s">
        <v>1406</v>
      </c>
      <c r="F1" t="s">
        <v>1407</v>
      </c>
      <c r="G1" t="s">
        <v>1408</v>
      </c>
      <c r="H1" t="s">
        <v>1409</v>
      </c>
      <c r="I1" t="s">
        <v>1410</v>
      </c>
      <c r="J1" t="s">
        <v>1411</v>
      </c>
      <c r="K1" t="s">
        <v>1412</v>
      </c>
      <c r="L1" t="s">
        <v>1413</v>
      </c>
      <c r="M1" t="s">
        <v>1414</v>
      </c>
      <c r="N1" t="s">
        <v>1415</v>
      </c>
      <c r="O1" t="s">
        <v>1416</v>
      </c>
      <c r="P1" t="s">
        <v>1417</v>
      </c>
      <c r="Q1" t="s">
        <v>1418</v>
      </c>
      <c r="R1" t="s">
        <v>1419</v>
      </c>
      <c r="S1" t="s">
        <v>1420</v>
      </c>
      <c r="T1" t="s">
        <v>1421</v>
      </c>
      <c r="U1" t="s">
        <v>1422</v>
      </c>
      <c r="V1" t="s">
        <v>1423</v>
      </c>
      <c r="W1" t="s">
        <v>1424</v>
      </c>
      <c r="X1" t="s">
        <v>1425</v>
      </c>
      <c r="Y1" t="s">
        <v>1426</v>
      </c>
      <c r="Z1" t="s">
        <v>1427</v>
      </c>
      <c r="AA1" t="s">
        <v>1428</v>
      </c>
      <c r="AB1" t="s">
        <v>1429</v>
      </c>
      <c r="AC1" t="s">
        <v>1430</v>
      </c>
      <c r="AD1" t="s">
        <v>1431</v>
      </c>
      <c r="AE1" t="s">
        <v>1432</v>
      </c>
      <c r="AF1" t="s">
        <v>1433</v>
      </c>
      <c r="AG1" t="s">
        <v>1434</v>
      </c>
      <c r="AH1" t="s">
        <v>1435</v>
      </c>
      <c r="AI1" t="s">
        <v>1436</v>
      </c>
      <c r="AJ1" t="s">
        <v>1437</v>
      </c>
      <c r="AK1" t="s">
        <v>1438</v>
      </c>
      <c r="AL1" t="s">
        <v>1439</v>
      </c>
      <c r="AM1" t="s">
        <v>1440</v>
      </c>
      <c r="AN1" t="s">
        <v>1441</v>
      </c>
      <c r="AO1" t="s">
        <v>1442</v>
      </c>
      <c r="AP1" t="s">
        <v>1443</v>
      </c>
      <c r="AQ1" t="s">
        <v>1444</v>
      </c>
      <c r="AR1" t="s">
        <v>1445</v>
      </c>
      <c r="AS1" t="s">
        <v>1446</v>
      </c>
      <c r="AT1" t="s">
        <v>1447</v>
      </c>
      <c r="AU1" t="s">
        <v>1448</v>
      </c>
      <c r="AV1" t="s">
        <v>1449</v>
      </c>
      <c r="AW1" t="s">
        <v>1450</v>
      </c>
      <c r="AX1" t="s">
        <v>1451</v>
      </c>
      <c r="AY1" t="s">
        <v>1452</v>
      </c>
      <c r="AZ1" t="s">
        <v>1453</v>
      </c>
      <c r="BA1" t="s">
        <v>1454</v>
      </c>
      <c r="BB1" t="s">
        <v>1455</v>
      </c>
      <c r="BC1" t="s">
        <v>1456</v>
      </c>
      <c r="BD1" t="s">
        <v>1457</v>
      </c>
      <c r="BE1" t="s">
        <v>1458</v>
      </c>
      <c r="BF1" t="s">
        <v>1459</v>
      </c>
      <c r="BG1" t="s">
        <v>1460</v>
      </c>
      <c r="BH1" t="s">
        <v>1461</v>
      </c>
      <c r="BI1" t="s">
        <v>1462</v>
      </c>
      <c r="BJ1" t="s">
        <v>1463</v>
      </c>
      <c r="BK1" t="s">
        <v>1464</v>
      </c>
      <c r="BL1" t="s">
        <v>1465</v>
      </c>
      <c r="BM1" t="s">
        <v>1466</v>
      </c>
      <c r="BN1" t="s">
        <v>1467</v>
      </c>
      <c r="BO1" t="s">
        <v>1468</v>
      </c>
      <c r="BP1" t="s">
        <v>1469</v>
      </c>
      <c r="BQ1" t="s">
        <v>1470</v>
      </c>
      <c r="BR1" t="s">
        <v>1471</v>
      </c>
      <c r="BS1" t="s">
        <v>1472</v>
      </c>
      <c r="BT1" t="s">
        <v>1473</v>
      </c>
      <c r="BU1" t="s">
        <v>1474</v>
      </c>
      <c r="BV1" t="s">
        <v>1475</v>
      </c>
    </row>
    <row r="2" spans="1:77" x14ac:dyDescent="0.25">
      <c r="A2" t="s">
        <v>1403</v>
      </c>
      <c r="B2">
        <v>1</v>
      </c>
      <c r="C2">
        <v>0.330779538740548</v>
      </c>
      <c r="D2">
        <v>0.41267802881973498</v>
      </c>
      <c r="E2">
        <v>8.2025253729734293E-2</v>
      </c>
      <c r="F2">
        <v>0.45864663969354602</v>
      </c>
      <c r="G2">
        <v>0.19489359579203999</v>
      </c>
      <c r="H2">
        <v>0.34275503742989599</v>
      </c>
      <c r="I2">
        <v>-2.2045200360425399E-2</v>
      </c>
      <c r="J2">
        <v>0.16505821812579299</v>
      </c>
      <c r="K2">
        <v>8.16839167537982E-2</v>
      </c>
      <c r="L2">
        <v>-9.2851501790203097E-3</v>
      </c>
      <c r="M2">
        <v>0.19156253897672401</v>
      </c>
      <c r="N2">
        <v>-7.0466490152021402E-2</v>
      </c>
      <c r="O2">
        <v>2.0501149917057301E-2</v>
      </c>
      <c r="P2">
        <v>5.5373704793027301E-3</v>
      </c>
      <c r="Q2">
        <v>-0.111110090768105</v>
      </c>
      <c r="R2">
        <v>-5.2239000114608997E-2</v>
      </c>
      <c r="S2">
        <v>-6.5338191394749404E-2</v>
      </c>
      <c r="T2">
        <v>-0.14633279055728901</v>
      </c>
      <c r="U2">
        <v>-3.9843561414255602E-2</v>
      </c>
      <c r="V2">
        <v>1.7778366471667001E-2</v>
      </c>
      <c r="W2">
        <v>-6.0090202986314699E-2</v>
      </c>
      <c r="X2">
        <v>-2.4480121740558899E-2</v>
      </c>
      <c r="Y2">
        <v>5.3233202521560299E-3</v>
      </c>
      <c r="Z2">
        <v>-3.5339226721553298E-2</v>
      </c>
      <c r="AA2">
        <v>-1.4311490025272699E-3</v>
      </c>
      <c r="AB2">
        <v>-1.2412956848379701E-2</v>
      </c>
      <c r="AC2">
        <v>-2.9833355074399301E-3</v>
      </c>
      <c r="AD2">
        <v>-4.2630934613570098E-3</v>
      </c>
      <c r="AE2">
        <v>2.72417776922847E-2</v>
      </c>
      <c r="AF2">
        <v>-1.3438170607411599E-2</v>
      </c>
      <c r="AG2">
        <v>-1.4746529127652499E-2</v>
      </c>
      <c r="AH2">
        <v>2.3772775078558499E-2</v>
      </c>
      <c r="AI2">
        <v>1.3663431252173701E-2</v>
      </c>
      <c r="AJ2">
        <v>-2.2861091179334301E-2</v>
      </c>
      <c r="AK2">
        <v>1.9366089834689799E-2</v>
      </c>
      <c r="AL2">
        <v>5.8559231501893096E-3</v>
      </c>
      <c r="AM2">
        <v>-9.3170244518442098E-3</v>
      </c>
      <c r="AN2">
        <v>-3.0925110323509999E-2</v>
      </c>
      <c r="AO2">
        <v>6.2993193392938504E-2</v>
      </c>
      <c r="AP2">
        <v>3.2233784677059799E-2</v>
      </c>
      <c r="AQ2">
        <v>2.1277994659497E-2</v>
      </c>
      <c r="AR2">
        <v>-2.6014721582614999E-3</v>
      </c>
      <c r="AS2">
        <v>2.3159548131445801E-2</v>
      </c>
      <c r="AT2">
        <v>8.8722182842382105E-3</v>
      </c>
      <c r="AU2">
        <v>-2.01022935199235E-2</v>
      </c>
      <c r="AV2">
        <v>-1.12339211272058E-3</v>
      </c>
      <c r="AW2">
        <v>-2.1060490336504301E-2</v>
      </c>
      <c r="AX2">
        <v>4.3542656273942798E-2</v>
      </c>
      <c r="AY2">
        <v>-2.4221324044078601E-2</v>
      </c>
      <c r="AZ2">
        <v>1.11264942552516E-2</v>
      </c>
      <c r="BA2">
        <v>-9.3855540885913295E-3</v>
      </c>
      <c r="BB2">
        <v>1.6117590787017699E-2</v>
      </c>
      <c r="BC2">
        <v>-2.2173266825318901E-2</v>
      </c>
      <c r="BD2">
        <v>4.7257234318591303E-3</v>
      </c>
      <c r="BE2">
        <v>-1.93667357739233E-2</v>
      </c>
      <c r="BF2">
        <v>-2.07373393724779E-2</v>
      </c>
      <c r="BG2">
        <v>-9.1178412009676607E-3</v>
      </c>
      <c r="BH2">
        <v>-2.7393682966927801E-2</v>
      </c>
      <c r="BI2">
        <v>1.1256956117957699E-2</v>
      </c>
      <c r="BJ2">
        <v>1.11393471980564E-2</v>
      </c>
      <c r="BK2">
        <v>-2.9009505166534E-2</v>
      </c>
      <c r="BL2">
        <v>1.2010847705667699E-2</v>
      </c>
      <c r="BM2">
        <v>3.8776588518577099E-2</v>
      </c>
      <c r="BN2">
        <v>-4.9582995178869002E-3</v>
      </c>
      <c r="BO2">
        <v>-2.56259839011755E-2</v>
      </c>
      <c r="BP2">
        <v>-1.13106442503945E-2</v>
      </c>
      <c r="BQ2">
        <v>-2.61054825802178E-2</v>
      </c>
      <c r="BR2">
        <v>-1.9011606073179199E-2</v>
      </c>
      <c r="BS2">
        <v>-1.59836003358955E-2</v>
      </c>
      <c r="BT2">
        <v>-3.7239132047439498E-2</v>
      </c>
      <c r="BU2">
        <v>-0.13391146155717101</v>
      </c>
      <c r="BV2" s="10">
        <v>0.30199068174033</v>
      </c>
      <c r="BY2" t="s">
        <v>1403</v>
      </c>
    </row>
    <row r="3" spans="1:77" x14ac:dyDescent="0.25">
      <c r="A3" t="s">
        <v>1404</v>
      </c>
      <c r="B3">
        <v>0.330779538740548</v>
      </c>
      <c r="C3">
        <v>1</v>
      </c>
      <c r="D3">
        <v>0.42314741040350101</v>
      </c>
      <c r="E3">
        <v>0.173002200563421</v>
      </c>
      <c r="F3">
        <v>3.6205927375777797E-2</v>
      </c>
      <c r="G3">
        <v>8.3049954131571999E-2</v>
      </c>
      <c r="H3">
        <v>8.36105732961899E-2</v>
      </c>
      <c r="I3">
        <v>0.17040819996832801</v>
      </c>
      <c r="J3">
        <v>5.2628542717417397E-2</v>
      </c>
      <c r="K3">
        <v>-0.71200824033361398</v>
      </c>
      <c r="L3">
        <v>-1.41453942608527E-3</v>
      </c>
      <c r="M3">
        <v>0.13019942666084899</v>
      </c>
      <c r="N3">
        <v>-3.8465783319254002E-2</v>
      </c>
      <c r="O3">
        <v>-8.8661222233161502E-2</v>
      </c>
      <c r="P3">
        <v>8.3943034646203393E-3</v>
      </c>
      <c r="Q3">
        <v>-0.111582384420952</v>
      </c>
      <c r="R3">
        <v>-3.7276441397539502E-2</v>
      </c>
      <c r="S3">
        <v>1.23622256890796E-2</v>
      </c>
      <c r="T3">
        <v>6.9129924799742597E-3</v>
      </c>
      <c r="U3">
        <v>-3.0727064485617801E-2</v>
      </c>
      <c r="V3">
        <v>-1.00261432406222E-2</v>
      </c>
      <c r="W3">
        <v>-2.3689995710315701E-2</v>
      </c>
      <c r="X3">
        <v>-2.9494424510732802E-2</v>
      </c>
      <c r="Y3">
        <v>1.13953769098971E-3</v>
      </c>
      <c r="Z3">
        <v>2.9573031998953998E-3</v>
      </c>
      <c r="AA3">
        <v>2.9803947986404098E-3</v>
      </c>
      <c r="AB3">
        <v>-1.40270036386415E-2</v>
      </c>
      <c r="AC3">
        <v>-5.2450648324697301E-3</v>
      </c>
      <c r="AD3">
        <v>2.2758539979482E-2</v>
      </c>
      <c r="AE3">
        <v>1.0924489166759701E-2</v>
      </c>
      <c r="AF3">
        <v>-1.9117128816746799E-2</v>
      </c>
      <c r="AG3">
        <v>-5.9795250933154E-3</v>
      </c>
      <c r="AH3">
        <v>-2.5093484225049499E-2</v>
      </c>
      <c r="AI3">
        <v>4.8966984808908702E-2</v>
      </c>
      <c r="AJ3">
        <v>5.1116190653310196E-3</v>
      </c>
      <c r="AK3">
        <v>-2.22854882718529E-2</v>
      </c>
      <c r="AL3">
        <v>2.4756264470222401E-4</v>
      </c>
      <c r="AM3">
        <v>1.3742007033543399E-2</v>
      </c>
      <c r="AN3">
        <v>-1.5749932857072099E-2</v>
      </c>
      <c r="AO3">
        <v>4.2265209947245398E-2</v>
      </c>
      <c r="AP3">
        <v>-1.8710500862611199E-2</v>
      </c>
      <c r="AQ3">
        <v>9.2638573872284892E-3</v>
      </c>
      <c r="AR3">
        <v>4.2939396705759802E-2</v>
      </c>
      <c r="AS3">
        <v>1.6821262777959801E-2</v>
      </c>
      <c r="AT3">
        <v>-7.7272100736966503E-3</v>
      </c>
      <c r="AU3">
        <v>1.24923775563294E-2</v>
      </c>
      <c r="AV3">
        <v>-2.9212940949971102E-2</v>
      </c>
      <c r="AW3">
        <v>-1.6759437523670501E-2</v>
      </c>
      <c r="AX3">
        <v>-1.8363510418833499E-2</v>
      </c>
      <c r="AY3">
        <v>-1.33322856614879E-2</v>
      </c>
      <c r="AZ3">
        <v>2.2055532906783401E-2</v>
      </c>
      <c r="BA3">
        <v>1.24063964698427E-2</v>
      </c>
      <c r="BB3">
        <v>3.28292954503132E-3</v>
      </c>
      <c r="BC3">
        <v>-2.9780008525700102E-2</v>
      </c>
      <c r="BD3">
        <v>1.5285119703446899E-2</v>
      </c>
      <c r="BE3">
        <v>-1.1004258364114099E-2</v>
      </c>
      <c r="BF3">
        <v>-2.5142754353757901E-2</v>
      </c>
      <c r="BG3">
        <v>-8.8151899714225101E-4</v>
      </c>
      <c r="BH3">
        <v>-6.9303126548760103E-3</v>
      </c>
      <c r="BI3">
        <v>-2.71068719802363E-2</v>
      </c>
      <c r="BJ3">
        <v>2.0980185451847801E-2</v>
      </c>
      <c r="BK3">
        <v>1.1537227956028601E-3</v>
      </c>
      <c r="BL3">
        <v>1.0971126582437001E-2</v>
      </c>
      <c r="BM3">
        <v>4.7906040634438499E-2</v>
      </c>
      <c r="BN3">
        <v>-3.0707330907645998E-3</v>
      </c>
      <c r="BO3">
        <v>1.9429257379276799E-2</v>
      </c>
      <c r="BP3">
        <v>1.9640563515729698E-2</v>
      </c>
      <c r="BQ3">
        <v>3.90611048253337E-3</v>
      </c>
      <c r="BR3">
        <v>-2.71611092384462E-2</v>
      </c>
      <c r="BS3">
        <v>3.2144838973839802E-2</v>
      </c>
      <c r="BT3">
        <v>-1.04843122646615E-2</v>
      </c>
      <c r="BU3">
        <v>7.4992339516954803E-2</v>
      </c>
      <c r="BV3">
        <v>0.982431494520279</v>
      </c>
      <c r="BY3" t="s">
        <v>1405</v>
      </c>
    </row>
    <row r="4" spans="1:77" x14ac:dyDescent="0.25">
      <c r="A4" t="s">
        <v>1405</v>
      </c>
      <c r="B4">
        <v>0.41267802881973498</v>
      </c>
      <c r="C4">
        <v>0.42314741040350101</v>
      </c>
      <c r="D4">
        <v>1</v>
      </c>
      <c r="E4">
        <v>2.54499430050085E-2</v>
      </c>
      <c r="F4">
        <v>0.104450874443139</v>
      </c>
      <c r="G4">
        <v>4.3536223568174597E-2</v>
      </c>
      <c r="H4">
        <v>8.0894024347680504E-2</v>
      </c>
      <c r="I4">
        <v>3.1553002295504298E-2</v>
      </c>
      <c r="J4">
        <v>7.43831208855672E-2</v>
      </c>
      <c r="K4">
        <v>1.16635684892553E-2</v>
      </c>
      <c r="L4">
        <v>-8.9368916826328401E-2</v>
      </c>
      <c r="M4">
        <v>6.2923083093335205E-2</v>
      </c>
      <c r="N4">
        <v>-2.8645540213083499E-2</v>
      </c>
      <c r="O4">
        <v>5.1311301804620998E-2</v>
      </c>
      <c r="P4">
        <v>1.7539222638749501E-2</v>
      </c>
      <c r="Q4">
        <v>-2.0325929891101598E-2</v>
      </c>
      <c r="R4">
        <v>-2.2874234942779199E-2</v>
      </c>
      <c r="S4">
        <v>-1.22515288213419E-2</v>
      </c>
      <c r="T4">
        <v>-2.8657232153038899E-2</v>
      </c>
      <c r="U4">
        <v>-2.1210850245519799E-2</v>
      </c>
      <c r="V4">
        <v>3.1282174416244798E-2</v>
      </c>
      <c r="W4">
        <v>-6.3903293958692603E-3</v>
      </c>
      <c r="X4">
        <v>-2.7688742780943399E-2</v>
      </c>
      <c r="Y4">
        <v>1.32006246223621E-2</v>
      </c>
      <c r="Z4">
        <v>-2.4864404977093801E-2</v>
      </c>
      <c r="AA4">
        <v>-7.7929569851928797E-3</v>
      </c>
      <c r="AB4">
        <v>-3.5549635324679002E-2</v>
      </c>
      <c r="AC4">
        <v>-2.11263039282195E-2</v>
      </c>
      <c r="AD4">
        <v>-6.6299921081594496E-3</v>
      </c>
      <c r="AE4">
        <v>3.7818084841673698E-2</v>
      </c>
      <c r="AF4">
        <v>2.1337731728601001E-2</v>
      </c>
      <c r="AG4">
        <v>-2.32796941344772E-2</v>
      </c>
      <c r="AH4">
        <v>1.2546858323664299E-2</v>
      </c>
      <c r="AI4">
        <v>1.9159658282857001E-2</v>
      </c>
      <c r="AJ4">
        <v>-1.0599057409713101E-2</v>
      </c>
      <c r="AK4">
        <v>1.4048226766636101E-2</v>
      </c>
      <c r="AL4">
        <v>9.5625491469459294E-3</v>
      </c>
      <c r="AM4">
        <v>1.47977654180215E-2</v>
      </c>
      <c r="AN4">
        <v>1.9832812310993299E-2</v>
      </c>
      <c r="AO4">
        <v>2.2543738555655699E-2</v>
      </c>
      <c r="AP4">
        <v>-2.87225147329233E-2</v>
      </c>
      <c r="AQ4">
        <v>2.4336821102052601E-2</v>
      </c>
      <c r="AR4">
        <v>-1.3555755457347799E-2</v>
      </c>
      <c r="AS4">
        <v>1.32006246223618E-2</v>
      </c>
      <c r="AT4">
        <v>1.4964331972460601E-2</v>
      </c>
      <c r="AU4">
        <v>-1.0599057409713199E-2</v>
      </c>
      <c r="AV4">
        <v>-9.7783620437261604E-3</v>
      </c>
      <c r="AW4">
        <v>1.20673493090926E-2</v>
      </c>
      <c r="AX4">
        <v>8.9141716047709697E-3</v>
      </c>
      <c r="AY4">
        <v>-1.8322269162753198E-2</v>
      </c>
      <c r="AZ4">
        <v>2.8908097135994199E-2</v>
      </c>
      <c r="BA4">
        <v>8.4774053725102001E-3</v>
      </c>
      <c r="BB4">
        <v>1.95005151699532E-2</v>
      </c>
      <c r="BC4">
        <v>-3.2781553985716501E-3</v>
      </c>
      <c r="BD4">
        <v>2.5391812824966799E-2</v>
      </c>
      <c r="BE4">
        <v>-1.39944853531904E-2</v>
      </c>
      <c r="BF4">
        <v>-1.0280585622899199E-2</v>
      </c>
      <c r="BG4">
        <v>2.14340755440551E-2</v>
      </c>
      <c r="BH4">
        <v>-2.8827312111565501E-2</v>
      </c>
      <c r="BI4">
        <v>-2.1210850245519899E-2</v>
      </c>
      <c r="BJ4">
        <v>-3.4730781050480303E-2</v>
      </c>
      <c r="BK4">
        <v>-3.03992602079407E-2</v>
      </c>
      <c r="BL4">
        <v>3.2824951259768198E-2</v>
      </c>
      <c r="BM4">
        <v>4.1205623466109599E-2</v>
      </c>
      <c r="BN4">
        <v>2.1107821753783701E-2</v>
      </c>
      <c r="BO4">
        <v>2.1928158911366999E-2</v>
      </c>
      <c r="BP4">
        <v>2.1434075544056099E-2</v>
      </c>
      <c r="BQ4">
        <v>-2.1210850245519702E-2</v>
      </c>
      <c r="BR4">
        <v>-1.0599057409713101E-2</v>
      </c>
      <c r="BS4">
        <v>-2.0775944604757499E-3</v>
      </c>
      <c r="BT4">
        <v>-3.1505267538470001E-2</v>
      </c>
      <c r="BU4">
        <v>-6.44299987870212E-2</v>
      </c>
      <c r="BV4" s="10">
        <v>0.386342044266058</v>
      </c>
      <c r="BY4" t="s">
        <v>1410</v>
      </c>
    </row>
    <row r="5" spans="1:77" x14ac:dyDescent="0.25">
      <c r="A5" t="s">
        <v>1406</v>
      </c>
      <c r="B5">
        <v>8.2025253729734293E-2</v>
      </c>
      <c r="C5">
        <v>0.173002200563421</v>
      </c>
      <c r="D5">
        <v>2.54499430050085E-2</v>
      </c>
      <c r="E5">
        <v>1</v>
      </c>
      <c r="F5">
        <v>-0.169496970336036</v>
      </c>
      <c r="G5">
        <v>0.37084508472472499</v>
      </c>
      <c r="H5">
        <v>0.21963626060331601</v>
      </c>
      <c r="I5">
        <v>1.2432021200088199E-2</v>
      </c>
      <c r="J5">
        <v>4.9184068436762998E-2</v>
      </c>
      <c r="K5">
        <v>-0.21875756670716301</v>
      </c>
      <c r="L5">
        <v>9.3735268756850607E-2</v>
      </c>
      <c r="M5">
        <v>0.12675254796275701</v>
      </c>
      <c r="N5">
        <v>-6.6669114276900407E-2</v>
      </c>
      <c r="O5">
        <v>-9.8786058785276507E-2</v>
      </c>
      <c r="P5">
        <v>-4.4215039127243103E-2</v>
      </c>
      <c r="Q5">
        <v>-0.11214045617919199</v>
      </c>
      <c r="R5">
        <v>-2.1717371121436999E-2</v>
      </c>
      <c r="S5">
        <v>-1.02657571872869E-2</v>
      </c>
      <c r="T5">
        <v>-4.8552674796484098E-2</v>
      </c>
      <c r="U5">
        <v>-1.8879733907367201E-2</v>
      </c>
      <c r="V5">
        <v>-7.4376431830238607E-2</v>
      </c>
      <c r="W5">
        <v>-4.1486807282977697E-2</v>
      </c>
      <c r="X5">
        <v>-2.7796189701813599E-2</v>
      </c>
      <c r="Y5">
        <v>9.8362517251250701E-3</v>
      </c>
      <c r="Z5">
        <v>-1.1260973161526E-2</v>
      </c>
      <c r="AA5">
        <v>-2.0173974994701901E-2</v>
      </c>
      <c r="AB5">
        <v>-5.8152836625203499E-2</v>
      </c>
      <c r="AC5">
        <v>1.6662877773460202E-2</v>
      </c>
      <c r="AD5">
        <v>5.6255650540480004E-3</v>
      </c>
      <c r="AE5">
        <v>-1.1778776160861299E-2</v>
      </c>
      <c r="AF5">
        <v>-1.54179512621519E-2</v>
      </c>
      <c r="AG5">
        <v>1.1095335140664801E-2</v>
      </c>
      <c r="AH5">
        <v>-2.40232172751939E-3</v>
      </c>
      <c r="AI5">
        <v>4.2165887386871699E-3</v>
      </c>
      <c r="AJ5">
        <v>-1.38804265039916E-2</v>
      </c>
      <c r="AK5">
        <v>-1.97273984256446E-2</v>
      </c>
      <c r="AL5">
        <v>1.34961947670541E-2</v>
      </c>
      <c r="AM5">
        <v>1.2950107306253201E-3</v>
      </c>
      <c r="AN5">
        <v>4.79299329815926E-3</v>
      </c>
      <c r="AO5">
        <v>7.46488728419464E-3</v>
      </c>
      <c r="AP5">
        <v>-3.2592823135328498E-2</v>
      </c>
      <c r="AQ5">
        <v>-1.81641958416787E-2</v>
      </c>
      <c r="AR5">
        <v>3.24932892086989E-2</v>
      </c>
      <c r="AS5">
        <v>4.0192116901080897E-2</v>
      </c>
      <c r="AT5">
        <v>2.68754125869116E-2</v>
      </c>
      <c r="AU5">
        <v>-2.8584908561738098E-3</v>
      </c>
      <c r="AV5">
        <v>4.2175264009521901E-2</v>
      </c>
      <c r="AW5">
        <v>-7.1893322029501199E-3</v>
      </c>
      <c r="AX5">
        <v>-1.71616538401471E-3</v>
      </c>
      <c r="AY5">
        <v>-5.4586783898403199E-2</v>
      </c>
      <c r="AZ5">
        <v>3.7864532785602201E-2</v>
      </c>
      <c r="BA5">
        <v>2.7100276157589202E-2</v>
      </c>
      <c r="BB5">
        <v>-4.84539567238184E-2</v>
      </c>
      <c r="BC5">
        <v>3.3896011959653097E-2</v>
      </c>
      <c r="BD5">
        <v>1.7772370204504E-2</v>
      </c>
      <c r="BE5">
        <v>-9.07755645263085E-3</v>
      </c>
      <c r="BF5">
        <v>6.9705749183419296E-3</v>
      </c>
      <c r="BG5">
        <v>-7.0429029011981701E-3</v>
      </c>
      <c r="BH5">
        <v>1.4386526240326301E-2</v>
      </c>
      <c r="BI5">
        <v>8.8950990465782795E-3</v>
      </c>
      <c r="BJ5">
        <v>6.3497694769198004E-2</v>
      </c>
      <c r="BK5">
        <v>-6.5848422812065802E-3</v>
      </c>
      <c r="BL5">
        <v>1.9988802151177699E-2</v>
      </c>
      <c r="BM5">
        <v>3.4852032765094902E-2</v>
      </c>
      <c r="BN5">
        <v>1.20630016941059E-2</v>
      </c>
      <c r="BO5">
        <v>-1.49916697908322E-3</v>
      </c>
      <c r="BP5">
        <v>6.5453371292354803E-2</v>
      </c>
      <c r="BQ5">
        <v>2.04991758445114E-2</v>
      </c>
      <c r="BR5">
        <v>-3.8465763543662802E-2</v>
      </c>
      <c r="BS5">
        <v>-2.9006202671648901E-3</v>
      </c>
      <c r="BT5">
        <v>3.4045886951242901E-2</v>
      </c>
      <c r="BU5">
        <v>-1.1685222752069801E-2</v>
      </c>
      <c r="BV5" s="10">
        <v>0.17877152767964199</v>
      </c>
      <c r="BY5" t="s">
        <v>1406</v>
      </c>
    </row>
    <row r="6" spans="1:77" x14ac:dyDescent="0.25">
      <c r="A6" s="10" t="s">
        <v>1407</v>
      </c>
      <c r="B6">
        <v>0.45864663969354602</v>
      </c>
      <c r="C6">
        <v>3.6205927375777797E-2</v>
      </c>
      <c r="D6">
        <v>0.104450874443139</v>
      </c>
      <c r="E6">
        <v>-0.169496970336036</v>
      </c>
      <c r="F6">
        <v>1</v>
      </c>
      <c r="G6">
        <v>0.225932199512791</v>
      </c>
      <c r="H6">
        <v>0.43474879274397399</v>
      </c>
      <c r="I6">
        <v>3.8936044172037401E-2</v>
      </c>
      <c r="J6">
        <v>0.109414872859031</v>
      </c>
      <c r="K6">
        <v>0.116829813830746</v>
      </c>
      <c r="L6">
        <v>-4.1952047270297603E-2</v>
      </c>
      <c r="M6">
        <v>8.2296652559167901E-3</v>
      </c>
      <c r="N6">
        <v>-3.4205992841321399E-2</v>
      </c>
      <c r="O6">
        <v>9.0714226601380996E-2</v>
      </c>
      <c r="P6">
        <v>1.2568667038331901E-2</v>
      </c>
      <c r="Q6">
        <v>2.7780306734943101E-2</v>
      </c>
      <c r="R6">
        <v>-2.0079600849553601E-2</v>
      </c>
      <c r="S6">
        <v>-8.7074485936695402E-3</v>
      </c>
      <c r="T6">
        <v>-4.07971942987672E-2</v>
      </c>
      <c r="U6">
        <v>-4.0737228343903899E-2</v>
      </c>
      <c r="V6">
        <v>8.2842241997003706E-3</v>
      </c>
      <c r="W6">
        <v>1.8924958329112701E-2</v>
      </c>
      <c r="X6">
        <v>3.2411476541451001E-4</v>
      </c>
      <c r="Y6">
        <v>-2.3322284714057499E-2</v>
      </c>
      <c r="Z6">
        <v>5.0369288209518998E-3</v>
      </c>
      <c r="AA6">
        <v>-6.7062525075559003E-3</v>
      </c>
      <c r="AB6">
        <v>1.6501371801419099E-2</v>
      </c>
      <c r="AC6">
        <v>-2.27681422652979E-2</v>
      </c>
      <c r="AD6">
        <v>-1.60199807516078E-2</v>
      </c>
      <c r="AE6">
        <v>4.6224330424749403E-2</v>
      </c>
      <c r="AF6">
        <v>2.9867627555851999E-3</v>
      </c>
      <c r="AG6">
        <v>-1.44561446462561E-2</v>
      </c>
      <c r="AH6">
        <v>4.06611133318125E-2</v>
      </c>
      <c r="AI6">
        <v>-1.11368678940251E-2</v>
      </c>
      <c r="AJ6">
        <v>-1.2056967813989799E-2</v>
      </c>
      <c r="AK6">
        <v>3.0422415735794099E-3</v>
      </c>
      <c r="AL6">
        <v>-2.0891642513397899E-2</v>
      </c>
      <c r="AM6">
        <v>-2.4073414281146999E-2</v>
      </c>
      <c r="AN6">
        <v>-3.8824993851466302E-2</v>
      </c>
      <c r="AO6">
        <v>-3.2940478531628E-3</v>
      </c>
      <c r="AP6">
        <v>1.5795702833444902E-2</v>
      </c>
      <c r="AQ6">
        <v>4.4656047569691201E-2</v>
      </c>
      <c r="AR6">
        <v>-3.6253939406847902E-2</v>
      </c>
      <c r="AS6">
        <v>-2.2846389348559398E-2</v>
      </c>
      <c r="AT6">
        <v>-3.2729683783513597E-2</v>
      </c>
      <c r="AU6">
        <v>1.4599933619835999E-3</v>
      </c>
      <c r="AV6">
        <v>-2.5140377464413399E-2</v>
      </c>
      <c r="AW6">
        <v>-1.5290369976331399E-2</v>
      </c>
      <c r="AX6">
        <v>5.2884274296592801E-2</v>
      </c>
      <c r="AY6">
        <v>2.9947572767884199E-2</v>
      </c>
      <c r="AZ6">
        <v>-8.7032924066897405E-3</v>
      </c>
      <c r="BA6">
        <v>-1.83907867029151E-2</v>
      </c>
      <c r="BB6">
        <v>4.6875354056356101E-2</v>
      </c>
      <c r="BC6">
        <v>-2.4743664576277399E-2</v>
      </c>
      <c r="BD6">
        <v>9.1365259910881E-3</v>
      </c>
      <c r="BE6">
        <v>-3.1073711394894701E-2</v>
      </c>
      <c r="BF6">
        <v>-3.2376923101709101E-2</v>
      </c>
      <c r="BG6">
        <v>1.44598624994691E-2</v>
      </c>
      <c r="BH6">
        <v>-2.57597182359216E-3</v>
      </c>
      <c r="BI6">
        <v>-1.33083508036748E-2</v>
      </c>
      <c r="BJ6">
        <v>-9.4637051104587804E-3</v>
      </c>
      <c r="BK6">
        <v>-1.73784399677895E-2</v>
      </c>
      <c r="BL6">
        <v>6.5414747272324797E-2</v>
      </c>
      <c r="BM6">
        <v>4.7016199138022003E-3</v>
      </c>
      <c r="BN6">
        <v>-1.9019799170039299E-2</v>
      </c>
      <c r="BO6">
        <v>-1.9149179814916699E-2</v>
      </c>
      <c r="BP6">
        <v>-3.2434836612421497E-2</v>
      </c>
      <c r="BQ6">
        <v>-9.5115729148868497E-3</v>
      </c>
      <c r="BR6">
        <v>-3.9467781321023097E-3</v>
      </c>
      <c r="BS6">
        <v>-5.5713722654984299E-4</v>
      </c>
      <c r="BT6">
        <v>-7.8723147857776302E-2</v>
      </c>
      <c r="BU6">
        <v>-0.210431060745943</v>
      </c>
      <c r="BV6">
        <v>1.4244571942061E-2</v>
      </c>
      <c r="BY6" t="s">
        <v>1412</v>
      </c>
    </row>
    <row r="7" spans="1:77" x14ac:dyDescent="0.25">
      <c r="A7" s="10" t="s">
        <v>1408</v>
      </c>
      <c r="B7">
        <v>0.19489359579203999</v>
      </c>
      <c r="C7">
        <v>8.3049954131571999E-2</v>
      </c>
      <c r="D7">
        <v>4.3536223568174597E-2</v>
      </c>
      <c r="E7">
        <v>0.37084508472472499</v>
      </c>
      <c r="F7">
        <v>0.225932199512791</v>
      </c>
      <c r="G7">
        <v>1</v>
      </c>
      <c r="H7">
        <v>0.31488084534972299</v>
      </c>
      <c r="I7">
        <v>0.10608558388596701</v>
      </c>
      <c r="J7">
        <v>6.7020599105147405E-2</v>
      </c>
      <c r="K7">
        <v>-9.1268322816119796E-2</v>
      </c>
      <c r="L7">
        <v>7.9769501700303502E-2</v>
      </c>
      <c r="M7">
        <v>8.8745276559237099E-2</v>
      </c>
      <c r="N7">
        <v>-2.4606937208471898E-2</v>
      </c>
      <c r="O7">
        <v>-3.1754940485752302E-2</v>
      </c>
      <c r="P7">
        <v>-3.2888086935830202E-2</v>
      </c>
      <c r="Q7">
        <v>-6.8390180860903899E-2</v>
      </c>
      <c r="R7">
        <v>-3.4065586141127799E-2</v>
      </c>
      <c r="S7">
        <v>-4.9106409566890198E-2</v>
      </c>
      <c r="T7">
        <v>-8.2220816476906197E-2</v>
      </c>
      <c r="U7">
        <v>-4.1644379774810697E-2</v>
      </c>
      <c r="V7">
        <v>-5.0663849309564801E-2</v>
      </c>
      <c r="W7">
        <v>-1.0895598851007E-4</v>
      </c>
      <c r="X7">
        <v>-2.2907214131680599E-2</v>
      </c>
      <c r="Y7">
        <v>-1.7186322789972001E-2</v>
      </c>
      <c r="Z7">
        <v>-1.1038253816480499E-2</v>
      </c>
      <c r="AA7">
        <v>-2.8174504021551899E-2</v>
      </c>
      <c r="AB7">
        <v>-3.4021308861722298E-2</v>
      </c>
      <c r="AC7">
        <v>-4.8698253437455402E-3</v>
      </c>
      <c r="AD7">
        <v>-4.3348108887865597E-3</v>
      </c>
      <c r="AE7">
        <v>1.9597692191838799E-3</v>
      </c>
      <c r="AF7">
        <v>-1.2011450705073199E-2</v>
      </c>
      <c r="AG7">
        <v>-2.5203595993922401E-3</v>
      </c>
      <c r="AH7">
        <v>-2.9078054249019199E-3</v>
      </c>
      <c r="AI7">
        <v>1.5030632105239999E-2</v>
      </c>
      <c r="AJ7">
        <v>-9.3828253291914007E-3</v>
      </c>
      <c r="AK7">
        <v>1.70227180405933E-3</v>
      </c>
      <c r="AL7">
        <v>2.8621579838941501E-2</v>
      </c>
      <c r="AM7">
        <v>-1.01232931676923E-2</v>
      </c>
      <c r="AN7">
        <v>-3.4667657198043898E-2</v>
      </c>
      <c r="AO7">
        <v>-2.1153559716727299E-3</v>
      </c>
      <c r="AP7">
        <v>-4.8065441943105002E-3</v>
      </c>
      <c r="AQ7">
        <v>-7.6360034907797499E-3</v>
      </c>
      <c r="AR7">
        <v>1.00531993358198E-2</v>
      </c>
      <c r="AS7">
        <v>4.4773603985839398E-3</v>
      </c>
      <c r="AT7">
        <v>9.0151797290976294E-3</v>
      </c>
      <c r="AU7">
        <v>5.9178349621057703E-2</v>
      </c>
      <c r="AV7">
        <v>-1.7935850092926999E-2</v>
      </c>
      <c r="AW7">
        <v>-2.45241659261057E-2</v>
      </c>
      <c r="AX7">
        <v>-1.27721270851204E-2</v>
      </c>
      <c r="AY7">
        <v>-9.59154436734499E-3</v>
      </c>
      <c r="AZ7">
        <v>-1.10382538164807E-2</v>
      </c>
      <c r="BA7">
        <v>1.2448272622894999E-2</v>
      </c>
      <c r="BB7">
        <v>1.76772579688123E-2</v>
      </c>
      <c r="BC7">
        <v>2.15963385769034E-2</v>
      </c>
      <c r="BD7">
        <v>-1.0123293167692201E-2</v>
      </c>
      <c r="BE7">
        <v>-1.9796047298254401E-2</v>
      </c>
      <c r="BF7">
        <v>1.23336007893702E-2</v>
      </c>
      <c r="BG7">
        <v>4.1667999482295603E-2</v>
      </c>
      <c r="BH7">
        <v>-1.5179887251251601E-2</v>
      </c>
      <c r="BI7">
        <v>1.7811003403951399E-2</v>
      </c>
      <c r="BJ7">
        <v>3.5130661904739E-2</v>
      </c>
      <c r="BK7">
        <v>-4.4066452221312299E-3</v>
      </c>
      <c r="BL7">
        <v>4.8301909415617801E-2</v>
      </c>
      <c r="BM7">
        <v>-2.5858118263949498E-3</v>
      </c>
      <c r="BN7">
        <v>-1.03591330978762E-2</v>
      </c>
      <c r="BO7">
        <v>1.13760281540833E-2</v>
      </c>
      <c r="BP7">
        <v>2.98331893589442E-2</v>
      </c>
      <c r="BQ7">
        <v>2.4671239924578099E-2</v>
      </c>
      <c r="BR7">
        <v>-4.8120803325082196E-3</v>
      </c>
      <c r="BS7">
        <v>4.0374669466559501E-2</v>
      </c>
      <c r="BT7">
        <v>-1.1306108709053599E-2</v>
      </c>
      <c r="BU7">
        <v>-0.154724147105371</v>
      </c>
      <c r="BV7">
        <v>6.8330996526005605E-2</v>
      </c>
      <c r="BY7" t="s">
        <v>1414</v>
      </c>
    </row>
    <row r="8" spans="1:77" x14ac:dyDescent="0.25">
      <c r="A8" s="10" t="s">
        <v>1409</v>
      </c>
      <c r="B8">
        <v>0.34275503742989599</v>
      </c>
      <c r="C8">
        <v>8.36105732961899E-2</v>
      </c>
      <c r="D8">
        <v>8.0894024347680504E-2</v>
      </c>
      <c r="E8">
        <v>0.21963626060331601</v>
      </c>
      <c r="F8">
        <v>0.43474879274397399</v>
      </c>
      <c r="G8">
        <v>0.31488084534972299</v>
      </c>
      <c r="H8">
        <v>1</v>
      </c>
      <c r="I8">
        <v>-1.8271396737611498E-2</v>
      </c>
      <c r="J8">
        <v>0.15542767596069099</v>
      </c>
      <c r="K8">
        <v>-1.0874640928528599E-2</v>
      </c>
      <c r="L8">
        <v>0.10630401301847001</v>
      </c>
      <c r="M8">
        <v>4.95992427418653E-2</v>
      </c>
      <c r="N8">
        <v>-4.1593131611472003E-2</v>
      </c>
      <c r="O8">
        <v>-2.7629159158468201E-2</v>
      </c>
      <c r="P8">
        <v>-1.9647339991721701E-2</v>
      </c>
      <c r="Q8">
        <v>-6.8910273833008406E-2</v>
      </c>
      <c r="R8">
        <v>-1.6880139580735101E-2</v>
      </c>
      <c r="S8">
        <v>-2.0276102452848398E-2</v>
      </c>
      <c r="T8">
        <v>-4.7977980495096099E-2</v>
      </c>
      <c r="U8">
        <v>-3.3562855948473601E-2</v>
      </c>
      <c r="V8">
        <v>-5.2767549511067803E-2</v>
      </c>
      <c r="W8">
        <v>-6.4440791968316995E-4</v>
      </c>
      <c r="X8">
        <v>-2.90166923046048E-2</v>
      </c>
      <c r="Y8">
        <v>-1.3411852404711501E-2</v>
      </c>
      <c r="Z8">
        <v>-1.6625295147630201E-2</v>
      </c>
      <c r="AA8">
        <v>-1.03751117760018E-2</v>
      </c>
      <c r="AB8">
        <v>-4.0823629582098196E-3</v>
      </c>
      <c r="AC8">
        <v>-2.4885406279588299E-2</v>
      </c>
      <c r="AD8">
        <v>-7.4771616104516402E-3</v>
      </c>
      <c r="AE8">
        <v>-8.3476331309649699E-3</v>
      </c>
      <c r="AF8">
        <v>-9.9343969219975697E-4</v>
      </c>
      <c r="AG8">
        <v>3.2801025556620497E-2</v>
      </c>
      <c r="AH8">
        <v>4.2279580929695297E-2</v>
      </c>
      <c r="AI8">
        <v>-8.0552758133455096E-3</v>
      </c>
      <c r="AJ8">
        <v>-6.7696259229392802E-3</v>
      </c>
      <c r="AK8">
        <v>3.4990655461630398E-4</v>
      </c>
      <c r="AL8">
        <v>-6.5599834465218296E-4</v>
      </c>
      <c r="AM8">
        <v>-3.1051571742586499E-2</v>
      </c>
      <c r="AN8">
        <v>-1.6795657837575299E-2</v>
      </c>
      <c r="AO8">
        <v>1.36441464990656E-3</v>
      </c>
      <c r="AP8">
        <v>-1.18679704251154E-2</v>
      </c>
      <c r="AQ8">
        <v>-2.4734390787619801E-2</v>
      </c>
      <c r="AR8">
        <v>-4.1353452072487298E-3</v>
      </c>
      <c r="AS8">
        <v>9.2233021838879995E-3</v>
      </c>
      <c r="AT8">
        <v>-7.1463201673584997E-3</v>
      </c>
      <c r="AU8">
        <v>9.1942812004358901E-2</v>
      </c>
      <c r="AV8">
        <v>4.3756206787806097E-2</v>
      </c>
      <c r="AW8">
        <v>1.3334882259922199E-2</v>
      </c>
      <c r="AX8">
        <v>4.9667058413530502E-2</v>
      </c>
      <c r="AY8" s="21">
        <v>-3.3956516273047599E-5</v>
      </c>
      <c r="AZ8">
        <v>1.7956663702679301E-2</v>
      </c>
      <c r="BA8">
        <v>-6.7604274697382798E-3</v>
      </c>
      <c r="BB8">
        <v>1.9423033092611099E-2</v>
      </c>
      <c r="BC8">
        <v>-3.7368109553638999E-2</v>
      </c>
      <c r="BD8">
        <v>-1.9684602009035899E-2</v>
      </c>
      <c r="BE8">
        <v>-2.6668806155911499E-2</v>
      </c>
      <c r="BF8">
        <v>-5.5371025396496999E-2</v>
      </c>
      <c r="BG8">
        <v>2.2547085679065701E-2</v>
      </c>
      <c r="BH8">
        <v>-3.7943113187740803E-2</v>
      </c>
      <c r="BI8">
        <v>2.2609761372894702E-3</v>
      </c>
      <c r="BJ8">
        <v>-1.8676331016159699E-2</v>
      </c>
      <c r="BK8">
        <v>1.6497962238603999E-2</v>
      </c>
      <c r="BL8">
        <v>9.3203269209890499E-2</v>
      </c>
      <c r="BM8">
        <v>4.5062537017147401E-2</v>
      </c>
      <c r="BN8">
        <v>-6.1587901261028503E-3</v>
      </c>
      <c r="BO8">
        <v>-2.9984803492064198E-3</v>
      </c>
      <c r="BP8">
        <v>2.7091379075581301E-3</v>
      </c>
      <c r="BQ8">
        <v>-1.29638010364326E-3</v>
      </c>
      <c r="BR8">
        <v>-5.1740132134642002E-3</v>
      </c>
      <c r="BS8">
        <v>4.5893185589784002E-2</v>
      </c>
      <c r="BT8">
        <v>-3.2363182360084897E-2</v>
      </c>
      <c r="BU8">
        <v>-0.199249556999228</v>
      </c>
      <c r="BV8">
        <v>7.9789300010020603E-2</v>
      </c>
      <c r="BY8" t="s">
        <v>1416</v>
      </c>
    </row>
    <row r="9" spans="1:77" x14ac:dyDescent="0.25">
      <c r="A9" t="s">
        <v>1410</v>
      </c>
      <c r="B9">
        <v>-2.2045200360425399E-2</v>
      </c>
      <c r="C9">
        <v>0.17040819996832801</v>
      </c>
      <c r="D9">
        <v>3.1553002295504298E-2</v>
      </c>
      <c r="E9">
        <v>1.2432021200088199E-2</v>
      </c>
      <c r="F9">
        <v>3.8936044172037401E-2</v>
      </c>
      <c r="G9">
        <v>0.10608558388596701</v>
      </c>
      <c r="H9">
        <v>-1.8271396737611498E-2</v>
      </c>
      <c r="I9">
        <v>1</v>
      </c>
      <c r="J9">
        <v>-1.0297299399235099E-2</v>
      </c>
      <c r="K9">
        <v>-8.8956228669113402E-2</v>
      </c>
      <c r="L9">
        <v>-4.5441664633045602E-2</v>
      </c>
      <c r="M9">
        <v>-1.0891305811480199E-2</v>
      </c>
      <c r="N9">
        <v>5.7642606834425701E-2</v>
      </c>
      <c r="O9">
        <v>4.5849025089148399E-2</v>
      </c>
      <c r="P9">
        <v>1.68036009693848E-2</v>
      </c>
      <c r="Q9">
        <v>4.4021578938621799E-3</v>
      </c>
      <c r="R9">
        <v>7.7492439468387596E-3</v>
      </c>
      <c r="S9">
        <v>1.7325801415466399E-2</v>
      </c>
      <c r="T9">
        <v>2.6847803549924901E-2</v>
      </c>
      <c r="U9">
        <v>-1.3550545444564299E-2</v>
      </c>
      <c r="V9">
        <v>1.8896059634360099E-2</v>
      </c>
      <c r="W9">
        <v>-6.1983371055432503E-3</v>
      </c>
      <c r="X9">
        <v>-1.8576452074418201E-2</v>
      </c>
      <c r="Y9">
        <v>9.0732171384031303E-4</v>
      </c>
      <c r="Z9">
        <v>2.6682668898378201E-2</v>
      </c>
      <c r="AA9">
        <v>-9.8411008553144497E-3</v>
      </c>
      <c r="AB9">
        <v>-4.7049739080562501E-2</v>
      </c>
      <c r="AC9">
        <v>2.4822493432728299E-2</v>
      </c>
      <c r="AD9">
        <v>3.1736802069905902E-2</v>
      </c>
      <c r="AE9">
        <v>-3.9727934723397199E-3</v>
      </c>
      <c r="AF9">
        <v>5.63846981750826E-3</v>
      </c>
      <c r="AG9">
        <v>-6.70167624066665E-3</v>
      </c>
      <c r="AH9">
        <v>-1.96214037634635E-2</v>
      </c>
      <c r="AI9">
        <v>-4.37873846222709E-2</v>
      </c>
      <c r="AJ9">
        <v>5.4562171291804698E-2</v>
      </c>
      <c r="AK9">
        <v>4.5334253446438801E-2</v>
      </c>
      <c r="AL9">
        <v>6.4177989904492694E-2</v>
      </c>
      <c r="AM9">
        <v>5.3198810043612096E-3</v>
      </c>
      <c r="AN9">
        <v>-5.09124636438939E-3</v>
      </c>
      <c r="AO9">
        <v>1.87294290881999E-3</v>
      </c>
      <c r="AP9">
        <v>2.6905866273027801E-3</v>
      </c>
      <c r="AQ9">
        <v>-5.9282176772051801E-4</v>
      </c>
      <c r="AR9">
        <v>2.93079023775745E-3</v>
      </c>
      <c r="AS9">
        <v>-2.4868863338440999E-2</v>
      </c>
      <c r="AT9">
        <v>3.3001250114063997E-2</v>
      </c>
      <c r="AU9">
        <v>1.9514527861817E-2</v>
      </c>
      <c r="AV9">
        <v>-2.1252142869316999E-2</v>
      </c>
      <c r="AW9">
        <v>-3.4898037414693397E-2</v>
      </c>
      <c r="AX9">
        <v>7.7316594809399104E-3</v>
      </c>
      <c r="AY9">
        <v>8.6178229371898195E-3</v>
      </c>
      <c r="AZ9">
        <v>2.3229434214771102E-3</v>
      </c>
      <c r="BA9">
        <v>-1.3605945779476601E-2</v>
      </c>
      <c r="BB9">
        <v>-3.2455460512344401E-2</v>
      </c>
      <c r="BC9">
        <v>4.44368080807006E-2</v>
      </c>
      <c r="BD9">
        <v>2.4516911187534199E-2</v>
      </c>
      <c r="BE9">
        <v>-4.0522624492773503E-2</v>
      </c>
      <c r="BF9">
        <v>5.6356794797650503E-2</v>
      </c>
      <c r="BG9">
        <v>7.7316594809402703E-3</v>
      </c>
      <c r="BH9">
        <v>-6.05744043983035E-3</v>
      </c>
      <c r="BI9">
        <v>-2.2317720292237601E-2</v>
      </c>
      <c r="BJ9">
        <v>-3.2166611458803201E-4</v>
      </c>
      <c r="BK9">
        <v>-1.83781475075275E-2</v>
      </c>
      <c r="BL9">
        <v>1.1812300445759601E-2</v>
      </c>
      <c r="BM9">
        <v>4.4549210583742904E-3</v>
      </c>
      <c r="BN9">
        <v>-3.2848360276697E-3</v>
      </c>
      <c r="BO9">
        <v>2.0563881150405298E-2</v>
      </c>
      <c r="BP9">
        <v>2.5881094882208001E-2</v>
      </c>
      <c r="BQ9">
        <v>-2.2317720292237699E-2</v>
      </c>
      <c r="BR9">
        <v>-1.55331155681708E-2</v>
      </c>
      <c r="BS9">
        <v>2.01412628132146E-2</v>
      </c>
      <c r="BT9">
        <v>-2.2319105057043501E-2</v>
      </c>
      <c r="BU9">
        <v>-8.2149835056496701E-2</v>
      </c>
      <c r="BV9" s="10">
        <v>0.177426828883333</v>
      </c>
      <c r="BY9" t="s">
        <v>1418</v>
      </c>
    </row>
    <row r="10" spans="1:77" x14ac:dyDescent="0.25">
      <c r="A10" s="10" t="s">
        <v>1411</v>
      </c>
      <c r="B10">
        <v>0.16505821812579299</v>
      </c>
      <c r="C10">
        <v>5.2628542717417397E-2</v>
      </c>
      <c r="D10">
        <v>7.43831208855672E-2</v>
      </c>
      <c r="E10">
        <v>4.9184068436762998E-2</v>
      </c>
      <c r="F10">
        <v>0.109414872859031</v>
      </c>
      <c r="G10">
        <v>6.7020599105147405E-2</v>
      </c>
      <c r="H10">
        <v>0.15542767596069099</v>
      </c>
      <c r="I10">
        <v>-1.0297299399235099E-2</v>
      </c>
      <c r="J10">
        <v>1</v>
      </c>
      <c r="K10">
        <v>1.7157391015448099E-2</v>
      </c>
      <c r="L10">
        <v>2.54180314072424E-2</v>
      </c>
      <c r="M10">
        <v>6.1635051988681799E-2</v>
      </c>
      <c r="N10">
        <v>-3.2328347608653697E-2</v>
      </c>
      <c r="O10">
        <v>2.7920383715298099E-2</v>
      </c>
      <c r="P10">
        <v>2.0489053583041501E-2</v>
      </c>
      <c r="Q10">
        <v>-6.4236936421526503E-2</v>
      </c>
      <c r="R10">
        <v>-1.0085594272002601E-2</v>
      </c>
      <c r="S10">
        <v>-3.2878955324680402E-2</v>
      </c>
      <c r="T10">
        <v>-4.9848771891211903E-2</v>
      </c>
      <c r="U10">
        <v>-2.03981434006562E-2</v>
      </c>
      <c r="V10">
        <v>-1.2546634027791201E-2</v>
      </c>
      <c r="W10">
        <v>-1.29493666036636E-2</v>
      </c>
      <c r="X10">
        <v>-3.5808422132425403E-2</v>
      </c>
      <c r="Y10">
        <v>2.88276287692193E-2</v>
      </c>
      <c r="Z10">
        <v>-1.34542790316768E-2</v>
      </c>
      <c r="AA10">
        <v>-3.9462826039007901E-2</v>
      </c>
      <c r="AB10">
        <v>-1.8232403182111299E-2</v>
      </c>
      <c r="AC10">
        <v>-5.5145969415008399E-2</v>
      </c>
      <c r="AD10">
        <v>-2.0099215292644801E-2</v>
      </c>
      <c r="AE10">
        <v>-2.0053207146855798E-2</v>
      </c>
      <c r="AF10">
        <v>-1.42412957541528E-2</v>
      </c>
      <c r="AG10">
        <v>-2.0488287507029902E-2</v>
      </c>
      <c r="AH10">
        <v>-2.2663700755150202E-3</v>
      </c>
      <c r="AI10">
        <v>-1.2323146427723501E-3</v>
      </c>
      <c r="AJ10">
        <v>2.66995264411388E-2</v>
      </c>
      <c r="AK10">
        <v>8.2985378274686404E-3</v>
      </c>
      <c r="AL10">
        <v>-3.5560835865075302E-2</v>
      </c>
      <c r="AM10">
        <v>-7.7762415622510397E-3</v>
      </c>
      <c r="AN10">
        <v>3.5893421863555798E-2</v>
      </c>
      <c r="AO10">
        <v>1.32830604331962E-2</v>
      </c>
      <c r="AP10">
        <v>-1.2663638420270999E-3</v>
      </c>
      <c r="AQ10">
        <v>-5.3857849570247904E-3</v>
      </c>
      <c r="AR10">
        <v>4.9218923636402401E-3</v>
      </c>
      <c r="AS10">
        <v>4.52280119172681E-2</v>
      </c>
      <c r="AT10">
        <v>2.5095184043438402E-2</v>
      </c>
      <c r="AU10">
        <v>-2.05228408053044E-2</v>
      </c>
      <c r="AV10">
        <v>2.8284386605319199E-2</v>
      </c>
      <c r="AW10">
        <v>1.53089002972069E-2</v>
      </c>
      <c r="AX10">
        <v>1.8108276402578501E-2</v>
      </c>
      <c r="AY10">
        <v>2.1829051631580599E-2</v>
      </c>
      <c r="AZ10">
        <v>4.5624815076975599E-2</v>
      </c>
      <c r="BA10">
        <v>8.1295954288034405E-3</v>
      </c>
      <c r="BB10">
        <v>-4.1277412336497904E-3</v>
      </c>
      <c r="BC10">
        <v>5.8370139159765203E-2</v>
      </c>
      <c r="BD10">
        <v>-3.8963977811918302E-3</v>
      </c>
      <c r="BE10">
        <v>4.41147188836441E-2</v>
      </c>
      <c r="BF10">
        <v>-2.3815802066324099E-2</v>
      </c>
      <c r="BG10">
        <v>3.6448866952117999E-2</v>
      </c>
      <c r="BH10">
        <v>-1.3852197346959401E-2</v>
      </c>
      <c r="BI10">
        <v>-2.6791168191272101E-3</v>
      </c>
      <c r="BJ10">
        <v>-4.7757704901892802E-2</v>
      </c>
      <c r="BK10">
        <v>-8.3314564042100796E-3</v>
      </c>
      <c r="BL10">
        <v>-1.64228896363217E-2</v>
      </c>
      <c r="BM10">
        <v>-6.2983511398942999E-3</v>
      </c>
      <c r="BN10">
        <v>5.9860188682289497E-2</v>
      </c>
      <c r="BO10">
        <v>-2.7885996583890699E-3</v>
      </c>
      <c r="BP10">
        <v>-1.8572904696500199E-2</v>
      </c>
      <c r="BQ10">
        <v>1.5039909762401601E-2</v>
      </c>
      <c r="BR10">
        <v>-2.6425636711109399E-2</v>
      </c>
      <c r="BS10">
        <v>-1.01449951246612E-3</v>
      </c>
      <c r="BT10">
        <v>-2.3650559956673201E-2</v>
      </c>
      <c r="BU10">
        <v>-0.22585007165395099</v>
      </c>
      <c r="BV10">
        <v>3.6027378694369797E-2</v>
      </c>
    </row>
    <row r="11" spans="1:77" x14ac:dyDescent="0.25">
      <c r="A11" t="s">
        <v>1412</v>
      </c>
      <c r="B11">
        <v>8.16839167537982E-2</v>
      </c>
      <c r="C11">
        <v>-0.71200824033361398</v>
      </c>
      <c r="D11">
        <v>1.16635684892553E-2</v>
      </c>
      <c r="E11">
        <v>-0.21875756670716301</v>
      </c>
      <c r="F11">
        <v>0.116829813830746</v>
      </c>
      <c r="G11">
        <v>-9.1268322816119796E-2</v>
      </c>
      <c r="H11">
        <v>-1.0874640928528599E-2</v>
      </c>
      <c r="I11">
        <v>-8.8956228669113402E-2</v>
      </c>
      <c r="J11">
        <v>1.7157391015448099E-2</v>
      </c>
      <c r="K11">
        <v>1</v>
      </c>
      <c r="L11">
        <v>-8.3919781219172901E-2</v>
      </c>
      <c r="M11">
        <v>-0.113854066100462</v>
      </c>
      <c r="N11">
        <v>3.5225038061745102E-2</v>
      </c>
      <c r="O11">
        <v>0.14506587267079199</v>
      </c>
      <c r="P11">
        <v>2.4776590151163999E-2</v>
      </c>
      <c r="Q11">
        <v>0.11651397355033399</v>
      </c>
      <c r="R11">
        <v>2.2476477690531901E-2</v>
      </c>
      <c r="S11">
        <v>-8.7633299421782697E-3</v>
      </c>
      <c r="T11">
        <v>-1.85083621382418E-3</v>
      </c>
      <c r="U11">
        <v>2.19906253421491E-2</v>
      </c>
      <c r="V11">
        <v>6.7558471270152104E-2</v>
      </c>
      <c r="W11">
        <v>2.3438336123295898E-2</v>
      </c>
      <c r="X11">
        <v>-7.4922054139481701E-3</v>
      </c>
      <c r="Y11">
        <v>1.03759681455059E-2</v>
      </c>
      <c r="Z11">
        <v>-2.7512862928047201E-2</v>
      </c>
      <c r="AA11">
        <v>9.2479515204015594E-3</v>
      </c>
      <c r="AB11">
        <v>-1.9341730804802601E-2</v>
      </c>
      <c r="AC11">
        <v>4.4208234512014104E-3</v>
      </c>
      <c r="AD11">
        <v>-1.8971187002757298E-2</v>
      </c>
      <c r="AE11">
        <v>-4.3579599729906904E-3</v>
      </c>
      <c r="AF11">
        <v>2.1951452061342702E-2</v>
      </c>
      <c r="AG11">
        <v>-7.7711097851421397E-3</v>
      </c>
      <c r="AH11">
        <v>4.0364315510561202E-2</v>
      </c>
      <c r="AI11">
        <v>-4.01382576937259E-2</v>
      </c>
      <c r="AJ11">
        <v>-2.6434856465470599E-2</v>
      </c>
      <c r="AK11">
        <v>2.2375962134569001E-2</v>
      </c>
      <c r="AL11">
        <v>-1.25507583136935E-2</v>
      </c>
      <c r="AM11">
        <v>-5.5748136585091201E-3</v>
      </c>
      <c r="AN11">
        <v>2.51993072605389E-2</v>
      </c>
      <c r="AO11">
        <v>-1.6038249465835399E-2</v>
      </c>
      <c r="AP11">
        <v>2.5524134890311301E-2</v>
      </c>
      <c r="AQ11">
        <v>1.7187521099128501E-2</v>
      </c>
      <c r="AR11">
        <v>-6.0712972979478003E-2</v>
      </c>
      <c r="AS11">
        <v>-1.03255317639083E-2</v>
      </c>
      <c r="AT11">
        <v>1.6627645111594602E-2</v>
      </c>
      <c r="AU11">
        <v>-1.4919912672522901E-2</v>
      </c>
      <c r="AV11">
        <v>2.5840255779676202E-2</v>
      </c>
      <c r="AW11">
        <v>-9.8376506361076395E-4</v>
      </c>
      <c r="AX11">
        <v>4.1933433308173403E-2</v>
      </c>
      <c r="AY11">
        <v>-1.57907925625024E-2</v>
      </c>
      <c r="AZ11">
        <v>2.0997762179293198E-3</v>
      </c>
      <c r="BA11">
        <v>-1.8869924837581799E-2</v>
      </c>
      <c r="BB11">
        <v>9.3931346580195495E-3</v>
      </c>
      <c r="BC11">
        <v>3.7086157953547201E-2</v>
      </c>
      <c r="BD11">
        <v>-1.44049027225365E-2</v>
      </c>
      <c r="BE11">
        <v>1.56039071294037E-2</v>
      </c>
      <c r="BF11">
        <v>4.9281020571856097E-3</v>
      </c>
      <c r="BG11">
        <v>5.4099480776196099E-3</v>
      </c>
      <c r="BH11">
        <v>-1.26456012728446E-2</v>
      </c>
      <c r="BI11">
        <v>2.63113234995975E-2</v>
      </c>
      <c r="BJ11">
        <v>4.7939535250235898E-3</v>
      </c>
      <c r="BK11">
        <v>-3.31509856716313E-2</v>
      </c>
      <c r="BL11">
        <v>-3.3964890411004099E-3</v>
      </c>
      <c r="BM11">
        <v>-2.5658022686410299E-2</v>
      </c>
      <c r="BN11">
        <v>5.5053918576281197E-3</v>
      </c>
      <c r="BO11">
        <v>-2.2556211661864601E-2</v>
      </c>
      <c r="BP11">
        <v>-1.69513694104747E-2</v>
      </c>
      <c r="BQ11">
        <v>-3.2738217985530199E-2</v>
      </c>
      <c r="BR11">
        <v>5.4169750085164503E-2</v>
      </c>
      <c r="BS11">
        <v>-4.2407761308652502E-2</v>
      </c>
      <c r="BT11">
        <v>5.3978790645565402E-3</v>
      </c>
      <c r="BU11">
        <v>-0.152436520264394</v>
      </c>
      <c r="BV11" s="10">
        <v>-0.744195500612989</v>
      </c>
    </row>
    <row r="12" spans="1:77" x14ac:dyDescent="0.25">
      <c r="A12" s="10" t="s">
        <v>1413</v>
      </c>
      <c r="B12">
        <v>-9.2851501790203097E-3</v>
      </c>
      <c r="C12">
        <v>-1.41453942608527E-3</v>
      </c>
      <c r="D12">
        <v>-8.9368916826328401E-2</v>
      </c>
      <c r="E12">
        <v>9.3735268756850607E-2</v>
      </c>
      <c r="F12">
        <v>-4.1952047270297603E-2</v>
      </c>
      <c r="G12">
        <v>7.9769501700303502E-2</v>
      </c>
      <c r="H12">
        <v>0.10630401301847001</v>
      </c>
      <c r="I12">
        <v>-4.5441664633045602E-2</v>
      </c>
      <c r="J12">
        <v>2.54180314072424E-2</v>
      </c>
      <c r="K12">
        <v>-8.3919781219172901E-2</v>
      </c>
      <c r="L12">
        <v>1</v>
      </c>
      <c r="M12">
        <v>-0.48640440778742</v>
      </c>
      <c r="N12">
        <v>-3.6104585455360202E-2</v>
      </c>
      <c r="O12">
        <v>-0.118236802793418</v>
      </c>
      <c r="P12">
        <v>-4.1731989295847302E-2</v>
      </c>
      <c r="Q12">
        <v>-9.5351052847648499E-2</v>
      </c>
      <c r="R12">
        <v>-5.1214398997667603E-2</v>
      </c>
      <c r="S12">
        <v>-5.03434015485714E-2</v>
      </c>
      <c r="T12">
        <v>-0.13740687824720799</v>
      </c>
      <c r="U12">
        <v>-1.8603199140417699E-2</v>
      </c>
      <c r="V12">
        <v>-8.8239064526856703E-2</v>
      </c>
      <c r="W12">
        <v>-4.2771188060861699E-2</v>
      </c>
      <c r="X12">
        <v>-5.8500075496767598E-2</v>
      </c>
      <c r="Y12">
        <v>-2.3514962364512001E-2</v>
      </c>
      <c r="Z12">
        <v>1.0058451568674499E-2</v>
      </c>
      <c r="AA12">
        <v>6.4670782215525699E-3</v>
      </c>
      <c r="AB12">
        <v>8.5718070254674501E-3</v>
      </c>
      <c r="AC12">
        <v>-5.6548860336098003E-3</v>
      </c>
      <c r="AD12">
        <v>-6.57887441623082E-3</v>
      </c>
      <c r="AE12">
        <v>1.65472530545916E-2</v>
      </c>
      <c r="AF12">
        <v>-7.7981877502006696E-3</v>
      </c>
      <c r="AG12">
        <v>2.4953425390316499E-2</v>
      </c>
      <c r="AH12">
        <v>-2.3755469770384601E-2</v>
      </c>
      <c r="AI12">
        <v>-1.71301258603163E-2</v>
      </c>
      <c r="AJ12">
        <v>-9.2960147005544409E-3</v>
      </c>
      <c r="AK12">
        <v>3.2225951230017598E-2</v>
      </c>
      <c r="AL12">
        <v>-1.61076166843485E-2</v>
      </c>
      <c r="AM12">
        <v>-8.3670792602974393E-3</v>
      </c>
      <c r="AN12">
        <v>-4.4779665448077703E-2</v>
      </c>
      <c r="AO12">
        <v>2.3453232217801399E-2</v>
      </c>
      <c r="AP12">
        <v>1.2651666758522801E-2</v>
      </c>
      <c r="AQ12">
        <v>-3.90999020877867E-2</v>
      </c>
      <c r="AR12">
        <v>2.3680059825397601E-2</v>
      </c>
      <c r="AS12">
        <v>1.07035509715086E-2</v>
      </c>
      <c r="AT12">
        <v>1.2765406795826799E-3</v>
      </c>
      <c r="AU12">
        <v>4.30464104151798E-2</v>
      </c>
      <c r="AV12">
        <v>1.49902174418159E-2</v>
      </c>
      <c r="AW12">
        <v>-2.4280845440929999E-3</v>
      </c>
      <c r="AX12">
        <v>-2.2551813137282301E-2</v>
      </c>
      <c r="AY12">
        <v>1.8187605686850399E-2</v>
      </c>
      <c r="AZ12">
        <v>1.0058451568675001E-2</v>
      </c>
      <c r="BA12">
        <v>2.94967776558544E-3</v>
      </c>
      <c r="BB12">
        <v>-2.1745592162351401E-2</v>
      </c>
      <c r="BC12">
        <v>-1.014172896743E-2</v>
      </c>
      <c r="BD12">
        <v>3.1009570065572301E-3</v>
      </c>
      <c r="BE12">
        <v>-2.2377462625107002E-2</v>
      </c>
      <c r="BF12">
        <v>5.1765516056940398E-3</v>
      </c>
      <c r="BG12">
        <v>1.8106503816952599E-2</v>
      </c>
      <c r="BH12">
        <v>-2.9566465612487301E-2</v>
      </c>
      <c r="BI12">
        <v>3.3770672313458698E-2</v>
      </c>
      <c r="BJ12">
        <v>8.6274045564412004E-3</v>
      </c>
      <c r="BK12">
        <v>4.1454178427125801E-2</v>
      </c>
      <c r="BL12">
        <v>-2.9214266767601998E-2</v>
      </c>
      <c r="BM12">
        <v>2.6050824825193199E-2</v>
      </c>
      <c r="BN12">
        <v>4.8612903563090698E-3</v>
      </c>
      <c r="BO12">
        <v>-2.70055936636323E-2</v>
      </c>
      <c r="BP12">
        <v>-8.9990408192040603E-3</v>
      </c>
      <c r="BQ12">
        <v>7.5837365865208698E-3</v>
      </c>
      <c r="BR12">
        <v>-9.2960147005544409E-3</v>
      </c>
      <c r="BS12">
        <v>2.6050824825193102E-2</v>
      </c>
      <c r="BT12">
        <v>9.5677481168243705E-3</v>
      </c>
      <c r="BU12">
        <v>2.1993715391096399E-2</v>
      </c>
      <c r="BV12">
        <v>5.0538954140266802E-3</v>
      </c>
    </row>
    <row r="13" spans="1:77" x14ac:dyDescent="0.25">
      <c r="A13" t="s">
        <v>1414</v>
      </c>
      <c r="B13">
        <v>0.19156253897672401</v>
      </c>
      <c r="C13">
        <v>0.13019942666084899</v>
      </c>
      <c r="D13">
        <v>6.2923083093335205E-2</v>
      </c>
      <c r="E13">
        <v>0.12675254796275701</v>
      </c>
      <c r="F13">
        <v>8.2296652559167901E-3</v>
      </c>
      <c r="G13">
        <v>8.8745276559237099E-2</v>
      </c>
      <c r="H13">
        <v>4.95992427418653E-2</v>
      </c>
      <c r="I13">
        <v>-1.0891305811480199E-2</v>
      </c>
      <c r="J13">
        <v>6.1635051988681799E-2</v>
      </c>
      <c r="K13">
        <v>-0.113854066100462</v>
      </c>
      <c r="L13">
        <v>-0.48640440778742</v>
      </c>
      <c r="M13">
        <v>1</v>
      </c>
      <c r="N13">
        <v>-8.13204933919668E-2</v>
      </c>
      <c r="O13">
        <v>-0.26631174458816198</v>
      </c>
      <c r="P13">
        <v>-9.3995427920433305E-2</v>
      </c>
      <c r="Q13">
        <v>-0.214764816302946</v>
      </c>
      <c r="R13">
        <v>-0.11535322017234401</v>
      </c>
      <c r="S13">
        <v>-0.11339142109861799</v>
      </c>
      <c r="T13">
        <v>-0.309489639434538</v>
      </c>
      <c r="U13">
        <v>-4.1901085795269903E-2</v>
      </c>
      <c r="V13">
        <v>-0.19874606433693101</v>
      </c>
      <c r="W13">
        <v>-9.6336076767036996E-2</v>
      </c>
      <c r="X13">
        <v>-0.13176318029592901</v>
      </c>
      <c r="Y13">
        <v>7.4200359199881197E-3</v>
      </c>
      <c r="Z13">
        <v>2.26699309816028E-3</v>
      </c>
      <c r="AA13">
        <v>1.1626997666815899E-2</v>
      </c>
      <c r="AB13">
        <v>2.2490701764647798E-2</v>
      </c>
      <c r="AC13">
        <v>2.65194235052666E-2</v>
      </c>
      <c r="AD13">
        <v>2.2080111053002501E-2</v>
      </c>
      <c r="AE13">
        <v>3.01523551731981E-3</v>
      </c>
      <c r="AF13">
        <v>2.5772781662492202E-2</v>
      </c>
      <c r="AG13">
        <v>-1.7075796609698001E-2</v>
      </c>
      <c r="AH13">
        <v>-5.0937586867966797E-3</v>
      </c>
      <c r="AI13">
        <v>2.0003574561829801E-2</v>
      </c>
      <c r="AJ13">
        <v>-2.0937963765371902E-2</v>
      </c>
      <c r="AK13">
        <v>-3.58036264166188E-2</v>
      </c>
      <c r="AL13">
        <v>3.3115688152619699E-2</v>
      </c>
      <c r="AM13">
        <v>2.65102338259719E-2</v>
      </c>
      <c r="AN13">
        <v>5.0122946161549498E-2</v>
      </c>
      <c r="AO13">
        <v>1.28483620507822E-2</v>
      </c>
      <c r="AP13">
        <v>8.7309946850030306E-3</v>
      </c>
      <c r="AQ13">
        <v>-2.7097185014245801E-3</v>
      </c>
      <c r="AR13">
        <v>-2.7262428372277499E-2</v>
      </c>
      <c r="AS13">
        <v>-3.1853266408811497E-2</v>
      </c>
      <c r="AT13">
        <v>5.2457759907937399E-3</v>
      </c>
      <c r="AU13">
        <v>-2.0937963765371E-2</v>
      </c>
      <c r="AV13">
        <v>-9.9966038208038795E-3</v>
      </c>
      <c r="AW13">
        <v>-1.7539977678633099E-2</v>
      </c>
      <c r="AX13">
        <v>1.2008305451147601E-2</v>
      </c>
      <c r="AY13">
        <v>-9.0226259936724406E-3</v>
      </c>
      <c r="AZ13">
        <v>-8.8675506059659494E-3</v>
      </c>
      <c r="BA13">
        <v>1.92637624208497E-3</v>
      </c>
      <c r="BB13">
        <v>-4.3168224653891599E-2</v>
      </c>
      <c r="BC13">
        <v>9.0693054996608593E-3</v>
      </c>
      <c r="BD13">
        <v>8.9607608841131003E-3</v>
      </c>
      <c r="BE13">
        <v>1.7033796092779201E-2</v>
      </c>
      <c r="BF13">
        <v>-2.5792034017826499E-2</v>
      </c>
      <c r="BG13">
        <v>1.63843891302383E-3</v>
      </c>
      <c r="BH13">
        <v>4.84111169133691E-2</v>
      </c>
      <c r="BI13">
        <v>-1.82736181356608E-3</v>
      </c>
      <c r="BJ13">
        <v>-1.8779027929341899E-2</v>
      </c>
      <c r="BK13">
        <v>6.3790601224972803E-3</v>
      </c>
      <c r="BL13">
        <v>-8.1917572086655996E-3</v>
      </c>
      <c r="BM13">
        <v>-1.10060146621455E-2</v>
      </c>
      <c r="BN13">
        <v>1.4244291931895499E-2</v>
      </c>
      <c r="BO13">
        <v>3.4790304570490101E-2</v>
      </c>
      <c r="BP13">
        <v>2.2378171989270699E-2</v>
      </c>
      <c r="BQ13">
        <v>-1.82736181356563E-3</v>
      </c>
      <c r="BR13">
        <v>-2.0937963765371801E-2</v>
      </c>
      <c r="BS13">
        <v>-1.10060146621472E-2</v>
      </c>
      <c r="BT13">
        <v>-5.1835535415634598E-2</v>
      </c>
      <c r="BU13">
        <v>-1.8142509234251401E-3</v>
      </c>
      <c r="BV13" s="10">
        <v>0.13356483392468299</v>
      </c>
    </row>
    <row r="14" spans="1:77" x14ac:dyDescent="0.25">
      <c r="A14" s="10" t="s">
        <v>1415</v>
      </c>
      <c r="B14">
        <v>-7.0466490152021402E-2</v>
      </c>
      <c r="C14">
        <v>-3.8465783319254002E-2</v>
      </c>
      <c r="D14">
        <v>-2.8645540213083499E-2</v>
      </c>
      <c r="E14">
        <v>-6.6669114276900407E-2</v>
      </c>
      <c r="F14">
        <v>-3.4205992841321399E-2</v>
      </c>
      <c r="G14">
        <v>-2.4606937208471898E-2</v>
      </c>
      <c r="H14">
        <v>-4.1593131611472003E-2</v>
      </c>
      <c r="I14">
        <v>5.7642606834425701E-2</v>
      </c>
      <c r="J14">
        <v>-3.2328347608653697E-2</v>
      </c>
      <c r="K14">
        <v>3.5225038061745102E-2</v>
      </c>
      <c r="L14">
        <v>-3.6104585455360202E-2</v>
      </c>
      <c r="M14">
        <v>-8.13204933919668E-2</v>
      </c>
      <c r="N14">
        <v>1</v>
      </c>
      <c r="O14">
        <v>-1.9767656267726402E-2</v>
      </c>
      <c r="P14">
        <v>-6.9770460658519799E-3</v>
      </c>
      <c r="Q14">
        <v>-1.5941456407202501E-2</v>
      </c>
      <c r="R14">
        <v>-8.5623816901830799E-3</v>
      </c>
      <c r="S14">
        <v>-8.4167622402566596E-3</v>
      </c>
      <c r="T14">
        <v>-2.29726436595038E-2</v>
      </c>
      <c r="U14">
        <v>-3.1102130419610702E-3</v>
      </c>
      <c r="V14">
        <v>-1.47524244206789E-2</v>
      </c>
      <c r="W14">
        <v>-7.15078658906723E-3</v>
      </c>
      <c r="X14">
        <v>-9.7804520820534199E-3</v>
      </c>
      <c r="Y14">
        <v>-9.6522865624434802E-3</v>
      </c>
      <c r="Z14">
        <v>-5.6171525235423599E-3</v>
      </c>
      <c r="AA14">
        <v>2.7903170560876898E-2</v>
      </c>
      <c r="AB14">
        <v>1.9189559686137898E-2</v>
      </c>
      <c r="AC14">
        <v>-1.2286875292021E-2</v>
      </c>
      <c r="AD14">
        <v>-1.10990138409356E-2</v>
      </c>
      <c r="AE14">
        <v>-5.1649524456077404E-3</v>
      </c>
      <c r="AF14">
        <v>-4.4020341510682204E-3</v>
      </c>
      <c r="AG14">
        <v>4.0972827728443399E-2</v>
      </c>
      <c r="AH14">
        <v>1.09958513288294E-2</v>
      </c>
      <c r="AI14">
        <v>-5.3957009073988902E-3</v>
      </c>
      <c r="AJ14">
        <v>-1.55417280338154E-3</v>
      </c>
      <c r="AK14">
        <v>-1.5941456407202601E-2</v>
      </c>
      <c r="AL14">
        <v>-2.6929840995855801E-3</v>
      </c>
      <c r="AM14">
        <v>-7.1507865890671502E-3</v>
      </c>
      <c r="AN14">
        <v>-7.4865778966298297E-3</v>
      </c>
      <c r="AO14">
        <v>-7.3205400739989896E-3</v>
      </c>
      <c r="AP14">
        <v>1.7289051977269099E-2</v>
      </c>
      <c r="AQ14">
        <v>5.0691834039392099E-2</v>
      </c>
      <c r="AR14">
        <v>-1.05187211374499E-2</v>
      </c>
      <c r="AS14">
        <v>-9.6522865624433501E-3</v>
      </c>
      <c r="AT14">
        <v>-8.9857602754847103E-3</v>
      </c>
      <c r="AU14">
        <v>-1.55417280338146E-3</v>
      </c>
      <c r="AV14">
        <v>-4.1168999591282797E-3</v>
      </c>
      <c r="AW14">
        <v>-1.2593132649179099E-2</v>
      </c>
      <c r="AX14">
        <v>-6.0362173038232998E-3</v>
      </c>
      <c r="AY14">
        <v>-1.5356722916026E-2</v>
      </c>
      <c r="AZ14">
        <v>-5.6171525235423096E-3</v>
      </c>
      <c r="BA14">
        <v>-8.8467721984680208E-3</v>
      </c>
      <c r="BB14">
        <v>8.0436057826001398E-3</v>
      </c>
      <c r="BC14">
        <v>1.7897820297411299E-2</v>
      </c>
      <c r="BD14">
        <v>-7.1507865890671997E-3</v>
      </c>
      <c r="BE14">
        <v>-8.5623816901829203E-3</v>
      </c>
      <c r="BF14">
        <v>-1.5525686691442799E-2</v>
      </c>
      <c r="BG14">
        <v>-6.0362173038233102E-3</v>
      </c>
      <c r="BH14">
        <v>-8.2686996201941001E-3</v>
      </c>
      <c r="BI14">
        <v>-3.1102130419608499E-3</v>
      </c>
      <c r="BJ14">
        <v>-2.1249670584317801E-2</v>
      </c>
      <c r="BK14">
        <v>-6.2354331650420897E-3</v>
      </c>
      <c r="BL14">
        <v>-1.39425645856381E-2</v>
      </c>
      <c r="BM14">
        <v>-3.47802068184937E-3</v>
      </c>
      <c r="BN14">
        <v>-1.1973568413361099E-2</v>
      </c>
      <c r="BO14">
        <v>-7.9646970127061293E-3</v>
      </c>
      <c r="BP14">
        <v>-6.0362173038234802E-3</v>
      </c>
      <c r="BQ14">
        <v>-3.1102130419608802E-3</v>
      </c>
      <c r="BR14">
        <v>-1.55417280338154E-3</v>
      </c>
      <c r="BS14">
        <v>-3.4780206818493201E-3</v>
      </c>
      <c r="BT14">
        <v>3.4365666554055797E-2</v>
      </c>
      <c r="BU14">
        <v>1.2889949823383501E-3</v>
      </c>
      <c r="BV14">
        <v>-3.6673304457432498E-2</v>
      </c>
    </row>
    <row r="15" spans="1:77" x14ac:dyDescent="0.25">
      <c r="A15" t="s">
        <v>1416</v>
      </c>
      <c r="B15">
        <v>2.0501149917057301E-2</v>
      </c>
      <c r="C15">
        <v>-8.8661222233161502E-2</v>
      </c>
      <c r="D15">
        <v>5.1311301804620998E-2</v>
      </c>
      <c r="E15">
        <v>-9.8786058785276507E-2</v>
      </c>
      <c r="F15">
        <v>9.0714226601380996E-2</v>
      </c>
      <c r="G15">
        <v>-3.1754940485752302E-2</v>
      </c>
      <c r="H15">
        <v>-2.7629159158468201E-2</v>
      </c>
      <c r="I15">
        <v>4.5849025089148399E-2</v>
      </c>
      <c r="J15">
        <v>2.7920383715298099E-2</v>
      </c>
      <c r="K15">
        <v>0.14506587267079199</v>
      </c>
      <c r="L15">
        <v>-0.118236802793418</v>
      </c>
      <c r="M15">
        <v>-0.26631174458816198</v>
      </c>
      <c r="N15">
        <v>-1.9767656267726402E-2</v>
      </c>
      <c r="O15">
        <v>1</v>
      </c>
      <c r="P15">
        <v>-2.2848721550584501E-2</v>
      </c>
      <c r="Q15">
        <v>-5.2205746546755499E-2</v>
      </c>
      <c r="R15">
        <v>-2.8040444796017101E-2</v>
      </c>
      <c r="S15">
        <v>-2.7563564145911299E-2</v>
      </c>
      <c r="T15">
        <v>-7.52317719135948E-2</v>
      </c>
      <c r="U15">
        <v>-1.01854554331475E-2</v>
      </c>
      <c r="V15">
        <v>-4.8311854988871097E-2</v>
      </c>
      <c r="W15">
        <v>-2.3417694264757E-2</v>
      </c>
      <c r="X15">
        <v>-3.2029432535268902E-2</v>
      </c>
      <c r="Y15">
        <v>-4.2467339919723002E-3</v>
      </c>
      <c r="Z15">
        <v>4.8781020097047097E-3</v>
      </c>
      <c r="AA15">
        <v>-3.4834885255729899E-2</v>
      </c>
      <c r="AB15">
        <v>-5.8947830580575199E-2</v>
      </c>
      <c r="AC15">
        <v>3.1592916626644401E-3</v>
      </c>
      <c r="AD15">
        <v>-4.7825675784031701E-4</v>
      </c>
      <c r="AE15">
        <v>3.3666943214891602E-2</v>
      </c>
      <c r="AF15">
        <v>-1.44159650982075E-2</v>
      </c>
      <c r="AG15">
        <v>-8.5022326270770901E-3</v>
      </c>
      <c r="AH15">
        <v>4.3484853858693398E-2</v>
      </c>
      <c r="AI15">
        <v>3.07676157033764E-2</v>
      </c>
      <c r="AJ15">
        <v>-5.0896699392245304E-3</v>
      </c>
      <c r="AK15">
        <v>-2.6701375839314302E-2</v>
      </c>
      <c r="AL15">
        <v>-8.8190966851615805E-3</v>
      </c>
      <c r="AM15">
        <v>-2.3417694264756699E-2</v>
      </c>
      <c r="AN15">
        <v>1.05475131302659E-2</v>
      </c>
      <c r="AO15">
        <v>-6.0507556490170204E-3</v>
      </c>
      <c r="AP15">
        <v>2.5467373917900799E-2</v>
      </c>
      <c r="AQ15">
        <v>3.97786316194879E-2</v>
      </c>
      <c r="AR15">
        <v>3.3238475020774898E-3</v>
      </c>
      <c r="AS15">
        <v>2.3116242760425201E-2</v>
      </c>
      <c r="AT15" s="21">
        <v>-9.3865845778254693E-5</v>
      </c>
      <c r="AU15">
        <v>-5.08966993922452E-3</v>
      </c>
      <c r="AV15">
        <v>-1.34821957501644E-2</v>
      </c>
      <c r="AW15">
        <v>7.5341946342284499E-2</v>
      </c>
      <c r="AX15">
        <v>4.5257528823481698E-2</v>
      </c>
      <c r="AY15">
        <v>-6.2933942050570598E-3</v>
      </c>
      <c r="AZ15">
        <v>-1.8395285441174102E-2</v>
      </c>
      <c r="BA15">
        <v>1.57009886199437E-2</v>
      </c>
      <c r="BB15">
        <v>2.7432954426636299E-3</v>
      </c>
      <c r="BC15">
        <v>2.7038293744162702E-2</v>
      </c>
      <c r="BD15">
        <v>-5.0767683055178096E-3</v>
      </c>
      <c r="BE15">
        <v>-1.26673939210081E-2</v>
      </c>
      <c r="BF15">
        <v>-1.60003024073893E-2</v>
      </c>
      <c r="BG15">
        <v>-1.9767656267726599E-2</v>
      </c>
      <c r="BH15">
        <v>-1.1172501520333999E-2</v>
      </c>
      <c r="BI15">
        <v>-1.0185455433147601E-2</v>
      </c>
      <c r="BJ15">
        <v>-1.03878776164857E-2</v>
      </c>
      <c r="BK15">
        <v>5.70955532218451E-4</v>
      </c>
      <c r="BL15">
        <v>2.1736108539688399E-2</v>
      </c>
      <c r="BM15">
        <v>-1.13899672378105E-2</v>
      </c>
      <c r="BN15">
        <v>-2.80921160919816E-2</v>
      </c>
      <c r="BO15">
        <v>6.9167793364222898E-3</v>
      </c>
      <c r="BP15">
        <v>2.35824671264129E-2</v>
      </c>
      <c r="BQ15">
        <v>3.1695529078150701E-2</v>
      </c>
      <c r="BR15">
        <v>-5.0896699392245399E-3</v>
      </c>
      <c r="BS15">
        <v>-1.13899672378105E-2</v>
      </c>
      <c r="BT15">
        <v>4.8373366777326503E-2</v>
      </c>
      <c r="BU15">
        <v>-0.183683699034355</v>
      </c>
      <c r="BV15" s="10">
        <v>-9.7747560602258698E-2</v>
      </c>
    </row>
    <row r="16" spans="1:77" x14ac:dyDescent="0.25">
      <c r="A16" s="10" t="s">
        <v>1417</v>
      </c>
      <c r="B16">
        <v>5.5373704793027301E-3</v>
      </c>
      <c r="C16">
        <v>8.3943034646203393E-3</v>
      </c>
      <c r="D16">
        <v>1.7539222638749501E-2</v>
      </c>
      <c r="E16">
        <v>-4.4215039127243103E-2</v>
      </c>
      <c r="F16">
        <v>1.2568667038331901E-2</v>
      </c>
      <c r="G16">
        <v>-3.2888086935830202E-2</v>
      </c>
      <c r="H16">
        <v>-1.9647339991721701E-2</v>
      </c>
      <c r="I16">
        <v>1.68036009693848E-2</v>
      </c>
      <c r="J16">
        <v>2.0489053583041501E-2</v>
      </c>
      <c r="K16">
        <v>2.4776590151163999E-2</v>
      </c>
      <c r="L16">
        <v>-4.1731989295847302E-2</v>
      </c>
      <c r="M16">
        <v>-9.3995427920433305E-2</v>
      </c>
      <c r="N16">
        <v>-6.9770460658519799E-3</v>
      </c>
      <c r="O16">
        <v>-2.2848721550584501E-2</v>
      </c>
      <c r="P16">
        <v>1</v>
      </c>
      <c r="Q16">
        <v>-1.8426155009260699E-2</v>
      </c>
      <c r="R16">
        <v>-9.8969484494830003E-3</v>
      </c>
      <c r="S16">
        <v>-9.7286321747238995E-3</v>
      </c>
      <c r="T16">
        <v>-2.65532509847278E-2</v>
      </c>
      <c r="U16">
        <v>-3.59498317839403E-3</v>
      </c>
      <c r="V16">
        <v>-1.7051795782913701E-2</v>
      </c>
      <c r="W16">
        <v>-8.2653365390616598E-3</v>
      </c>
      <c r="X16">
        <v>-1.13048721221696E-2</v>
      </c>
      <c r="Y16">
        <v>6.2242810681577998E-2</v>
      </c>
      <c r="Z16">
        <v>-6.4926641873625703E-3</v>
      </c>
      <c r="AA16">
        <v>-1.2295064009419401E-2</v>
      </c>
      <c r="AB16">
        <v>-5.5055785657659E-3</v>
      </c>
      <c r="AC16">
        <v>-1.4201956391383301E-2</v>
      </c>
      <c r="AD16">
        <v>-1.28289501447703E-2</v>
      </c>
      <c r="AE16">
        <v>-5.9699824123494996E-3</v>
      </c>
      <c r="AF16">
        <v>-5.0881526475204499E-3</v>
      </c>
      <c r="AG16">
        <v>2.9474190673779901E-2</v>
      </c>
      <c r="AH16">
        <v>-1.8139098274086701E-2</v>
      </c>
      <c r="AI16">
        <v>-6.2366962442921801E-3</v>
      </c>
      <c r="AJ16">
        <v>-1.7964123386708399E-3</v>
      </c>
      <c r="AK16">
        <v>-1.8426155009260901E-2</v>
      </c>
      <c r="AL16">
        <v>-3.11272327878528E-3</v>
      </c>
      <c r="AM16">
        <v>4.0933095241070097E-2</v>
      </c>
      <c r="AN16">
        <v>-8.6534656112028392E-3</v>
      </c>
      <c r="AO16">
        <v>-8.4615484752116991E-3</v>
      </c>
      <c r="AP16">
        <v>-1.55745568853588E-2</v>
      </c>
      <c r="AQ16">
        <v>1.2587160542845701E-2</v>
      </c>
      <c r="AR16">
        <v>2.16145968350402E-2</v>
      </c>
      <c r="AS16">
        <v>-1.1156730216509401E-2</v>
      </c>
      <c r="AT16">
        <v>-1.0386316499748E-2</v>
      </c>
      <c r="AU16">
        <v>-1.79641233867089E-3</v>
      </c>
      <c r="AV16">
        <v>-4.7585763098938402E-3</v>
      </c>
      <c r="AW16">
        <v>-1.45559482345107E-2</v>
      </c>
      <c r="AX16">
        <v>-6.9770460658519504E-3</v>
      </c>
      <c r="AY16">
        <v>-1.77502826377351E-2</v>
      </c>
      <c r="AZ16">
        <v>-6.4926641873627004E-3</v>
      </c>
      <c r="BA16">
        <v>2.9718339458355999E-2</v>
      </c>
      <c r="BB16">
        <v>1.4242693897601799E-2</v>
      </c>
      <c r="BC16">
        <v>-1.53534003427159E-2</v>
      </c>
      <c r="BD16">
        <v>-8.2653365390616199E-3</v>
      </c>
      <c r="BE16">
        <v>-9.8969484494830402E-3</v>
      </c>
      <c r="BF16">
        <v>2.8787704100785599E-2</v>
      </c>
      <c r="BG16">
        <v>-6.9770460658520302E-3</v>
      </c>
      <c r="BH16">
        <v>-9.5574919276435206E-3</v>
      </c>
      <c r="BI16">
        <v>-3.59498317839403E-3</v>
      </c>
      <c r="BJ16">
        <v>-6.9168085990563904E-3</v>
      </c>
      <c r="BK16">
        <v>-7.2073125010735399E-3</v>
      </c>
      <c r="BL16">
        <v>9.7107471179387998E-3</v>
      </c>
      <c r="BM16">
        <v>-4.0201187753598801E-3</v>
      </c>
      <c r="BN16">
        <v>1.5987373955960501E-2</v>
      </c>
      <c r="BO16">
        <v>-9.2061062684086099E-3</v>
      </c>
      <c r="BP16">
        <v>-6.9770460658518498E-3</v>
      </c>
      <c r="BQ16">
        <v>-3.5949831783940699E-3</v>
      </c>
      <c r="BR16">
        <v>-1.7964123386708399E-3</v>
      </c>
      <c r="BS16">
        <v>-4.0201187753598801E-3</v>
      </c>
      <c r="BT16">
        <v>6.6203392666541998E-3</v>
      </c>
      <c r="BU16">
        <v>3.4532103176378497E-2</v>
      </c>
      <c r="BV16">
        <v>3.1788884833775601E-3</v>
      </c>
    </row>
    <row r="17" spans="1:74" x14ac:dyDescent="0.25">
      <c r="A17" t="s">
        <v>1418</v>
      </c>
      <c r="B17">
        <v>-0.111110090768105</v>
      </c>
      <c r="C17">
        <v>-0.111582384420952</v>
      </c>
      <c r="D17">
        <v>-2.0325929891101598E-2</v>
      </c>
      <c r="E17">
        <v>-0.11214045617919199</v>
      </c>
      <c r="F17">
        <v>2.7780306734943101E-2</v>
      </c>
      <c r="G17">
        <v>-6.8390180860903899E-2</v>
      </c>
      <c r="H17">
        <v>-6.8910273833008406E-2</v>
      </c>
      <c r="I17">
        <v>4.4021578938621799E-3</v>
      </c>
      <c r="J17">
        <v>-6.4236936421526503E-2</v>
      </c>
      <c r="K17">
        <v>0.11651397355033399</v>
      </c>
      <c r="L17">
        <v>-9.5351052847648499E-2</v>
      </c>
      <c r="M17">
        <v>-0.214764816302946</v>
      </c>
      <c r="N17">
        <v>-1.5941456407202501E-2</v>
      </c>
      <c r="O17">
        <v>-5.2205746546755499E-2</v>
      </c>
      <c r="P17">
        <v>-1.8426155009260699E-2</v>
      </c>
      <c r="Q17">
        <v>1</v>
      </c>
      <c r="R17">
        <v>-2.26129755748566E-2</v>
      </c>
      <c r="S17">
        <v>-2.2228399275462302E-2</v>
      </c>
      <c r="T17">
        <v>-6.0670015511903798E-2</v>
      </c>
      <c r="U17">
        <v>-8.2139729452952899E-3</v>
      </c>
      <c r="V17">
        <v>-3.8960680002997003E-2</v>
      </c>
      <c r="W17">
        <v>-1.8884998161783E-2</v>
      </c>
      <c r="X17">
        <v>-2.5829860434286998E-2</v>
      </c>
      <c r="Y17">
        <v>-8.8867810433524395E-3</v>
      </c>
      <c r="Z17">
        <v>-1.4834719755687901E-2</v>
      </c>
      <c r="AA17">
        <v>-1.29759066260685E-2</v>
      </c>
      <c r="AB17">
        <v>2.7207373431732099E-3</v>
      </c>
      <c r="AC17">
        <v>-6.1148469465586103E-3</v>
      </c>
      <c r="AD17">
        <v>-2.9021920567041601E-4</v>
      </c>
      <c r="AE17">
        <v>-1.36404738452299E-2</v>
      </c>
      <c r="AF17">
        <v>-1.16256310848546E-2</v>
      </c>
      <c r="AG17">
        <v>9.4869261199186598E-3</v>
      </c>
      <c r="AH17">
        <v>1.08951180933127E-2</v>
      </c>
      <c r="AI17">
        <v>1.5143429537405001E-2</v>
      </c>
      <c r="AJ17">
        <v>-4.1045205543990002E-3</v>
      </c>
      <c r="AK17">
        <v>4.0441768228509103E-2</v>
      </c>
      <c r="AL17">
        <v>-7.11208468284261E-3</v>
      </c>
      <c r="AM17">
        <v>-1.88849981617829E-2</v>
      </c>
      <c r="AN17">
        <v>1.50650485006075E-3</v>
      </c>
      <c r="AO17">
        <v>2.4170990022675799E-2</v>
      </c>
      <c r="AP17">
        <v>-2.35192940699602E-2</v>
      </c>
      <c r="AQ17">
        <v>1.56462296671043E-2</v>
      </c>
      <c r="AR17">
        <v>-2.7779605344220502E-2</v>
      </c>
      <c r="AS17">
        <v>-2.5491379405370499E-2</v>
      </c>
      <c r="AT17">
        <v>-5.9309962009233396E-3</v>
      </c>
      <c r="AU17">
        <v>-4.1045205543991901E-3</v>
      </c>
      <c r="AV17">
        <v>-1.08726008239771E-2</v>
      </c>
      <c r="AW17">
        <v>-2.0395258115190499E-2</v>
      </c>
      <c r="AX17">
        <v>-1.5941456407202698E-2</v>
      </c>
      <c r="AY17">
        <v>2.1615384618602598E-3</v>
      </c>
      <c r="AZ17">
        <v>1.34111289794381E-2</v>
      </c>
      <c r="BA17">
        <v>-5.2916084749504901E-3</v>
      </c>
      <c r="BB17">
        <v>1.1397867941335901E-2</v>
      </c>
      <c r="BC17">
        <v>-1.06204050564824E-2</v>
      </c>
      <c r="BD17">
        <v>3.3745470548405799E-3</v>
      </c>
      <c r="BE17">
        <v>-3.9554049685394197E-3</v>
      </c>
      <c r="BF17">
        <v>6.4718180354822505E-2</v>
      </c>
      <c r="BG17">
        <v>-1.5941456407202698E-2</v>
      </c>
      <c r="BH17">
        <v>-2.1837370642054901E-2</v>
      </c>
      <c r="BI17">
        <v>-8.2139729452954495E-3</v>
      </c>
      <c r="BJ17">
        <v>2.3713718201009201E-2</v>
      </c>
      <c r="BK17">
        <v>-1.6467579110774701E-2</v>
      </c>
      <c r="BL17">
        <v>-1.3451806390922199E-2</v>
      </c>
      <c r="BM17">
        <v>-9.1853411320915301E-3</v>
      </c>
      <c r="BN17">
        <v>-1.81266710829463E-2</v>
      </c>
      <c r="BO17">
        <v>-2.1034509500544599E-2</v>
      </c>
      <c r="BP17">
        <v>-1.59414564072029E-2</v>
      </c>
      <c r="BQ17">
        <v>-8.2139729452956906E-3</v>
      </c>
      <c r="BR17">
        <v>-4.1045205543990097E-3</v>
      </c>
      <c r="BS17">
        <v>-9.1853411320916099E-3</v>
      </c>
      <c r="BT17">
        <v>4.4330944944106103E-2</v>
      </c>
      <c r="BU17">
        <v>-9.3710481592461699E-3</v>
      </c>
      <c r="BV17" s="10">
        <v>-0.111811612859121</v>
      </c>
    </row>
    <row r="18" spans="1:74" x14ac:dyDescent="0.25">
      <c r="A18" s="10" t="s">
        <v>1419</v>
      </c>
      <c r="B18">
        <v>-5.2239000114608997E-2</v>
      </c>
      <c r="C18">
        <v>-3.7276441397539502E-2</v>
      </c>
      <c r="D18">
        <v>-2.2874234942779199E-2</v>
      </c>
      <c r="E18">
        <v>-2.1717371121436999E-2</v>
      </c>
      <c r="F18">
        <v>-2.0079600849553601E-2</v>
      </c>
      <c r="G18">
        <v>-3.4065586141127799E-2</v>
      </c>
      <c r="H18">
        <v>-1.6880139580735101E-2</v>
      </c>
      <c r="I18">
        <v>7.7492439468387596E-3</v>
      </c>
      <c r="J18">
        <v>-1.0085594272002601E-2</v>
      </c>
      <c r="K18">
        <v>2.2476477690531901E-2</v>
      </c>
      <c r="L18">
        <v>-5.1214398997667603E-2</v>
      </c>
      <c r="M18">
        <v>-0.11535322017234401</v>
      </c>
      <c r="N18">
        <v>-8.5623816901830799E-3</v>
      </c>
      <c r="O18">
        <v>-2.8040444796017101E-2</v>
      </c>
      <c r="P18">
        <v>-9.8969484494830003E-3</v>
      </c>
      <c r="Q18">
        <v>-2.26129755748566E-2</v>
      </c>
      <c r="R18">
        <v>1</v>
      </c>
      <c r="S18">
        <v>-1.1939187618535799E-2</v>
      </c>
      <c r="T18">
        <v>-3.25867233640929E-2</v>
      </c>
      <c r="U18">
        <v>-4.41184103597261E-3</v>
      </c>
      <c r="V18">
        <v>-2.0926332235492E-2</v>
      </c>
      <c r="W18">
        <v>-1.01433995959451E-2</v>
      </c>
      <c r="X18">
        <v>-1.3873583341018099E-2</v>
      </c>
      <c r="Y18">
        <v>1.6334053802631001E-2</v>
      </c>
      <c r="Z18">
        <v>-7.9679377825049892E-3</v>
      </c>
      <c r="AA18">
        <v>1.22459568169264E-2</v>
      </c>
      <c r="AB18">
        <v>-1.1610419130571901E-2</v>
      </c>
      <c r="AC18">
        <v>-1.7428947755629601E-2</v>
      </c>
      <c r="AD18">
        <v>-1.5743964822228101E-2</v>
      </c>
      <c r="AE18">
        <v>-7.3264914142385897E-3</v>
      </c>
      <c r="AF18">
        <v>-6.2442908724961999E-3</v>
      </c>
      <c r="AG18">
        <v>-1.50421366699114E-2</v>
      </c>
      <c r="AH18">
        <v>-3.33153233761742E-3</v>
      </c>
      <c r="AI18">
        <v>-7.65380839188037E-3</v>
      </c>
      <c r="AJ18">
        <v>0.181511740496617</v>
      </c>
      <c r="AK18">
        <v>1.47021656377768E-2</v>
      </c>
      <c r="AL18">
        <v>-3.8200012666278599E-3</v>
      </c>
      <c r="AM18">
        <v>-1.0143399595944701E-2</v>
      </c>
      <c r="AN18">
        <v>-1.0619719979867499E-2</v>
      </c>
      <c r="AO18">
        <v>-1.0384195123684299E-2</v>
      </c>
      <c r="AP18">
        <v>2.7055544062059701E-3</v>
      </c>
      <c r="AQ18">
        <v>-1.8428280825945002E-2</v>
      </c>
      <c r="AR18">
        <v>-1.4920818906635E-2</v>
      </c>
      <c r="AS18">
        <v>1.6334053802630401E-2</v>
      </c>
      <c r="AT18">
        <v>1.9441344616409902E-2</v>
      </c>
      <c r="AU18">
        <v>-2.2045960384204999E-3</v>
      </c>
      <c r="AV18">
        <v>6.3681930301409798E-2</v>
      </c>
      <c r="AW18">
        <v>5.3962276212482698E-3</v>
      </c>
      <c r="AX18">
        <v>3.9006405477496002E-2</v>
      </c>
      <c r="AY18">
        <v>-2.47188997406524E-3</v>
      </c>
      <c r="AZ18">
        <v>-7.9679377825052598E-3</v>
      </c>
      <c r="BA18">
        <v>-1.2549157274607099E-2</v>
      </c>
      <c r="BB18">
        <v>2.3548018683891201E-2</v>
      </c>
      <c r="BC18">
        <v>3.2730277565897301E-3</v>
      </c>
      <c r="BD18">
        <v>3.01081861022513E-2</v>
      </c>
      <c r="BE18">
        <v>5.5330634278004498E-2</v>
      </c>
      <c r="BF18">
        <v>-2.20232057202665E-2</v>
      </c>
      <c r="BG18">
        <v>-8.5623816901831303E-3</v>
      </c>
      <c r="BH18">
        <v>-1.1729160609365401E-2</v>
      </c>
      <c r="BI18">
        <v>-4.4118410359724504E-3</v>
      </c>
      <c r="BJ18">
        <v>-1.2703813151390599E-3</v>
      </c>
      <c r="BK18">
        <v>-8.8449696350229694E-3</v>
      </c>
      <c r="BL18">
        <v>-1.9777545060654E-2</v>
      </c>
      <c r="BM18">
        <v>-4.9335766267863401E-3</v>
      </c>
      <c r="BN18">
        <v>7.4185266591939502E-3</v>
      </c>
      <c r="BO18">
        <v>-1.1297932535705E-2</v>
      </c>
      <c r="BP18">
        <v>-8.5623816901832499E-3</v>
      </c>
      <c r="BQ18">
        <v>-4.4118410359725302E-3</v>
      </c>
      <c r="BR18">
        <v>-2.2045960384206101E-3</v>
      </c>
      <c r="BS18">
        <v>7.7292700486325694E-2</v>
      </c>
      <c r="BT18">
        <v>-1.8957454596688999E-2</v>
      </c>
      <c r="BU18">
        <v>2.3946678539343399E-2</v>
      </c>
      <c r="BV18">
        <v>-4.5235053776551203E-2</v>
      </c>
    </row>
    <row r="19" spans="1:74" x14ac:dyDescent="0.25">
      <c r="A19" s="10" t="s">
        <v>1420</v>
      </c>
      <c r="B19">
        <v>-6.5338191394749404E-2</v>
      </c>
      <c r="C19">
        <v>1.23622256890796E-2</v>
      </c>
      <c r="D19">
        <v>-1.22515288213419E-2</v>
      </c>
      <c r="E19">
        <v>-1.02657571872869E-2</v>
      </c>
      <c r="F19">
        <v>-8.7074485936695402E-3</v>
      </c>
      <c r="G19">
        <v>-4.9106409566890198E-2</v>
      </c>
      <c r="H19">
        <v>-2.0276102452848398E-2</v>
      </c>
      <c r="I19">
        <v>1.7325801415466399E-2</v>
      </c>
      <c r="J19">
        <v>-3.2878955324680402E-2</v>
      </c>
      <c r="K19">
        <v>-8.7633299421782697E-3</v>
      </c>
      <c r="L19">
        <v>-5.03434015485714E-2</v>
      </c>
      <c r="M19">
        <v>-0.11339142109861799</v>
      </c>
      <c r="N19">
        <v>-8.4167622402566596E-3</v>
      </c>
      <c r="O19">
        <v>-2.7563564145911299E-2</v>
      </c>
      <c r="P19">
        <v>-9.7286321747238995E-3</v>
      </c>
      <c r="Q19">
        <v>-2.2228399275462302E-2</v>
      </c>
      <c r="R19">
        <v>-1.1939187618535799E-2</v>
      </c>
      <c r="S19">
        <v>1</v>
      </c>
      <c r="T19">
        <v>-3.2032524672319602E-2</v>
      </c>
      <c r="U19">
        <v>-4.3368093580974203E-3</v>
      </c>
      <c r="V19">
        <v>-2.05704404872189E-2</v>
      </c>
      <c r="W19">
        <v>-9.9708919546153008E-3</v>
      </c>
      <c r="X19">
        <v>-1.3637636889700501E-2</v>
      </c>
      <c r="Y19">
        <v>-1.34589258440816E-2</v>
      </c>
      <c r="Z19">
        <v>-7.8324279723938593E-3</v>
      </c>
      <c r="AA19">
        <v>-1.4832155258727799E-2</v>
      </c>
      <c r="AB19">
        <v>-2.25073983558047E-4</v>
      </c>
      <c r="AC19">
        <v>-1.7132535626761199E-2</v>
      </c>
      <c r="AD19">
        <v>-1.5476209006145301E-2</v>
      </c>
      <c r="AE19">
        <v>-7.2018906094351298E-3</v>
      </c>
      <c r="AF19">
        <v>-6.1380949290150699E-3</v>
      </c>
      <c r="AG19">
        <v>-1.42903313645722E-2</v>
      </c>
      <c r="AH19">
        <v>-2.6332445562017698E-3</v>
      </c>
      <c r="AI19">
        <v>-7.5236409445280797E-3</v>
      </c>
      <c r="AJ19">
        <v>-2.16710272475592E-3</v>
      </c>
      <c r="AK19">
        <v>-2.2228399275462201E-2</v>
      </c>
      <c r="AL19">
        <v>-3.7550349402840901E-3</v>
      </c>
      <c r="AM19">
        <v>-9.9708919546150597E-3</v>
      </c>
      <c r="AN19">
        <v>2.86879933805969E-2</v>
      </c>
      <c r="AO19">
        <v>-1.0207592300246799E-2</v>
      </c>
      <c r="AP19">
        <v>4.7774119323372201E-2</v>
      </c>
      <c r="AQ19">
        <v>4.8502297287001603E-3</v>
      </c>
      <c r="AR19">
        <v>-1.46670622393602E-2</v>
      </c>
      <c r="AS19">
        <v>-1.3458925844081499E-2</v>
      </c>
      <c r="AT19">
        <v>-1.25295369566628E-2</v>
      </c>
      <c r="AU19">
        <v>-2.1671027247560002E-3</v>
      </c>
      <c r="AV19">
        <v>-5.74051038569438E-3</v>
      </c>
      <c r="AW19">
        <v>5.3397755746964003E-2</v>
      </c>
      <c r="AX19">
        <v>-8.4167622402566804E-3</v>
      </c>
      <c r="AY19">
        <v>-1.775257389998E-3</v>
      </c>
      <c r="AZ19">
        <v>-7.8324279723939998E-3</v>
      </c>
      <c r="BA19">
        <v>2.0896310035777001E-2</v>
      </c>
      <c r="BB19">
        <v>3.7547894060190198E-2</v>
      </c>
      <c r="BC19">
        <v>3.9669825130568097E-3</v>
      </c>
      <c r="BD19">
        <v>-9.9708919546151308E-3</v>
      </c>
      <c r="BE19">
        <v>-1.1939187618535799E-2</v>
      </c>
      <c r="BF19">
        <v>-2.1648659569599701E-2</v>
      </c>
      <c r="BG19">
        <v>-8.41676224025667E-3</v>
      </c>
      <c r="BH19">
        <v>-1.15296841111392E-2</v>
      </c>
      <c r="BI19">
        <v>-4.3368093580974203E-3</v>
      </c>
      <c r="BJ19">
        <v>-2.7011144154885598E-4</v>
      </c>
      <c r="BK19">
        <v>-8.6945442441128291E-3</v>
      </c>
      <c r="BL19">
        <v>2.0455364120192799E-3</v>
      </c>
      <c r="BM19">
        <v>7.8765360065359294E-2</v>
      </c>
      <c r="BN19">
        <v>8.1195340131919695E-3</v>
      </c>
      <c r="BO19">
        <v>-1.11057898841992E-2</v>
      </c>
      <c r="BP19">
        <v>-8.41676224025667E-3</v>
      </c>
      <c r="BQ19">
        <v>-4.3368093580975504E-3</v>
      </c>
      <c r="BR19">
        <v>-2.16710272475592E-3</v>
      </c>
      <c r="BS19">
        <v>-4.8496718511579001E-3</v>
      </c>
      <c r="BT19">
        <v>-1.8176056012661E-2</v>
      </c>
      <c r="BU19">
        <v>8.0268742807780194E-2</v>
      </c>
      <c r="BV19">
        <v>9.5556719369508797E-3</v>
      </c>
    </row>
    <row r="20" spans="1:74" x14ac:dyDescent="0.25">
      <c r="A20" s="10" t="s">
        <v>1421</v>
      </c>
      <c r="B20">
        <v>-0.14633279055728901</v>
      </c>
      <c r="C20">
        <v>6.9129924799742597E-3</v>
      </c>
      <c r="D20">
        <v>-2.8657232153038899E-2</v>
      </c>
      <c r="E20">
        <v>-4.8552674796484098E-2</v>
      </c>
      <c r="F20">
        <v>-4.07971942987672E-2</v>
      </c>
      <c r="G20">
        <v>-8.2220816476906197E-2</v>
      </c>
      <c r="H20">
        <v>-4.7977980495096099E-2</v>
      </c>
      <c r="I20">
        <v>2.6847803549924901E-2</v>
      </c>
      <c r="J20">
        <v>-4.9848771891211903E-2</v>
      </c>
      <c r="K20">
        <v>-1.85083621382418E-3</v>
      </c>
      <c r="L20">
        <v>-0.13740687824720799</v>
      </c>
      <c r="M20">
        <v>-0.309489639434538</v>
      </c>
      <c r="N20">
        <v>-2.29726436595038E-2</v>
      </c>
      <c r="O20">
        <v>-7.52317719135948E-2</v>
      </c>
      <c r="P20">
        <v>-2.65532509847278E-2</v>
      </c>
      <c r="Q20">
        <v>-6.0670015511903798E-2</v>
      </c>
      <c r="R20">
        <v>-3.25867233640929E-2</v>
      </c>
      <c r="S20">
        <v>-3.2032524672319602E-2</v>
      </c>
      <c r="T20">
        <v>1</v>
      </c>
      <c r="U20">
        <v>-1.1836852837098901E-2</v>
      </c>
      <c r="V20">
        <v>-5.6144796032343403E-2</v>
      </c>
      <c r="W20">
        <v>-2.7214472893772101E-2</v>
      </c>
      <c r="X20">
        <v>-3.7222457244465899E-2</v>
      </c>
      <c r="Y20">
        <v>-1.26873655869371E-2</v>
      </c>
      <c r="Z20">
        <v>1.9528790024864601E-2</v>
      </c>
      <c r="AA20">
        <v>2.5193363226482399E-2</v>
      </c>
      <c r="AB20">
        <v>-2.2598185678768899E-2</v>
      </c>
      <c r="AC20">
        <v>-8.6230763284111996E-3</v>
      </c>
      <c r="AD20">
        <v>-2.1225396872145901E-2</v>
      </c>
      <c r="AE20">
        <v>-1.9656782729821701E-2</v>
      </c>
      <c r="AF20">
        <v>9.2934791202354799E-3</v>
      </c>
      <c r="AG20">
        <v>8.2759091435638393E-3</v>
      </c>
      <c r="AH20">
        <v>-2.9404589852188801E-2</v>
      </c>
      <c r="AI20">
        <v>-2.0534965525582399E-2</v>
      </c>
      <c r="AJ20">
        <v>-5.9148728748973896E-3</v>
      </c>
      <c r="AK20">
        <v>6.5717631698283402E-3</v>
      </c>
      <c r="AL20">
        <v>-1.02489623859806E-2</v>
      </c>
      <c r="AM20">
        <v>5.0225241374676202E-3</v>
      </c>
      <c r="AN20">
        <v>-1.3084452608101401E-2</v>
      </c>
      <c r="AO20">
        <v>-2.7860520927335999E-2</v>
      </c>
      <c r="AP20">
        <v>-7.5944424209517299E-3</v>
      </c>
      <c r="AQ20">
        <v>-4.2251203762697998E-3</v>
      </c>
      <c r="AR20">
        <v>4.8485609840630002E-2</v>
      </c>
      <c r="AS20">
        <v>4.7430932304158797E-2</v>
      </c>
      <c r="AT20">
        <v>1.7359373896886202E-2</v>
      </c>
      <c r="AU20">
        <v>-5.9148728748977903E-3</v>
      </c>
      <c r="AV20">
        <v>1.21714547361099E-2</v>
      </c>
      <c r="AW20">
        <v>-2.9298633253687499E-2</v>
      </c>
      <c r="AX20">
        <v>-3.9240170761674197E-3</v>
      </c>
      <c r="AY20">
        <v>-4.3120473498251396E-3</v>
      </c>
      <c r="AZ20">
        <v>-9.2448817461705302E-4</v>
      </c>
      <c r="BA20">
        <v>-7.4959716744910504E-3</v>
      </c>
      <c r="BB20">
        <v>3.6445143748088098E-2</v>
      </c>
      <c r="BC20">
        <v>-1.51293101269216E-2</v>
      </c>
      <c r="BD20">
        <v>5.0225241374675803E-3</v>
      </c>
      <c r="BE20">
        <v>-3.25867233640936E-2</v>
      </c>
      <c r="BF20">
        <v>9.8112003624496805E-3</v>
      </c>
      <c r="BG20">
        <v>3.4173236090510303E-2</v>
      </c>
      <c r="BH20">
        <v>2.4446089084710299E-2</v>
      </c>
      <c r="BI20">
        <v>-1.1836852837099201E-2</v>
      </c>
      <c r="BJ20">
        <v>-1.7282481466820002E-2</v>
      </c>
      <c r="BK20">
        <v>-2.3730819643029501E-2</v>
      </c>
      <c r="BL20">
        <v>4.00118903445058E-2</v>
      </c>
      <c r="BM20">
        <v>-1.32366556309878E-2</v>
      </c>
      <c r="BN20">
        <v>2.2835325772674098E-2</v>
      </c>
      <c r="BO20">
        <v>-1.3108542400782301E-3</v>
      </c>
      <c r="BP20">
        <v>-2.29726436595033E-2</v>
      </c>
      <c r="BQ20">
        <v>-1.18368528370997E-2</v>
      </c>
      <c r="BR20">
        <v>6.7653197708402404E-2</v>
      </c>
      <c r="BS20">
        <v>-1.32366556309875E-2</v>
      </c>
      <c r="BT20">
        <v>1.04110565916616E-2</v>
      </c>
      <c r="BU20">
        <v>4.9781689977802503E-2</v>
      </c>
      <c r="BV20">
        <v>7.8454420027543308E-3</v>
      </c>
    </row>
    <row r="21" spans="1:74" x14ac:dyDescent="0.25">
      <c r="A21" s="10" t="s">
        <v>1422</v>
      </c>
      <c r="B21">
        <v>-3.9843561414255602E-2</v>
      </c>
      <c r="C21">
        <v>-3.0727064485617801E-2</v>
      </c>
      <c r="D21">
        <v>-2.1210850245519799E-2</v>
      </c>
      <c r="E21">
        <v>-1.8879733907367201E-2</v>
      </c>
      <c r="F21">
        <v>-4.0737228343903899E-2</v>
      </c>
      <c r="G21">
        <v>-4.1644379774810697E-2</v>
      </c>
      <c r="H21">
        <v>-3.3562855948473601E-2</v>
      </c>
      <c r="I21">
        <v>-1.3550545444564299E-2</v>
      </c>
      <c r="J21">
        <v>-2.03981434006562E-2</v>
      </c>
      <c r="K21">
        <v>2.19906253421491E-2</v>
      </c>
      <c r="L21">
        <v>-1.8603199140417699E-2</v>
      </c>
      <c r="M21">
        <v>-4.1901085795269903E-2</v>
      </c>
      <c r="N21">
        <v>-3.1102130419610702E-3</v>
      </c>
      <c r="O21">
        <v>-1.01854554331475E-2</v>
      </c>
      <c r="P21">
        <v>-3.59498317839403E-3</v>
      </c>
      <c r="Q21">
        <v>-8.2139729452952899E-3</v>
      </c>
      <c r="R21">
        <v>-4.41184103597261E-3</v>
      </c>
      <c r="S21">
        <v>-4.3368093580974203E-3</v>
      </c>
      <c r="T21">
        <v>-1.1836852837098901E-2</v>
      </c>
      <c r="U21">
        <v>1</v>
      </c>
      <c r="V21">
        <v>-7.6013139561221304E-3</v>
      </c>
      <c r="W21">
        <v>-3.68450448188967E-3</v>
      </c>
      <c r="X21">
        <v>-5.0394623140242196E-3</v>
      </c>
      <c r="Y21">
        <v>-4.9734239243246397E-3</v>
      </c>
      <c r="Z21">
        <v>-2.8942862985301102E-3</v>
      </c>
      <c r="AA21">
        <v>-5.4808679881014699E-3</v>
      </c>
      <c r="AB21">
        <v>-1.8322360129132E-2</v>
      </c>
      <c r="AC21">
        <v>-6.3309184965863203E-3</v>
      </c>
      <c r="AD21">
        <v>-5.7188626358963502E-3</v>
      </c>
      <c r="AE21">
        <v>-2.6612863071154001E-3</v>
      </c>
      <c r="AF21">
        <v>-2.2681860739400899E-3</v>
      </c>
      <c r="AG21">
        <v>-1.07790359581743E-2</v>
      </c>
      <c r="AH21">
        <v>4.3482928060503197E-2</v>
      </c>
      <c r="AI21">
        <v>-2.7801814427859698E-3</v>
      </c>
      <c r="AJ21">
        <v>-8.00800945233573E-4</v>
      </c>
      <c r="AK21">
        <v>-8.2139729452953107E-3</v>
      </c>
      <c r="AL21">
        <v>-1.3875832904523401E-3</v>
      </c>
      <c r="AM21">
        <v>-3.6845044818895698E-3</v>
      </c>
      <c r="AN21">
        <v>-3.85752385007868E-3</v>
      </c>
      <c r="AO21">
        <v>-3.7719714295124502E-3</v>
      </c>
      <c r="AP21">
        <v>-6.9427934817118103E-3</v>
      </c>
      <c r="AQ21">
        <v>0.116356042082534</v>
      </c>
      <c r="AR21">
        <v>-5.4198618140740102E-3</v>
      </c>
      <c r="AS21">
        <v>-4.9734239243245599E-3</v>
      </c>
      <c r="AT21">
        <v>-4.6299905046569998E-3</v>
      </c>
      <c r="AU21">
        <v>-8.0080094523364998E-4</v>
      </c>
      <c r="AV21">
        <v>-2.1212682216094399E-3</v>
      </c>
      <c r="AW21">
        <v>-6.4887202420310097E-3</v>
      </c>
      <c r="AX21">
        <v>-3.1102130419610901E-3</v>
      </c>
      <c r="AY21">
        <v>-7.9126839693048207E-3</v>
      </c>
      <c r="AZ21">
        <v>-2.8942862985301501E-3</v>
      </c>
      <c r="BA21">
        <v>-4.5583756988837702E-3</v>
      </c>
      <c r="BB21">
        <v>-1.3491791551413199E-2</v>
      </c>
      <c r="BC21">
        <v>-6.8442067794386597E-3</v>
      </c>
      <c r="BD21">
        <v>-3.68450448188967E-3</v>
      </c>
      <c r="BE21">
        <v>8.7501513880118398E-2</v>
      </c>
      <c r="BF21">
        <v>-7.9997440122876896E-3</v>
      </c>
      <c r="BG21">
        <v>-3.1102130419611001E-3</v>
      </c>
      <c r="BH21">
        <v>-4.2605188157319703E-3</v>
      </c>
      <c r="BI21">
        <v>-1.6025641025639999E-3</v>
      </c>
      <c r="BJ21">
        <v>-1.0949076095530299E-2</v>
      </c>
      <c r="BK21">
        <v>-3.21286073314555E-3</v>
      </c>
      <c r="BL21">
        <v>-7.1840266892262998E-3</v>
      </c>
      <c r="BM21">
        <v>-1.79208016219798E-3</v>
      </c>
      <c r="BN21">
        <v>-6.16948442436944E-3</v>
      </c>
      <c r="BO21">
        <v>-4.1038788495067298E-3</v>
      </c>
      <c r="BP21">
        <v>-3.1102130419612098E-3</v>
      </c>
      <c r="BQ21">
        <v>-1.60256410256408E-3</v>
      </c>
      <c r="BR21">
        <v>-8.0080094523357701E-4</v>
      </c>
      <c r="BS21">
        <v>-1.79208016219798E-3</v>
      </c>
      <c r="BT21">
        <v>-1.18048041162475E-2</v>
      </c>
      <c r="BU21">
        <v>2.3427912454533E-2</v>
      </c>
      <c r="BV21">
        <v>-3.1531268211865297E-2</v>
      </c>
    </row>
    <row r="22" spans="1:74" x14ac:dyDescent="0.25">
      <c r="A22" s="10" t="s">
        <v>1423</v>
      </c>
      <c r="B22">
        <v>1.7778366471667001E-2</v>
      </c>
      <c r="C22">
        <v>-1.00261432406222E-2</v>
      </c>
      <c r="D22">
        <v>3.1282174416244798E-2</v>
      </c>
      <c r="E22">
        <v>-7.4376431830238607E-2</v>
      </c>
      <c r="F22">
        <v>8.2842241997003706E-3</v>
      </c>
      <c r="G22">
        <v>-5.0663849309564801E-2</v>
      </c>
      <c r="H22">
        <v>-5.2767549511067803E-2</v>
      </c>
      <c r="I22">
        <v>1.8896059634360099E-2</v>
      </c>
      <c r="J22">
        <v>-1.2546634027791201E-2</v>
      </c>
      <c r="K22">
        <v>6.7558471270152104E-2</v>
      </c>
      <c r="L22">
        <v>-8.8239064526856703E-2</v>
      </c>
      <c r="M22">
        <v>-0.19874606433693101</v>
      </c>
      <c r="N22">
        <v>-1.47524244206789E-2</v>
      </c>
      <c r="O22">
        <v>-4.8311854988871097E-2</v>
      </c>
      <c r="P22">
        <v>-1.7051795782913701E-2</v>
      </c>
      <c r="Q22">
        <v>-3.8960680002997003E-2</v>
      </c>
      <c r="R22">
        <v>-2.0926332235492E-2</v>
      </c>
      <c r="S22">
        <v>-2.05704404872189E-2</v>
      </c>
      <c r="T22">
        <v>-5.6144796032343403E-2</v>
      </c>
      <c r="U22">
        <v>-7.6013139561221304E-3</v>
      </c>
      <c r="V22">
        <v>1</v>
      </c>
      <c r="W22">
        <v>-1.74764150118999E-2</v>
      </c>
      <c r="X22">
        <v>-2.39032779766193E-2</v>
      </c>
      <c r="Y22">
        <v>4.7765199737228002E-2</v>
      </c>
      <c r="Z22">
        <v>-1.3728236392433301E-2</v>
      </c>
      <c r="AA22">
        <v>-9.7569807998093509E-3</v>
      </c>
      <c r="AB22">
        <v>1.6908000341905299E-2</v>
      </c>
      <c r="AC22">
        <v>1.24087926259143E-2</v>
      </c>
      <c r="AD22">
        <v>4.0532839128760304E-3</v>
      </c>
      <c r="AE22">
        <v>-1.26230661944477E-2</v>
      </c>
      <c r="AF22">
        <v>-1.07585053423685E-2</v>
      </c>
      <c r="AG22">
        <v>-1.6353932557358099E-2</v>
      </c>
      <c r="AH22">
        <v>-2.71076144891234E-2</v>
      </c>
      <c r="AI22">
        <v>-1.31870119689983E-2</v>
      </c>
      <c r="AJ22">
        <v>-3.79837498627425E-3</v>
      </c>
      <c r="AK22">
        <v>1.6463070997054501E-2</v>
      </c>
      <c r="AL22">
        <v>-6.5816126881422798E-3</v>
      </c>
      <c r="AM22">
        <v>-1.7476415011899699E-2</v>
      </c>
      <c r="AN22">
        <v>-1.829708392367E-2</v>
      </c>
      <c r="AO22">
        <v>-1.78912899792096E-2</v>
      </c>
      <c r="AP22">
        <v>-3.2931196263894798E-2</v>
      </c>
      <c r="AQ22">
        <v>-1.8333413469521598E-2</v>
      </c>
      <c r="AR22">
        <v>-9.2915067659661392E-3</v>
      </c>
      <c r="AS22">
        <v>-5.7512325945925803E-3</v>
      </c>
      <c r="AT22">
        <v>-2.8378803289268199E-3</v>
      </c>
      <c r="AU22">
        <v>-3.7983749862744E-3</v>
      </c>
      <c r="AV22">
        <v>-1.0061641660261E-2</v>
      </c>
      <c r="AW22">
        <v>-3.1396513209423901E-3</v>
      </c>
      <c r="AX22">
        <v>-1.4752424420678799E-2</v>
      </c>
      <c r="AY22">
        <v>-1.4584913820654299E-2</v>
      </c>
      <c r="AZ22">
        <v>1.66171137234685E-2</v>
      </c>
      <c r="BA22">
        <v>-2.1621378365917699E-2</v>
      </c>
      <c r="BB22">
        <v>2.2543037434001802E-2</v>
      </c>
      <c r="BC22">
        <v>2.0091995813411E-2</v>
      </c>
      <c r="BD22">
        <v>-1.7476415011899799E-2</v>
      </c>
      <c r="BE22">
        <v>5.9251185908157498E-2</v>
      </c>
      <c r="BF22">
        <v>7.4871420334934498E-3</v>
      </c>
      <c r="BG22">
        <v>-1.4752424420678799E-2</v>
      </c>
      <c r="BH22">
        <v>-2.0208577667829599E-2</v>
      </c>
      <c r="BI22">
        <v>-7.60131395612214E-3</v>
      </c>
      <c r="BJ22">
        <v>1.6680043845793701E-2</v>
      </c>
      <c r="BK22">
        <v>-1.52393049930814E-2</v>
      </c>
      <c r="BL22">
        <v>2.8692446335292401E-2</v>
      </c>
      <c r="BM22">
        <v>-8.5002303031810004E-3</v>
      </c>
      <c r="BN22">
        <v>-1.47649943620636E-2</v>
      </c>
      <c r="BO22">
        <v>2.0481046715510702E-3</v>
      </c>
      <c r="BP22">
        <v>-1.4752424420678799E-2</v>
      </c>
      <c r="BQ22">
        <v>-7.6013139561223698E-3</v>
      </c>
      <c r="BR22">
        <v>-3.7983749862742599E-3</v>
      </c>
      <c r="BS22">
        <v>-8.5002303031809605E-3</v>
      </c>
      <c r="BT22">
        <v>-7.7231423312478101E-3</v>
      </c>
      <c r="BU22">
        <v>4.9023891439916398E-3</v>
      </c>
      <c r="BV22">
        <v>-1.12964565749801E-2</v>
      </c>
    </row>
    <row r="23" spans="1:74" x14ac:dyDescent="0.25">
      <c r="A23" s="10" t="s">
        <v>1424</v>
      </c>
      <c r="B23">
        <v>-6.0090202986314699E-2</v>
      </c>
      <c r="C23">
        <v>-2.3689995710315701E-2</v>
      </c>
      <c r="D23">
        <v>-6.3903293958692603E-3</v>
      </c>
      <c r="E23">
        <v>-4.1486807282977697E-2</v>
      </c>
      <c r="F23">
        <v>1.8924958329112701E-2</v>
      </c>
      <c r="G23">
        <v>-1.0895598851007E-4</v>
      </c>
      <c r="H23">
        <v>-6.4440791968316995E-4</v>
      </c>
      <c r="I23">
        <v>-6.1983371055432503E-3</v>
      </c>
      <c r="J23">
        <v>-1.29493666036636E-2</v>
      </c>
      <c r="K23">
        <v>2.3438336123295898E-2</v>
      </c>
      <c r="L23">
        <v>-4.2771188060861699E-2</v>
      </c>
      <c r="M23">
        <v>-9.6336076767036996E-2</v>
      </c>
      <c r="N23">
        <v>-7.15078658906723E-3</v>
      </c>
      <c r="O23">
        <v>-2.3417694264757E-2</v>
      </c>
      <c r="P23">
        <v>-8.2653365390616598E-3</v>
      </c>
      <c r="Q23">
        <v>-1.8884998161783E-2</v>
      </c>
      <c r="R23">
        <v>-1.01433995959451E-2</v>
      </c>
      <c r="S23">
        <v>-9.9708919546153008E-3</v>
      </c>
      <c r="T23">
        <v>-2.7214472893772101E-2</v>
      </c>
      <c r="U23">
        <v>-3.68450448188967E-3</v>
      </c>
      <c r="V23">
        <v>-1.74764150118999E-2</v>
      </c>
      <c r="W23">
        <v>1</v>
      </c>
      <c r="X23">
        <v>-1.15863830049767E-2</v>
      </c>
      <c r="Y23">
        <v>-1.14345521094554E-2</v>
      </c>
      <c r="Z23">
        <v>-6.6543427634143297E-3</v>
      </c>
      <c r="AA23">
        <v>-1.26012323840861E-2</v>
      </c>
      <c r="AB23">
        <v>-7.37995440324162E-3</v>
      </c>
      <c r="AC23">
        <v>-1.4555609686894899E-2</v>
      </c>
      <c r="AD23">
        <v>-1.31484132082808E-2</v>
      </c>
      <c r="AE23">
        <v>-6.1186453075225697E-3</v>
      </c>
      <c r="AF23">
        <v>-5.2148564552400804E-3</v>
      </c>
      <c r="AG23">
        <v>-2.4782413530167E-2</v>
      </c>
      <c r="AH23">
        <v>4.9159910926727203E-2</v>
      </c>
      <c r="AI23">
        <v>-6.3920007755206001E-3</v>
      </c>
      <c r="AJ23">
        <v>-1.84114611521232E-3</v>
      </c>
      <c r="AK23">
        <v>3.3745470548406601E-3</v>
      </c>
      <c r="AL23">
        <v>-3.19023547606413E-3</v>
      </c>
      <c r="AM23">
        <v>-8.4711577248892493E-3</v>
      </c>
      <c r="AN23">
        <v>-8.8689518827170296E-3</v>
      </c>
      <c r="AO23">
        <v>-8.6722556778609707E-3</v>
      </c>
      <c r="AP23">
        <v>-1.59623903089256E-2</v>
      </c>
      <c r="AQ23">
        <v>1.15534219013304E-2</v>
      </c>
      <c r="AR23">
        <v>-1.24609712105918E-2</v>
      </c>
      <c r="AS23">
        <v>-1.1434552109455201E-2</v>
      </c>
      <c r="AT23">
        <v>-1.06449537576816E-2</v>
      </c>
      <c r="AU23">
        <v>-1.8411461152124499E-3</v>
      </c>
      <c r="AV23">
        <v>-4.8770730963615099E-3</v>
      </c>
      <c r="AW23">
        <v>-1.49184165396195E-2</v>
      </c>
      <c r="AX23">
        <v>-7.15078658906725E-3</v>
      </c>
      <c r="AY23">
        <v>5.0927367969316698E-2</v>
      </c>
      <c r="AZ23">
        <v>-6.65434276341455E-3</v>
      </c>
      <c r="BA23">
        <v>2.8508916620055499E-2</v>
      </c>
      <c r="BB23">
        <v>4.1388154297101798E-2</v>
      </c>
      <c r="BC23">
        <v>-1.5735726585583702E-2</v>
      </c>
      <c r="BD23">
        <v>-8.4711577248891192E-3</v>
      </c>
      <c r="BE23">
        <v>-1.0143399595945001E-2</v>
      </c>
      <c r="BF23">
        <v>4.4156495967210604E-3</v>
      </c>
      <c r="BG23">
        <v>-7.1507865890673098E-3</v>
      </c>
      <c r="BH23">
        <v>-9.7954900191654405E-3</v>
      </c>
      <c r="BI23">
        <v>-3.6845044818897498E-3</v>
      </c>
      <c r="BJ23">
        <v>2.6496096072077101E-2</v>
      </c>
      <c r="BK23">
        <v>-7.3867870570809699E-3</v>
      </c>
      <c r="BL23">
        <v>-1.65170170055076E-2</v>
      </c>
      <c r="BM23">
        <v>-4.1202266910630898E-3</v>
      </c>
      <c r="BN23">
        <v>-1.4184451639824E-2</v>
      </c>
      <c r="BO23">
        <v>-9.4353542488222093E-3</v>
      </c>
      <c r="BP23">
        <v>-7.15078658906725E-3</v>
      </c>
      <c r="BQ23">
        <v>-3.68450448188967E-3</v>
      </c>
      <c r="BR23">
        <v>-1.84114611521234E-3</v>
      </c>
      <c r="BS23">
        <v>-4.1202266910631601E-3</v>
      </c>
      <c r="BT23">
        <v>2.1324905401379799E-2</v>
      </c>
      <c r="BU23">
        <v>1.2082331274499499E-2</v>
      </c>
      <c r="BV23">
        <v>-2.51172276320616E-2</v>
      </c>
    </row>
    <row r="24" spans="1:74" x14ac:dyDescent="0.25">
      <c r="A24" s="10" t="s">
        <v>1425</v>
      </c>
      <c r="B24">
        <v>-2.4480121740558899E-2</v>
      </c>
      <c r="C24">
        <v>-2.9494424510732802E-2</v>
      </c>
      <c r="D24">
        <v>-2.7688742780943399E-2</v>
      </c>
      <c r="E24">
        <v>-2.7796189701813599E-2</v>
      </c>
      <c r="F24">
        <v>3.2411476541451001E-4</v>
      </c>
      <c r="G24">
        <v>-2.2907214131680599E-2</v>
      </c>
      <c r="H24">
        <v>-2.90166923046048E-2</v>
      </c>
      <c r="I24">
        <v>-1.8576452074418201E-2</v>
      </c>
      <c r="J24">
        <v>-3.5808422132425403E-2</v>
      </c>
      <c r="K24">
        <v>-7.4922054139481701E-3</v>
      </c>
      <c r="L24">
        <v>-5.8500075496767598E-2</v>
      </c>
      <c r="M24">
        <v>-0.13176318029592901</v>
      </c>
      <c r="N24">
        <v>-9.7804520820534199E-3</v>
      </c>
      <c r="O24">
        <v>-3.2029432535268902E-2</v>
      </c>
      <c r="P24">
        <v>-1.13048721221696E-2</v>
      </c>
      <c r="Q24">
        <v>-2.5829860434286998E-2</v>
      </c>
      <c r="R24">
        <v>-1.3873583341018099E-2</v>
      </c>
      <c r="S24">
        <v>-1.3637636889700501E-2</v>
      </c>
      <c r="T24">
        <v>-3.7222457244465899E-2</v>
      </c>
      <c r="U24">
        <v>-5.0394623140242196E-3</v>
      </c>
      <c r="V24">
        <v>-2.39032779766193E-2</v>
      </c>
      <c r="W24">
        <v>-1.15863830049767E-2</v>
      </c>
      <c r="X24">
        <v>1</v>
      </c>
      <c r="Y24">
        <v>-1.5639550641499699E-2</v>
      </c>
      <c r="Z24">
        <v>-9.1014435579211701E-3</v>
      </c>
      <c r="AA24">
        <v>6.7826654392942002E-3</v>
      </c>
      <c r="AB24">
        <v>2.0915014868803901E-3</v>
      </c>
      <c r="AC24">
        <v>-1.9908361310262399E-2</v>
      </c>
      <c r="AD24">
        <v>2.8128312907092799E-2</v>
      </c>
      <c r="AE24">
        <v>-8.3687460801579096E-3</v>
      </c>
      <c r="AF24">
        <v>-7.1325934622691496E-3</v>
      </c>
      <c r="AG24">
        <v>-2.10390865430287E-2</v>
      </c>
      <c r="AH24">
        <v>7.8371406456887605E-3</v>
      </c>
      <c r="AI24">
        <v>-8.74262663481018E-3</v>
      </c>
      <c r="AJ24">
        <v>-2.5182182591527401E-3</v>
      </c>
      <c r="AK24">
        <v>3.9744804288452597E-2</v>
      </c>
      <c r="AL24">
        <v>-4.3634283886774504E-3</v>
      </c>
      <c r="AM24">
        <v>-1.15863830049762E-2</v>
      </c>
      <c r="AN24">
        <v>-1.2130463946381301E-2</v>
      </c>
      <c r="AO24">
        <v>-1.18614337100072E-2</v>
      </c>
      <c r="AP24">
        <v>-2.18324783696042E-2</v>
      </c>
      <c r="AQ24">
        <v>-2.10498578659967E-2</v>
      </c>
      <c r="AR24">
        <v>7.2349603813818197E-3</v>
      </c>
      <c r="AS24">
        <v>1.0742957188288899E-2</v>
      </c>
      <c r="AT24">
        <v>-1.4559581501403299E-2</v>
      </c>
      <c r="AU24">
        <v>-2.5182182591528802E-3</v>
      </c>
      <c r="AV24">
        <v>-6.6705919866995502E-3</v>
      </c>
      <c r="AW24">
        <v>2.0469987864854901E-2</v>
      </c>
      <c r="AX24">
        <v>-9.7804520820534702E-3</v>
      </c>
      <c r="AY24">
        <v>-7.9140483963682992E-3</v>
      </c>
      <c r="AZ24">
        <v>-9.10144355792087E-3</v>
      </c>
      <c r="BA24">
        <v>-1.43343798297581E-2</v>
      </c>
      <c r="BB24">
        <v>3.2230578112565501E-2</v>
      </c>
      <c r="BC24">
        <v>-2.0908421079764202E-3</v>
      </c>
      <c r="BD24">
        <v>-1.15863830049767E-2</v>
      </c>
      <c r="BE24">
        <v>-1.3873583341018E-2</v>
      </c>
      <c r="BF24">
        <v>8.4391495067548707E-3</v>
      </c>
      <c r="BG24">
        <v>-9.7804520820534806E-3</v>
      </c>
      <c r="BH24">
        <v>-1.3397731782282899E-2</v>
      </c>
      <c r="BI24">
        <v>-5.0394623140241502E-3</v>
      </c>
      <c r="BJ24">
        <v>2.89916308618667E-2</v>
      </c>
      <c r="BK24">
        <v>-1.0103240524975099E-2</v>
      </c>
      <c r="BL24">
        <v>-4.02510121347822E-3</v>
      </c>
      <c r="BM24">
        <v>-5.6354191552504696E-3</v>
      </c>
      <c r="BN24">
        <v>2.0412773661657E-3</v>
      </c>
      <c r="BO24">
        <v>-1.2905157909326399E-2</v>
      </c>
      <c r="BP24">
        <v>-9.7804520820534997E-3</v>
      </c>
      <c r="BQ24">
        <v>-5.0394623140239004E-3</v>
      </c>
      <c r="BR24">
        <v>-2.5182182591527301E-3</v>
      </c>
      <c r="BS24">
        <v>-5.6354191552504497E-3</v>
      </c>
      <c r="BT24">
        <v>-1.33257298648898E-2</v>
      </c>
      <c r="BU24">
        <v>3.31836188301914E-2</v>
      </c>
      <c r="BV24">
        <v>-2.65967292136319E-2</v>
      </c>
    </row>
    <row r="25" spans="1:74" x14ac:dyDescent="0.25">
      <c r="A25" t="s">
        <v>1426</v>
      </c>
      <c r="B25">
        <v>5.3233202521560299E-3</v>
      </c>
      <c r="C25">
        <v>1.13953769098971E-3</v>
      </c>
      <c r="D25">
        <v>1.32006246223621E-2</v>
      </c>
      <c r="E25">
        <v>9.8362517251250701E-3</v>
      </c>
      <c r="F25">
        <v>-2.3322284714057499E-2</v>
      </c>
      <c r="G25">
        <v>-1.7186322789972001E-2</v>
      </c>
      <c r="H25">
        <v>-1.3411852404711501E-2</v>
      </c>
      <c r="I25">
        <v>9.0732171384031303E-4</v>
      </c>
      <c r="J25">
        <v>2.88276287692193E-2</v>
      </c>
      <c r="K25">
        <v>1.03759681455059E-2</v>
      </c>
      <c r="L25">
        <v>-2.3514962364512001E-2</v>
      </c>
      <c r="M25">
        <v>7.4200359199881197E-3</v>
      </c>
      <c r="N25">
        <v>-9.6522865624434802E-3</v>
      </c>
      <c r="O25">
        <v>-4.2467339919723002E-3</v>
      </c>
      <c r="P25">
        <v>6.2242810681577998E-2</v>
      </c>
      <c r="Q25">
        <v>-8.8867810433524395E-3</v>
      </c>
      <c r="R25">
        <v>1.6334053802631001E-2</v>
      </c>
      <c r="S25">
        <v>-1.34589258440816E-2</v>
      </c>
      <c r="T25">
        <v>-1.26873655869371E-2</v>
      </c>
      <c r="U25">
        <v>-4.9734239243246397E-3</v>
      </c>
      <c r="V25">
        <v>4.7765199737228002E-2</v>
      </c>
      <c r="W25">
        <v>-1.14345521094554E-2</v>
      </c>
      <c r="X25">
        <v>-1.5639550641499699E-2</v>
      </c>
      <c r="Y25">
        <v>1</v>
      </c>
      <c r="Z25">
        <v>-8.9821759378749394E-3</v>
      </c>
      <c r="AA25">
        <v>-1.70094163063274E-2</v>
      </c>
      <c r="AB25">
        <v>-5.6861915270987697E-2</v>
      </c>
      <c r="AC25">
        <v>-1.9647477104657599E-2</v>
      </c>
      <c r="AD25">
        <v>-1.7748012830054699E-2</v>
      </c>
      <c r="AE25">
        <v>-8.2590799133142306E-3</v>
      </c>
      <c r="AF25">
        <v>-7.0391261522115096E-3</v>
      </c>
      <c r="AG25">
        <v>-3.3451838356897003E-2</v>
      </c>
      <c r="AH25">
        <v>-2.5094255201029699E-2</v>
      </c>
      <c r="AI25">
        <v>-8.6280610425447397E-3</v>
      </c>
      <c r="AJ25">
        <v>-2.4852188897000801E-3</v>
      </c>
      <c r="AK25">
        <v>-2.5491379405370499E-2</v>
      </c>
      <c r="AL25">
        <v>-4.3062489186466903E-3</v>
      </c>
      <c r="AM25">
        <v>-1.1434552109455201E-2</v>
      </c>
      <c r="AN25">
        <v>-1.1971503276491701E-2</v>
      </c>
      <c r="AO25">
        <v>-1.1705998480429899E-2</v>
      </c>
      <c r="AP25">
        <v>-2.1546380047042301E-2</v>
      </c>
      <c r="AQ25">
        <v>-2.0774015200602101E-2</v>
      </c>
      <c r="AR25">
        <v>-1.6820088737494899E-2</v>
      </c>
      <c r="AS25">
        <v>-1.5434606011372601E-2</v>
      </c>
      <c r="AT25">
        <v>-1.43687890602414E-2</v>
      </c>
      <c r="AU25">
        <v>-2.4852188896998702E-3</v>
      </c>
      <c r="AV25">
        <v>-6.5831788609157999E-3</v>
      </c>
      <c r="AW25">
        <v>-2.0137201649740699E-2</v>
      </c>
      <c r="AX25">
        <v>-9.6522865624434993E-3</v>
      </c>
      <c r="AY25">
        <v>-2.4556354217342501E-2</v>
      </c>
      <c r="AZ25">
        <v>-8.9821759378750695E-3</v>
      </c>
      <c r="BA25">
        <v>-1.4146538488299399E-2</v>
      </c>
      <c r="BB25">
        <v>-4.18706489034869E-2</v>
      </c>
      <c r="BC25">
        <v>-2.1240424445687099E-2</v>
      </c>
      <c r="BD25">
        <v>-1.1434552109455501E-2</v>
      </c>
      <c r="BE25">
        <v>-1.3691780393380201E-2</v>
      </c>
      <c r="BF25">
        <v>-2.48265377937298E-2</v>
      </c>
      <c r="BG25">
        <v>-9.6522865624435392E-3</v>
      </c>
      <c r="BH25">
        <v>-1.32221645139151E-2</v>
      </c>
      <c r="BI25">
        <v>-4.9734239243245998E-3</v>
      </c>
      <c r="BJ25">
        <v>-3.3979543729724303E-2</v>
      </c>
      <c r="BK25">
        <v>-9.9708451039083202E-3</v>
      </c>
      <c r="BL25">
        <v>-2.2295027170532101E-2</v>
      </c>
      <c r="BM25">
        <v>-5.5615711962617503E-3</v>
      </c>
      <c r="BN25">
        <v>-1.9146479936630802E-2</v>
      </c>
      <c r="BO25">
        <v>-1.27360454536629E-2</v>
      </c>
      <c r="BP25">
        <v>-9.6522865624433397E-3</v>
      </c>
      <c r="BQ25">
        <v>-4.9734239243247602E-3</v>
      </c>
      <c r="BR25">
        <v>-2.4852188897000701E-3</v>
      </c>
      <c r="BS25">
        <v>-5.5615711962617304E-3</v>
      </c>
      <c r="BT25">
        <v>-4.8204242385951299E-4</v>
      </c>
      <c r="BU25">
        <v>-4.21195237648797E-2</v>
      </c>
      <c r="BV25">
        <v>-1.0201685958954199E-3</v>
      </c>
    </row>
    <row r="26" spans="1:74" x14ac:dyDescent="0.25">
      <c r="A26" t="s">
        <v>1427</v>
      </c>
      <c r="B26">
        <v>-3.5339226721553298E-2</v>
      </c>
      <c r="C26">
        <v>2.9573031998953998E-3</v>
      </c>
      <c r="D26">
        <v>-2.4864404977093801E-2</v>
      </c>
      <c r="E26">
        <v>-1.1260973161526E-2</v>
      </c>
      <c r="F26">
        <v>5.0369288209518998E-3</v>
      </c>
      <c r="G26">
        <v>-1.1038253816480499E-2</v>
      </c>
      <c r="H26">
        <v>-1.6625295147630201E-2</v>
      </c>
      <c r="I26">
        <v>2.6682668898378201E-2</v>
      </c>
      <c r="J26">
        <v>-1.34542790316768E-2</v>
      </c>
      <c r="K26">
        <v>-2.7512862928047201E-2</v>
      </c>
      <c r="L26">
        <v>1.0058451568674499E-2</v>
      </c>
      <c r="M26">
        <v>2.26699309816028E-3</v>
      </c>
      <c r="N26">
        <v>-5.6171525235423599E-3</v>
      </c>
      <c r="O26">
        <v>4.8781020097047097E-3</v>
      </c>
      <c r="P26">
        <v>-6.4926641873625703E-3</v>
      </c>
      <c r="Q26">
        <v>-1.4834719755687901E-2</v>
      </c>
      <c r="R26">
        <v>-7.9679377825049892E-3</v>
      </c>
      <c r="S26">
        <v>-7.8324279723938593E-3</v>
      </c>
      <c r="T26">
        <v>1.9528790024864601E-2</v>
      </c>
      <c r="U26">
        <v>-2.8942862985301102E-3</v>
      </c>
      <c r="V26">
        <v>-1.3728236392433301E-2</v>
      </c>
      <c r="W26">
        <v>-6.6543427634143297E-3</v>
      </c>
      <c r="X26">
        <v>-9.1014435579211701E-3</v>
      </c>
      <c r="Y26">
        <v>-8.9821759378749394E-3</v>
      </c>
      <c r="Z26">
        <v>1</v>
      </c>
      <c r="AA26">
        <v>-9.8986375001366908E-3</v>
      </c>
      <c r="AB26">
        <v>-3.3090817268171598E-2</v>
      </c>
      <c r="AC26">
        <v>-1.1433858172950499E-2</v>
      </c>
      <c r="AD26">
        <v>-1.03284640806351E-2</v>
      </c>
      <c r="AE26">
        <v>-4.8063752849726096E-3</v>
      </c>
      <c r="AF26">
        <v>-4.0964226428248903E-3</v>
      </c>
      <c r="AG26">
        <v>-1.94673124371036E-2</v>
      </c>
      <c r="AH26">
        <v>-1.46036131456471E-2</v>
      </c>
      <c r="AI26">
        <v>-5.0211040197440798E-3</v>
      </c>
      <c r="AJ26">
        <v>-1.44627425507123E-3</v>
      </c>
      <c r="AK26">
        <v>-1.4834719755687901E-2</v>
      </c>
      <c r="AL26">
        <v>-2.5060235027099501E-3</v>
      </c>
      <c r="AM26">
        <v>-6.6543427634140799E-3</v>
      </c>
      <c r="AN26">
        <v>-6.96682173753409E-3</v>
      </c>
      <c r="AO26">
        <v>-6.8123111015748203E-3</v>
      </c>
      <c r="AP26">
        <v>-1.2538925597727299E-2</v>
      </c>
      <c r="AQ26">
        <v>-1.2089447526578199E-2</v>
      </c>
      <c r="AR26">
        <v>-9.7884582359617899E-3</v>
      </c>
      <c r="AS26">
        <v>-8.9821759378748301E-3</v>
      </c>
      <c r="AT26">
        <v>-8.3619232818897601E-3</v>
      </c>
      <c r="AU26">
        <v>-1.4462742550711801E-3</v>
      </c>
      <c r="AV26">
        <v>-3.8310839107700599E-3</v>
      </c>
      <c r="AW26">
        <v>-1.1718853593099999E-2</v>
      </c>
      <c r="AX26">
        <v>-5.6171525235423096E-3</v>
      </c>
      <c r="AY26">
        <v>-1.42905814253005E-2</v>
      </c>
      <c r="AZ26">
        <v>-5.2271813429831697E-3</v>
      </c>
      <c r="BA26">
        <v>-8.2325844611914108E-3</v>
      </c>
      <c r="BB26">
        <v>-2.43666430362409E-2</v>
      </c>
      <c r="BC26">
        <v>-1.2360874597364801E-2</v>
      </c>
      <c r="BD26">
        <v>-6.65434276341423E-3</v>
      </c>
      <c r="BE26">
        <v>-7.9679377825047099E-3</v>
      </c>
      <c r="BF26">
        <v>-1.44478148795824E-2</v>
      </c>
      <c r="BG26">
        <v>-5.6171525235423E-3</v>
      </c>
      <c r="BH26">
        <v>-7.6946446093929602E-3</v>
      </c>
      <c r="BI26">
        <v>-2.8942862985301002E-3</v>
      </c>
      <c r="BJ26">
        <v>-1.9774410817108699E-2</v>
      </c>
      <c r="BK26">
        <v>-5.8025378105943199E-3</v>
      </c>
      <c r="BL26">
        <v>-1.2974601129298101E-2</v>
      </c>
      <c r="BM26">
        <v>-3.23655886901354E-3</v>
      </c>
      <c r="BN26">
        <v>-1.11423026447901E-2</v>
      </c>
      <c r="BO26">
        <v>-7.4117474027701E-3</v>
      </c>
      <c r="BP26">
        <v>-5.6171525235425603E-3</v>
      </c>
      <c r="BQ26">
        <v>-2.8942862985299098E-3</v>
      </c>
      <c r="BR26">
        <v>-1.44627425507123E-3</v>
      </c>
      <c r="BS26">
        <v>-3.23655886901354E-3</v>
      </c>
      <c r="BT26">
        <v>1.9679894098837199E-2</v>
      </c>
      <c r="BU26">
        <v>-1.0706264512046201E-2</v>
      </c>
      <c r="BV26">
        <v>5.3024821555328798E-3</v>
      </c>
    </row>
    <row r="27" spans="1:74" x14ac:dyDescent="0.25">
      <c r="A27" t="s">
        <v>1428</v>
      </c>
      <c r="B27">
        <v>-1.4311490025272699E-3</v>
      </c>
      <c r="C27">
        <v>2.9803947986404098E-3</v>
      </c>
      <c r="D27">
        <v>-7.7929569851928797E-3</v>
      </c>
      <c r="E27">
        <v>-2.0173974994701901E-2</v>
      </c>
      <c r="F27">
        <v>-6.7062525075559003E-3</v>
      </c>
      <c r="G27">
        <v>-2.8174504021551899E-2</v>
      </c>
      <c r="H27">
        <v>-1.03751117760018E-2</v>
      </c>
      <c r="I27">
        <v>-9.8411008553144497E-3</v>
      </c>
      <c r="J27">
        <v>-3.9462826039007901E-2</v>
      </c>
      <c r="K27">
        <v>9.2479515204015594E-3</v>
      </c>
      <c r="L27">
        <v>6.4670782215525699E-3</v>
      </c>
      <c r="M27">
        <v>1.1626997666815899E-2</v>
      </c>
      <c r="N27">
        <v>2.7903170560876898E-2</v>
      </c>
      <c r="O27">
        <v>-3.4834885255729899E-2</v>
      </c>
      <c r="P27">
        <v>-1.2295064009419401E-2</v>
      </c>
      <c r="Q27">
        <v>-1.29759066260685E-2</v>
      </c>
      <c r="R27">
        <v>1.22459568169264E-2</v>
      </c>
      <c r="S27">
        <v>-1.4832155258727799E-2</v>
      </c>
      <c r="T27">
        <v>2.5193363226482399E-2</v>
      </c>
      <c r="U27">
        <v>-5.4808679881014699E-3</v>
      </c>
      <c r="V27">
        <v>-9.7569807998093509E-3</v>
      </c>
      <c r="W27">
        <v>-1.26012323840861E-2</v>
      </c>
      <c r="X27">
        <v>6.7826654392942002E-3</v>
      </c>
      <c r="Y27">
        <v>-1.70094163063274E-2</v>
      </c>
      <c r="Z27">
        <v>-9.8986375001366908E-3</v>
      </c>
      <c r="AA27">
        <v>1</v>
      </c>
      <c r="AB27">
        <v>-6.2663600749292503E-2</v>
      </c>
      <c r="AC27">
        <v>-2.1652131398488199E-2</v>
      </c>
      <c r="AD27">
        <v>-1.9558862637244899E-2</v>
      </c>
      <c r="AE27">
        <v>-9.1017631709728493E-3</v>
      </c>
      <c r="AF27">
        <v>-7.7573361488791201E-3</v>
      </c>
      <c r="AG27">
        <v>-3.6864967230468101E-2</v>
      </c>
      <c r="AH27">
        <v>-2.7654650419776598E-2</v>
      </c>
      <c r="AI27">
        <v>-9.5083918618276298E-3</v>
      </c>
      <c r="AJ27">
        <v>-2.7387885817168399E-3</v>
      </c>
      <c r="AK27">
        <v>-2.8092293655506001E-2</v>
      </c>
      <c r="AL27">
        <v>-4.7456203625776501E-3</v>
      </c>
      <c r="AM27">
        <v>-1.2601232384085399E-2</v>
      </c>
      <c r="AN27">
        <v>-1.3192969285537899E-2</v>
      </c>
      <c r="AO27">
        <v>-1.2900374735070001E-2</v>
      </c>
      <c r="AP27">
        <v>-2.3744781554153601E-2</v>
      </c>
      <c r="AQ27">
        <v>-2.2893611449533301E-2</v>
      </c>
      <c r="AR27">
        <v>-1.8536261400816899E-2</v>
      </c>
      <c r="AS27">
        <v>-1.7009416306327199E-2</v>
      </c>
      <c r="AT27">
        <v>-1.5834852847124999E-2</v>
      </c>
      <c r="AU27">
        <v>-2.73878858171713E-3</v>
      </c>
      <c r="AV27">
        <v>-7.2548680401572302E-3</v>
      </c>
      <c r="AW27">
        <v>-2.2191823092376901E-2</v>
      </c>
      <c r="AX27">
        <v>-1.0637120269062999E-2</v>
      </c>
      <c r="AY27">
        <v>-2.70618667908121E-2</v>
      </c>
      <c r="AZ27">
        <v>-9.8986375001363699E-3</v>
      </c>
      <c r="BA27">
        <v>-1.55899257981499E-2</v>
      </c>
      <c r="BB27">
        <v>-4.6142758531755403E-2</v>
      </c>
      <c r="BC27">
        <v>-2.3407608957014301E-2</v>
      </c>
      <c r="BD27">
        <v>-1.26012323840861E-2</v>
      </c>
      <c r="BE27">
        <v>-1.5088768220855199E-2</v>
      </c>
      <c r="BF27">
        <v>-2.7359617502848502E-2</v>
      </c>
      <c r="BG27">
        <v>-1.06371202690631E-2</v>
      </c>
      <c r="BH27">
        <v>-1.4571236902464899E-2</v>
      </c>
      <c r="BI27">
        <v>-5.4808679881015896E-3</v>
      </c>
      <c r="BJ27">
        <v>-3.7446514978877202E-2</v>
      </c>
      <c r="BK27">
        <v>-1.09881816985369E-2</v>
      </c>
      <c r="BL27">
        <v>-2.4569813989745101E-2</v>
      </c>
      <c r="BM27">
        <v>-6.1290245908962602E-3</v>
      </c>
      <c r="BN27">
        <v>-2.1100016923200599E-2</v>
      </c>
      <c r="BO27">
        <v>-1.40355185651036E-2</v>
      </c>
      <c r="BP27">
        <v>-1.0637120269062999E-2</v>
      </c>
      <c r="BQ27">
        <v>-5.4808679881012904E-3</v>
      </c>
      <c r="BR27">
        <v>-2.7387885817168598E-3</v>
      </c>
      <c r="BS27">
        <v>-6.1290245908961699E-3</v>
      </c>
      <c r="BT27">
        <v>-4.0373157543603697E-2</v>
      </c>
      <c r="BU27">
        <v>1.7404121283985999E-2</v>
      </c>
      <c r="BV27">
        <v>8.4090363446322203E-3</v>
      </c>
    </row>
    <row r="28" spans="1:74" x14ac:dyDescent="0.25">
      <c r="A28" t="s">
        <v>1429</v>
      </c>
      <c r="B28">
        <v>-1.2412956848379701E-2</v>
      </c>
      <c r="C28">
        <v>-1.40270036386415E-2</v>
      </c>
      <c r="D28">
        <v>-3.5549635324679002E-2</v>
      </c>
      <c r="E28">
        <v>-5.8152836625203499E-2</v>
      </c>
      <c r="F28">
        <v>1.6501371801419099E-2</v>
      </c>
      <c r="G28">
        <v>-3.4021308861722298E-2</v>
      </c>
      <c r="H28">
        <v>-4.0823629582098196E-3</v>
      </c>
      <c r="I28">
        <v>-4.7049739080562501E-2</v>
      </c>
      <c r="J28">
        <v>-1.8232403182111299E-2</v>
      </c>
      <c r="K28">
        <v>-1.9341730804802601E-2</v>
      </c>
      <c r="L28">
        <v>8.5718070254674501E-3</v>
      </c>
      <c r="M28">
        <v>2.2490701764647798E-2</v>
      </c>
      <c r="N28">
        <v>1.9189559686137898E-2</v>
      </c>
      <c r="O28">
        <v>-5.8947830580575199E-2</v>
      </c>
      <c r="P28">
        <v>-5.5055785657659E-3</v>
      </c>
      <c r="Q28">
        <v>2.7207373431732099E-3</v>
      </c>
      <c r="R28">
        <v>-1.1610419130571901E-2</v>
      </c>
      <c r="S28">
        <v>-2.25073983558047E-4</v>
      </c>
      <c r="T28">
        <v>-2.2598185678768899E-2</v>
      </c>
      <c r="U28">
        <v>-1.8322360129132E-2</v>
      </c>
      <c r="V28">
        <v>1.6908000341905299E-2</v>
      </c>
      <c r="W28">
        <v>-7.37995440324162E-3</v>
      </c>
      <c r="X28">
        <v>2.0915014868803901E-3</v>
      </c>
      <c r="Y28">
        <v>-5.6861915270987697E-2</v>
      </c>
      <c r="Z28">
        <v>-3.3090817268171598E-2</v>
      </c>
      <c r="AA28">
        <v>-6.2663600749292503E-2</v>
      </c>
      <c r="AB28">
        <v>1</v>
      </c>
      <c r="AC28">
        <v>-7.2382358033010297E-2</v>
      </c>
      <c r="AD28">
        <v>-6.5384629904211303E-2</v>
      </c>
      <c r="AE28">
        <v>-3.04268927824329E-2</v>
      </c>
      <c r="AF28">
        <v>-2.59325177820483E-2</v>
      </c>
      <c r="AG28">
        <v>-0.123238364290413</v>
      </c>
      <c r="AH28">
        <v>-9.2448580286268997E-2</v>
      </c>
      <c r="AI28">
        <v>-3.1786239026288701E-2</v>
      </c>
      <c r="AJ28">
        <v>-9.1556795056401703E-3</v>
      </c>
      <c r="AK28">
        <v>-9.3911607126266297E-2</v>
      </c>
      <c r="AL28">
        <v>-1.5864451672264999E-2</v>
      </c>
      <c r="AM28">
        <v>-4.2125502441105002E-2</v>
      </c>
      <c r="AN28">
        <v>-4.4103659301223001E-2</v>
      </c>
      <c r="AO28">
        <v>-4.3125525411271598E-2</v>
      </c>
      <c r="AP28">
        <v>-7.9378018183850096E-2</v>
      </c>
      <c r="AQ28">
        <v>-7.6532584719321395E-2</v>
      </c>
      <c r="AR28">
        <v>-6.1966107844741797E-2</v>
      </c>
      <c r="AS28">
        <v>-5.6861915270987197E-2</v>
      </c>
      <c r="AT28">
        <v>-5.2935388534570499E-2</v>
      </c>
      <c r="AU28">
        <v>-9.1556795056404894E-3</v>
      </c>
      <c r="AV28">
        <v>-2.4252783538970101E-2</v>
      </c>
      <c r="AW28">
        <v>-7.4186529488255895E-2</v>
      </c>
      <c r="AX28">
        <v>-3.5559540702274003E-2</v>
      </c>
      <c r="AY28">
        <v>-9.0466924250739503E-2</v>
      </c>
      <c r="AZ28">
        <v>-3.3090817268171799E-2</v>
      </c>
      <c r="BA28">
        <v>-5.2116605523115402E-2</v>
      </c>
      <c r="BB28">
        <v>-0.154253713281504</v>
      </c>
      <c r="BC28">
        <v>-7.8250861360536494E-2</v>
      </c>
      <c r="BD28">
        <v>-4.2125502441104301E-2</v>
      </c>
      <c r="BE28">
        <v>-5.0441252343189802E-2</v>
      </c>
      <c r="BF28">
        <v>-9.1462295018014797E-2</v>
      </c>
      <c r="BG28">
        <v>-3.55595407022746E-2</v>
      </c>
      <c r="BH28">
        <v>-4.8711162289159698E-2</v>
      </c>
      <c r="BI28">
        <v>-1.8322360129132301E-2</v>
      </c>
      <c r="BJ28">
        <v>-0.12518245914944401</v>
      </c>
      <c r="BK28">
        <v>-3.6733127432006199E-2</v>
      </c>
      <c r="BL28">
        <v>-8.2136074286637495E-2</v>
      </c>
      <c r="BM28">
        <v>-2.0489126181929902E-2</v>
      </c>
      <c r="BN28">
        <v>-7.0536657631049396E-2</v>
      </c>
      <c r="BO28">
        <v>-4.6920273633162299E-2</v>
      </c>
      <c r="BP28">
        <v>-3.5559540702274302E-2</v>
      </c>
      <c r="BQ28">
        <v>-1.83223601291326E-2</v>
      </c>
      <c r="BR28">
        <v>-9.1556795056401893E-3</v>
      </c>
      <c r="BS28">
        <v>-2.0489126181929999E-2</v>
      </c>
      <c r="BT28">
        <v>-4.5352359508767197E-2</v>
      </c>
      <c r="BU28">
        <v>0.15807204234739899</v>
      </c>
      <c r="BV28">
        <v>-3.2149202080419799E-3</v>
      </c>
    </row>
    <row r="29" spans="1:74" x14ac:dyDescent="0.25">
      <c r="A29" t="s">
        <v>1430</v>
      </c>
      <c r="B29">
        <v>-2.9833355074399301E-3</v>
      </c>
      <c r="C29">
        <v>-5.2450648324697301E-3</v>
      </c>
      <c r="D29">
        <v>-2.11263039282195E-2</v>
      </c>
      <c r="E29">
        <v>1.6662877773460202E-2</v>
      </c>
      <c r="F29">
        <v>-2.27681422652979E-2</v>
      </c>
      <c r="G29">
        <v>-4.8698253437455402E-3</v>
      </c>
      <c r="H29">
        <v>-2.4885406279588299E-2</v>
      </c>
      <c r="I29">
        <v>2.4822493432728299E-2</v>
      </c>
      <c r="J29">
        <v>-5.5145969415008399E-2</v>
      </c>
      <c r="K29">
        <v>4.4208234512014104E-3</v>
      </c>
      <c r="L29">
        <v>-5.6548860336098003E-3</v>
      </c>
      <c r="M29">
        <v>2.65194235052666E-2</v>
      </c>
      <c r="N29">
        <v>-1.2286875292021E-2</v>
      </c>
      <c r="O29">
        <v>3.1592916626644401E-3</v>
      </c>
      <c r="P29">
        <v>-1.4201956391383301E-2</v>
      </c>
      <c r="Q29">
        <v>-6.1148469465586103E-3</v>
      </c>
      <c r="R29">
        <v>-1.7428947755629601E-2</v>
      </c>
      <c r="S29">
        <v>-1.7132535626761199E-2</v>
      </c>
      <c r="T29">
        <v>-8.6230763284111996E-3</v>
      </c>
      <c r="U29">
        <v>-6.3309184965863203E-3</v>
      </c>
      <c r="V29">
        <v>1.24087926259143E-2</v>
      </c>
      <c r="W29">
        <v>-1.4555609686894899E-2</v>
      </c>
      <c r="X29">
        <v>-1.9908361310262399E-2</v>
      </c>
      <c r="Y29">
        <v>-1.9647477104657599E-2</v>
      </c>
      <c r="Z29">
        <v>-1.1433858172950499E-2</v>
      </c>
      <c r="AA29">
        <v>-2.1652131398488199E-2</v>
      </c>
      <c r="AB29">
        <v>-7.2382358033010297E-2</v>
      </c>
      <c r="AC29">
        <v>1</v>
      </c>
      <c r="AD29">
        <v>-2.2592327622402798E-2</v>
      </c>
      <c r="AE29">
        <v>-1.0513393304811301E-2</v>
      </c>
      <c r="AF29">
        <v>-8.9604535295854798E-3</v>
      </c>
      <c r="AG29">
        <v>-4.2582507628736901E-2</v>
      </c>
      <c r="AH29">
        <v>-3.1943724650783399E-2</v>
      </c>
      <c r="AI29">
        <v>-1.0983087722879099E-2</v>
      </c>
      <c r="AJ29">
        <v>-3.1635586421483301E-3</v>
      </c>
      <c r="AK29">
        <v>-3.2449243787896501E-2</v>
      </c>
      <c r="AL29">
        <v>-5.4816382727048999E-3</v>
      </c>
      <c r="AM29">
        <v>-1.45556096868953E-2</v>
      </c>
      <c r="AN29">
        <v>-1.52391215143348E-2</v>
      </c>
      <c r="AO29">
        <v>-1.4901147263617701E-2</v>
      </c>
      <c r="AP29">
        <v>-2.7427458034921099E-2</v>
      </c>
      <c r="AQ29">
        <v>-2.6444276434711901E-2</v>
      </c>
      <c r="AR29">
        <v>-2.1411126926383799E-2</v>
      </c>
      <c r="AS29">
        <v>-1.9647477104657401E-2</v>
      </c>
      <c r="AT29">
        <v>-1.82907457355697E-2</v>
      </c>
      <c r="AU29">
        <v>-3.16355864214852E-3</v>
      </c>
      <c r="AV29">
        <v>-8.3800555615342904E-3</v>
      </c>
      <c r="AW29">
        <v>-2.5633644815657601E-2</v>
      </c>
      <c r="AX29">
        <v>-1.2286875292021E-2</v>
      </c>
      <c r="AY29">
        <v>-3.1259003754523298E-2</v>
      </c>
      <c r="AZ29">
        <v>-1.14338581729506E-2</v>
      </c>
      <c r="BA29">
        <v>-1.8007831936508002E-2</v>
      </c>
      <c r="BB29">
        <v>-5.3299229995391099E-2</v>
      </c>
      <c r="BC29">
        <v>-2.7037991943709101E-2</v>
      </c>
      <c r="BD29">
        <v>-1.4555609686894899E-2</v>
      </c>
      <c r="BE29">
        <v>-1.74289477556294E-2</v>
      </c>
      <c r="BF29">
        <v>-3.1602933857255301E-2</v>
      </c>
      <c r="BG29">
        <v>-1.2286875292021E-2</v>
      </c>
      <c r="BH29">
        <v>-1.68311503623556E-2</v>
      </c>
      <c r="BI29">
        <v>-6.3309184965865397E-3</v>
      </c>
      <c r="BJ29">
        <v>-4.3254250025204798E-2</v>
      </c>
      <c r="BK29">
        <v>-1.26923842920758E-2</v>
      </c>
      <c r="BL29">
        <v>-2.8380448166796499E-2</v>
      </c>
      <c r="BM29">
        <v>-7.0796003904442699E-3</v>
      </c>
      <c r="BN29">
        <v>-2.43725059073449E-2</v>
      </c>
      <c r="BO29">
        <v>-1.62123452500403E-2</v>
      </c>
      <c r="BP29">
        <v>-1.2286875292021099E-2</v>
      </c>
      <c r="BQ29">
        <v>-6.3309184965863003E-3</v>
      </c>
      <c r="BR29">
        <v>-3.1635586421483401E-3</v>
      </c>
      <c r="BS29">
        <v>5.0949911006640897E-2</v>
      </c>
      <c r="BT29">
        <v>2.0259379329709799E-2</v>
      </c>
      <c r="BU29">
        <v>1.06019678270881E-2</v>
      </c>
      <c r="BV29">
        <v>-3.3108758449547498E-3</v>
      </c>
    </row>
    <row r="30" spans="1:74" x14ac:dyDescent="0.25">
      <c r="A30" t="s">
        <v>1431</v>
      </c>
      <c r="B30">
        <v>-4.2630934613570098E-3</v>
      </c>
      <c r="C30">
        <v>2.2758539979482E-2</v>
      </c>
      <c r="D30">
        <v>-6.6299921081594496E-3</v>
      </c>
      <c r="E30">
        <v>5.6255650540480004E-3</v>
      </c>
      <c r="F30">
        <v>-1.60199807516078E-2</v>
      </c>
      <c r="G30">
        <v>-4.3348108887865597E-3</v>
      </c>
      <c r="H30">
        <v>-7.4771616104516402E-3</v>
      </c>
      <c r="I30">
        <v>3.1736802069905902E-2</v>
      </c>
      <c r="J30">
        <v>-2.0099215292644801E-2</v>
      </c>
      <c r="K30">
        <v>-1.8971187002757298E-2</v>
      </c>
      <c r="L30">
        <v>-6.57887441623082E-3</v>
      </c>
      <c r="M30">
        <v>2.2080111053002501E-2</v>
      </c>
      <c r="N30">
        <v>-1.10990138409356E-2</v>
      </c>
      <c r="O30">
        <v>-4.7825675784031701E-4</v>
      </c>
      <c r="P30">
        <v>-1.28289501447703E-2</v>
      </c>
      <c r="Q30">
        <v>-2.9021920567041601E-4</v>
      </c>
      <c r="R30">
        <v>-1.5743964822228101E-2</v>
      </c>
      <c r="S30">
        <v>-1.5476209006145301E-2</v>
      </c>
      <c r="T30">
        <v>-2.1225396872145901E-2</v>
      </c>
      <c r="U30">
        <v>-5.7188626358963502E-3</v>
      </c>
      <c r="V30">
        <v>4.0532839128760304E-3</v>
      </c>
      <c r="W30">
        <v>-1.31484132082808E-2</v>
      </c>
      <c r="X30">
        <v>2.8128312907092799E-2</v>
      </c>
      <c r="Y30">
        <v>-1.7748012830054699E-2</v>
      </c>
      <c r="Z30">
        <v>-1.03284640806351E-2</v>
      </c>
      <c r="AA30">
        <v>-1.9558862637244899E-2</v>
      </c>
      <c r="AB30">
        <v>-6.5384629904211303E-2</v>
      </c>
      <c r="AC30">
        <v>-2.2592327622402798E-2</v>
      </c>
      <c r="AD30">
        <v>1</v>
      </c>
      <c r="AE30">
        <v>-9.4969872349142202E-3</v>
      </c>
      <c r="AF30">
        <v>-8.0941814238581905E-3</v>
      </c>
      <c r="AG30">
        <v>-3.8465747419124001E-2</v>
      </c>
      <c r="AH30">
        <v>-2.88554928412403E-2</v>
      </c>
      <c r="AI30">
        <v>-9.9212728830746603E-3</v>
      </c>
      <c r="AJ30">
        <v>-2.85771445719964E-3</v>
      </c>
      <c r="AK30">
        <v>-2.9312139772727799E-2</v>
      </c>
      <c r="AL30">
        <v>-4.9516884979916697E-3</v>
      </c>
      <c r="AM30">
        <v>-1.31484132082808E-2</v>
      </c>
      <c r="AN30">
        <v>-1.3765844984294E-2</v>
      </c>
      <c r="AO30">
        <v>-1.34605451584686E-2</v>
      </c>
      <c r="AP30">
        <v>-2.4775846512334099E-2</v>
      </c>
      <c r="AQ30">
        <v>-2.38877162164262E-2</v>
      </c>
      <c r="AR30">
        <v>-1.9341157817421802E-2</v>
      </c>
      <c r="AS30">
        <v>-1.7748012830054699E-2</v>
      </c>
      <c r="AT30">
        <v>-1.65224465338208E-2</v>
      </c>
      <c r="AU30">
        <v>-2.8577144571998699E-3</v>
      </c>
      <c r="AV30">
        <v>-7.5698947417238297E-3</v>
      </c>
      <c r="AW30">
        <v>-2.3155454242088501E-2</v>
      </c>
      <c r="AX30">
        <v>-1.10990138409356E-2</v>
      </c>
      <c r="AY30">
        <v>-2.8236968885867901E-2</v>
      </c>
      <c r="AZ30">
        <v>-1.0328464080634901E-2</v>
      </c>
      <c r="BA30">
        <v>-1.62668840659883E-2</v>
      </c>
      <c r="BB30">
        <v>-4.8146406419072398E-2</v>
      </c>
      <c r="BC30">
        <v>-2.44240329361246E-2</v>
      </c>
      <c r="BD30">
        <v>-1.31484132082808E-2</v>
      </c>
      <c r="BE30">
        <v>-1.5743964822228101E-2</v>
      </c>
      <c r="BF30">
        <v>-2.8547648768246701E-2</v>
      </c>
      <c r="BG30">
        <v>-1.1099013840935699E-2</v>
      </c>
      <c r="BH30">
        <v>-1.52039608436476E-2</v>
      </c>
      <c r="BI30">
        <v>-5.7188626358963398E-3</v>
      </c>
      <c r="BJ30">
        <v>-3.9072547600514103E-2</v>
      </c>
      <c r="BK30">
        <v>-1.1465319341502101E-2</v>
      </c>
      <c r="BL30">
        <v>-2.56367041683765E-2</v>
      </c>
      <c r="BM30">
        <v>-6.3951640147980899E-3</v>
      </c>
      <c r="BN30">
        <v>-2.2016238789335899E-2</v>
      </c>
      <c r="BO30">
        <v>-1.4644980114764301E-2</v>
      </c>
      <c r="BP30">
        <v>-1.10990138409356E-2</v>
      </c>
      <c r="BQ30">
        <v>-5.7188626358960198E-3</v>
      </c>
      <c r="BR30">
        <v>-2.85771445719965E-3</v>
      </c>
      <c r="BS30">
        <v>-6.3951640147980699E-3</v>
      </c>
      <c r="BT30" s="21">
        <v>6.1024682342996503E-16</v>
      </c>
      <c r="BU30">
        <v>2.3395400621267399E-2</v>
      </c>
      <c r="BV30">
        <v>1.99929596100108E-2</v>
      </c>
    </row>
    <row r="31" spans="1:74" x14ac:dyDescent="0.25">
      <c r="A31" t="s">
        <v>1432</v>
      </c>
      <c r="B31">
        <v>2.72417776922847E-2</v>
      </c>
      <c r="C31">
        <v>1.0924489166759701E-2</v>
      </c>
      <c r="D31">
        <v>3.7818084841673698E-2</v>
      </c>
      <c r="E31">
        <v>-1.1778776160861299E-2</v>
      </c>
      <c r="F31">
        <v>4.6224330424749403E-2</v>
      </c>
      <c r="G31">
        <v>1.9597692191838799E-3</v>
      </c>
      <c r="H31">
        <v>-8.3476331309649699E-3</v>
      </c>
      <c r="I31">
        <v>-3.9727934723397199E-3</v>
      </c>
      <c r="J31">
        <v>-2.0053207146855798E-2</v>
      </c>
      <c r="K31">
        <v>-4.3579599729906904E-3</v>
      </c>
      <c r="L31">
        <v>1.65472530545916E-2</v>
      </c>
      <c r="M31">
        <v>3.01523551731981E-3</v>
      </c>
      <c r="N31">
        <v>-5.1649524456077404E-3</v>
      </c>
      <c r="O31">
        <v>3.3666943214891602E-2</v>
      </c>
      <c r="P31">
        <v>-5.9699824123494996E-3</v>
      </c>
      <c r="Q31">
        <v>-1.36404738452299E-2</v>
      </c>
      <c r="R31">
        <v>-7.3264914142385897E-3</v>
      </c>
      <c r="S31">
        <v>-7.2018906094351298E-3</v>
      </c>
      <c r="T31">
        <v>-1.9656782729821701E-2</v>
      </c>
      <c r="U31">
        <v>-2.6612863071154001E-3</v>
      </c>
      <c r="V31">
        <v>-1.26230661944477E-2</v>
      </c>
      <c r="W31">
        <v>-6.1186453075225697E-3</v>
      </c>
      <c r="X31">
        <v>-8.3687460801579096E-3</v>
      </c>
      <c r="Y31">
        <v>-8.2590799133142306E-3</v>
      </c>
      <c r="Z31">
        <v>-4.8063752849726096E-3</v>
      </c>
      <c r="AA31">
        <v>-9.1017631709728493E-3</v>
      </c>
      <c r="AB31">
        <v>-3.04268927824329E-2</v>
      </c>
      <c r="AC31">
        <v>-1.0513393304811301E-2</v>
      </c>
      <c r="AD31">
        <v>-9.4969872349142202E-3</v>
      </c>
      <c r="AE31">
        <v>1</v>
      </c>
      <c r="AF31">
        <v>-3.76664654531379E-3</v>
      </c>
      <c r="AG31">
        <v>-1.7900126898821499E-2</v>
      </c>
      <c r="AH31">
        <v>-1.34279721113505E-2</v>
      </c>
      <c r="AI31">
        <v>-4.6168878943088501E-3</v>
      </c>
      <c r="AJ31">
        <v>-1.3298442083318799E-3</v>
      </c>
      <c r="AK31">
        <v>-1.3640473845229701E-2</v>
      </c>
      <c r="AL31">
        <v>-2.3042800003783598E-3</v>
      </c>
      <c r="AM31">
        <v>-6.1186453075223702E-3</v>
      </c>
      <c r="AN31">
        <v>-6.4059686505893E-3</v>
      </c>
      <c r="AO31">
        <v>-6.2638966517030697E-3</v>
      </c>
      <c r="AP31">
        <v>-1.15294990050304E-2</v>
      </c>
      <c r="AQ31">
        <v>-1.11162054629537E-2</v>
      </c>
      <c r="AR31">
        <v>-9.0004537161257094E-3</v>
      </c>
      <c r="AS31">
        <v>-8.2590799133142202E-3</v>
      </c>
      <c r="AT31">
        <v>-7.6887597272412098E-3</v>
      </c>
      <c r="AU31">
        <v>-1.3298442083318799E-3</v>
      </c>
      <c r="AV31">
        <v>-3.5226684928579802E-3</v>
      </c>
      <c r="AW31">
        <v>-1.07754456144323E-2</v>
      </c>
      <c r="AX31">
        <v>-5.1649524456077898E-3</v>
      </c>
      <c r="AY31">
        <v>-1.31401405200263E-2</v>
      </c>
      <c r="AZ31">
        <v>-4.8063752849728499E-3</v>
      </c>
      <c r="BA31">
        <v>-7.5698331259996697E-3</v>
      </c>
      <c r="BB31">
        <v>-2.24050445512766E-2</v>
      </c>
      <c r="BC31">
        <v>-1.1365781721954999E-2</v>
      </c>
      <c r="BD31">
        <v>-6.1186453075225099E-3</v>
      </c>
      <c r="BE31">
        <v>-7.3264914142383503E-3</v>
      </c>
      <c r="BF31">
        <v>-1.3284716141004901E-2</v>
      </c>
      <c r="BG31">
        <v>-5.1649524456076797E-3</v>
      </c>
      <c r="BH31">
        <v>-7.0751992805608097E-3</v>
      </c>
      <c r="BI31">
        <v>-2.6612863071154001E-3</v>
      </c>
      <c r="BJ31">
        <v>-1.8182502804085201E-2</v>
      </c>
      <c r="BK31">
        <v>-5.33541358009278E-3</v>
      </c>
      <c r="BL31">
        <v>-1.1930101159384201E-2</v>
      </c>
      <c r="BM31">
        <v>-2.97600475967226E-3</v>
      </c>
      <c r="BN31">
        <v>-1.02453089984142E-2</v>
      </c>
      <c r="BO31">
        <v>-6.8150762710685701E-3</v>
      </c>
      <c r="BP31">
        <v>-5.1649524456077404E-3</v>
      </c>
      <c r="BQ31">
        <v>-2.6612863071153602E-3</v>
      </c>
      <c r="BR31">
        <v>-1.3298442083318799E-3</v>
      </c>
      <c r="BS31">
        <v>-2.97600475967226E-3</v>
      </c>
      <c r="BT31">
        <v>2.67321289867047E-3</v>
      </c>
      <c r="BU31">
        <v>2.3743980839629E-2</v>
      </c>
      <c r="BV31">
        <v>8.0653715617785803E-3</v>
      </c>
    </row>
    <row r="32" spans="1:74" x14ac:dyDescent="0.25">
      <c r="A32" t="s">
        <v>1433</v>
      </c>
      <c r="B32">
        <v>-1.3438170607411599E-2</v>
      </c>
      <c r="C32">
        <v>-1.9117128816746799E-2</v>
      </c>
      <c r="D32">
        <v>2.1337731728601001E-2</v>
      </c>
      <c r="E32">
        <v>-1.54179512621519E-2</v>
      </c>
      <c r="F32">
        <v>2.9867627555851999E-3</v>
      </c>
      <c r="G32">
        <v>-1.2011450705073199E-2</v>
      </c>
      <c r="H32">
        <v>-9.9343969219975697E-4</v>
      </c>
      <c r="I32">
        <v>5.63846981750826E-3</v>
      </c>
      <c r="J32">
        <v>-1.42412957541528E-2</v>
      </c>
      <c r="K32">
        <v>2.1951452061342702E-2</v>
      </c>
      <c r="L32">
        <v>-7.7981877502006696E-3</v>
      </c>
      <c r="M32">
        <v>2.5772781662492202E-2</v>
      </c>
      <c r="N32">
        <v>-4.4020341510682204E-3</v>
      </c>
      <c r="O32">
        <v>-1.44159650982075E-2</v>
      </c>
      <c r="P32">
        <v>-5.0881526475204499E-3</v>
      </c>
      <c r="Q32">
        <v>-1.16256310848546E-2</v>
      </c>
      <c r="R32">
        <v>-6.2442908724961999E-3</v>
      </c>
      <c r="S32">
        <v>-6.1380949290150699E-3</v>
      </c>
      <c r="T32">
        <v>9.2934791202354799E-3</v>
      </c>
      <c r="U32">
        <v>-2.2681860739400899E-3</v>
      </c>
      <c r="V32">
        <v>-1.07585053423685E-2</v>
      </c>
      <c r="W32">
        <v>-5.2148564552400804E-3</v>
      </c>
      <c r="X32">
        <v>-7.1325934622691496E-3</v>
      </c>
      <c r="Y32">
        <v>-7.0391261522115096E-3</v>
      </c>
      <c r="Z32">
        <v>-4.0964226428248903E-3</v>
      </c>
      <c r="AA32">
        <v>-7.7573361488791201E-3</v>
      </c>
      <c r="AB32">
        <v>-2.59325177820483E-2</v>
      </c>
      <c r="AC32">
        <v>-8.9604535295854798E-3</v>
      </c>
      <c r="AD32">
        <v>-8.0941814238581905E-3</v>
      </c>
      <c r="AE32">
        <v>-3.76664654531379E-3</v>
      </c>
      <c r="AF32">
        <v>1</v>
      </c>
      <c r="AG32">
        <v>-1.5256088172519101E-2</v>
      </c>
      <c r="AH32">
        <v>-1.1444518112459799E-2</v>
      </c>
      <c r="AI32">
        <v>-3.9349245508896501E-3</v>
      </c>
      <c r="AJ32">
        <v>-1.13341210443362E-3</v>
      </c>
      <c r="AK32">
        <v>-1.1625631084854499E-2</v>
      </c>
      <c r="AL32">
        <v>-1.9639133878017398E-3</v>
      </c>
      <c r="AM32">
        <v>-5.2148564552400899E-3</v>
      </c>
      <c r="AN32">
        <v>-5.4597390910236399E-3</v>
      </c>
      <c r="AO32">
        <v>-5.3386526342576396E-3</v>
      </c>
      <c r="AP32">
        <v>-9.8264696334241092E-3</v>
      </c>
      <c r="AQ32">
        <v>-9.4742239340120504E-3</v>
      </c>
      <c r="AR32">
        <v>-7.6709911757628004E-3</v>
      </c>
      <c r="AS32">
        <v>-7.0391261522114099E-3</v>
      </c>
      <c r="AT32">
        <v>-6.5530483107264E-3</v>
      </c>
      <c r="AU32">
        <v>-1.13341210443373E-3</v>
      </c>
      <c r="AV32">
        <v>-3.0023329685522101E-3</v>
      </c>
      <c r="AW32">
        <v>-9.1837979317776798E-3</v>
      </c>
      <c r="AX32">
        <v>-4.40203415106821E-3</v>
      </c>
      <c r="AY32">
        <v>-1.1199202302080701E-2</v>
      </c>
      <c r="AZ32">
        <v>-4.0964226428248504E-3</v>
      </c>
      <c r="BA32">
        <v>-6.4516884307174796E-3</v>
      </c>
      <c r="BB32">
        <v>-1.9095581674677401E-2</v>
      </c>
      <c r="BC32">
        <v>-9.6869351306767201E-3</v>
      </c>
      <c r="BD32">
        <v>-5.21485645524005E-3</v>
      </c>
      <c r="BE32">
        <v>-6.2442908724961001E-3</v>
      </c>
      <c r="BF32">
        <v>-1.1322422569384301E-2</v>
      </c>
      <c r="BG32">
        <v>-4.40203415106821E-3</v>
      </c>
      <c r="BH32">
        <v>-6.0301172540564701E-3</v>
      </c>
      <c r="BI32">
        <v>-2.2681860739402E-3</v>
      </c>
      <c r="BJ32">
        <v>-1.5496754159573901E-2</v>
      </c>
      <c r="BK32">
        <v>-4.5473163667966096E-3</v>
      </c>
      <c r="BL32">
        <v>-1.01678985977822E-2</v>
      </c>
      <c r="BM32">
        <v>-2.5364172707839998E-3</v>
      </c>
      <c r="BN32">
        <v>-8.7319681205615101E-3</v>
      </c>
      <c r="BO32">
        <v>-5.8084171738873704E-3</v>
      </c>
      <c r="BP32">
        <v>-4.40203415106823E-3</v>
      </c>
      <c r="BQ32">
        <v>-2.2681860739402E-3</v>
      </c>
      <c r="BR32">
        <v>-1.13341210443363E-3</v>
      </c>
      <c r="BS32">
        <v>-2.5364172707839899E-3</v>
      </c>
      <c r="BT32">
        <v>-1.67079071964873E-2</v>
      </c>
      <c r="BU32">
        <v>-9.4836472731803997E-3</v>
      </c>
      <c r="BV32">
        <v>-1.43598730878842E-2</v>
      </c>
    </row>
    <row r="33" spans="1:74" x14ac:dyDescent="0.25">
      <c r="A33" t="s">
        <v>1434</v>
      </c>
      <c r="B33">
        <v>-1.4746529127652499E-2</v>
      </c>
      <c r="C33">
        <v>-5.9795250933154E-3</v>
      </c>
      <c r="D33">
        <v>-2.32796941344772E-2</v>
      </c>
      <c r="E33">
        <v>1.1095335140664801E-2</v>
      </c>
      <c r="F33">
        <v>-1.44561446462561E-2</v>
      </c>
      <c r="G33">
        <v>-2.5203595993922401E-3</v>
      </c>
      <c r="H33">
        <v>3.2801025556620497E-2</v>
      </c>
      <c r="I33">
        <v>-6.70167624066665E-3</v>
      </c>
      <c r="J33">
        <v>-2.0488287507029902E-2</v>
      </c>
      <c r="K33">
        <v>-7.7711097851421397E-3</v>
      </c>
      <c r="L33">
        <v>2.4953425390316499E-2</v>
      </c>
      <c r="M33">
        <v>-1.7075796609698001E-2</v>
      </c>
      <c r="N33">
        <v>4.0972827728443399E-2</v>
      </c>
      <c r="O33">
        <v>-8.5022326270770901E-3</v>
      </c>
      <c r="P33">
        <v>2.9474190673779901E-2</v>
      </c>
      <c r="Q33">
        <v>9.4869261199186598E-3</v>
      </c>
      <c r="R33">
        <v>-1.50421366699114E-2</v>
      </c>
      <c r="S33">
        <v>-1.42903313645722E-2</v>
      </c>
      <c r="T33">
        <v>8.2759091435638393E-3</v>
      </c>
      <c r="U33">
        <v>-1.07790359581743E-2</v>
      </c>
      <c r="V33">
        <v>-1.6353932557358099E-2</v>
      </c>
      <c r="W33">
        <v>-2.4782413530167E-2</v>
      </c>
      <c r="X33">
        <v>-2.10390865430287E-2</v>
      </c>
      <c r="Y33">
        <v>-3.3451838356897003E-2</v>
      </c>
      <c r="Z33">
        <v>-1.94673124371036E-2</v>
      </c>
      <c r="AA33">
        <v>-3.6864967230468101E-2</v>
      </c>
      <c r="AB33">
        <v>-0.123238364290413</v>
      </c>
      <c r="AC33">
        <v>-4.2582507628736901E-2</v>
      </c>
      <c r="AD33">
        <v>-3.8465747419124001E-2</v>
      </c>
      <c r="AE33">
        <v>-1.7900126898821499E-2</v>
      </c>
      <c r="AF33">
        <v>-1.5256088172519101E-2</v>
      </c>
      <c r="AG33">
        <v>1</v>
      </c>
      <c r="AH33">
        <v>-5.4387456864984203E-2</v>
      </c>
      <c r="AI33">
        <v>-1.8699829663032099E-2</v>
      </c>
      <c r="AJ33">
        <v>-5.3862820028237196E-3</v>
      </c>
      <c r="AK33">
        <v>-5.5248154875775703E-2</v>
      </c>
      <c r="AL33">
        <v>-9.3330495540344307E-3</v>
      </c>
      <c r="AM33">
        <v>-2.4782413530167101E-2</v>
      </c>
      <c r="AN33">
        <v>-2.5946162292656099E-2</v>
      </c>
      <c r="AO33">
        <v>-2.5370726579278701E-2</v>
      </c>
      <c r="AP33">
        <v>-4.6698051247876599E-2</v>
      </c>
      <c r="AQ33">
        <v>-4.5024084061635002E-2</v>
      </c>
      <c r="AR33">
        <v>-3.6454632478520203E-2</v>
      </c>
      <c r="AS33">
        <v>-3.34518383568966E-2</v>
      </c>
      <c r="AT33">
        <v>-3.11418645006785E-2</v>
      </c>
      <c r="AU33">
        <v>-5.3862820028242903E-3</v>
      </c>
      <c r="AV33">
        <v>-1.42679012970993E-2</v>
      </c>
      <c r="AW33">
        <v>-4.3643900858308E-2</v>
      </c>
      <c r="AX33">
        <v>-2.0919661287332102E-2</v>
      </c>
      <c r="AY33">
        <v>-5.3221649539225598E-2</v>
      </c>
      <c r="AZ33">
        <v>-1.94673124371047E-2</v>
      </c>
      <c r="BA33">
        <v>-3.0660174835142998E-2</v>
      </c>
      <c r="BB33">
        <v>-9.0747387914264802E-2</v>
      </c>
      <c r="BC33">
        <v>-4.6034945411985002E-2</v>
      </c>
      <c r="BD33">
        <v>-2.4782413530167E-2</v>
      </c>
      <c r="BE33">
        <v>-2.96745653371406E-2</v>
      </c>
      <c r="BF33">
        <v>-5.3807225699533098E-2</v>
      </c>
      <c r="BG33">
        <v>-2.09196612873319E-2</v>
      </c>
      <c r="BH33">
        <v>-2.86567541615157E-2</v>
      </c>
      <c r="BI33">
        <v>-1.0779035958174501E-2</v>
      </c>
      <c r="BJ33">
        <v>-7.3644782604128795E-2</v>
      </c>
      <c r="BK33">
        <v>-2.16100818156197E-2</v>
      </c>
      <c r="BL33">
        <v>-4.8320614372772602E-2</v>
      </c>
      <c r="BM33">
        <v>-1.20537434211561E-2</v>
      </c>
      <c r="BN33">
        <v>-4.14966829390934E-2</v>
      </c>
      <c r="BO33">
        <v>-2.7603175196574199E-2</v>
      </c>
      <c r="BP33">
        <v>-2.0919661287332299E-2</v>
      </c>
      <c r="BQ33">
        <v>-1.0779035958174201E-2</v>
      </c>
      <c r="BR33">
        <v>-5.38628200282375E-3</v>
      </c>
      <c r="BS33">
        <v>-1.20537434211561E-2</v>
      </c>
      <c r="BT33">
        <v>3.2183047204814401E-2</v>
      </c>
      <c r="BU33">
        <v>-3.02799750666666E-2</v>
      </c>
      <c r="BV33">
        <v>-8.2524875350555495E-3</v>
      </c>
    </row>
    <row r="34" spans="1:74" x14ac:dyDescent="0.25">
      <c r="A34" t="s">
        <v>1435</v>
      </c>
      <c r="B34">
        <v>2.3772775078558499E-2</v>
      </c>
      <c r="C34">
        <v>-2.5093484225049499E-2</v>
      </c>
      <c r="D34">
        <v>1.2546858323664299E-2</v>
      </c>
      <c r="E34">
        <v>-2.40232172751939E-3</v>
      </c>
      <c r="F34">
        <v>4.06611133318125E-2</v>
      </c>
      <c r="G34">
        <v>-2.9078054249019199E-3</v>
      </c>
      <c r="H34">
        <v>4.2279580929695297E-2</v>
      </c>
      <c r="I34">
        <v>-1.96214037634635E-2</v>
      </c>
      <c r="J34">
        <v>-2.2663700755150202E-3</v>
      </c>
      <c r="K34">
        <v>4.0364315510561202E-2</v>
      </c>
      <c r="L34">
        <v>-2.3755469770384601E-2</v>
      </c>
      <c r="M34">
        <v>-5.0937586867966797E-3</v>
      </c>
      <c r="N34">
        <v>1.09958513288294E-2</v>
      </c>
      <c r="O34">
        <v>4.3484853858693398E-2</v>
      </c>
      <c r="P34">
        <v>-1.8139098274086701E-2</v>
      </c>
      <c r="Q34">
        <v>1.08951180933127E-2</v>
      </c>
      <c r="R34">
        <v>-3.33153233761742E-3</v>
      </c>
      <c r="S34">
        <v>-2.6332445562017698E-3</v>
      </c>
      <c r="T34">
        <v>-2.9404589852188801E-2</v>
      </c>
      <c r="U34">
        <v>4.3482928060503197E-2</v>
      </c>
      <c r="V34">
        <v>-2.71076144891234E-2</v>
      </c>
      <c r="W34">
        <v>4.9159910926727203E-2</v>
      </c>
      <c r="X34">
        <v>7.8371406456887605E-3</v>
      </c>
      <c r="Y34">
        <v>-2.5094255201029699E-2</v>
      </c>
      <c r="Z34">
        <v>-1.46036131456471E-2</v>
      </c>
      <c r="AA34">
        <v>-2.7654650419776598E-2</v>
      </c>
      <c r="AB34">
        <v>-9.2448580286268997E-2</v>
      </c>
      <c r="AC34">
        <v>-3.1943724650783399E-2</v>
      </c>
      <c r="AD34">
        <v>-2.88554928412403E-2</v>
      </c>
      <c r="AE34">
        <v>-1.34279721113505E-2</v>
      </c>
      <c r="AF34">
        <v>-1.1444518112459799E-2</v>
      </c>
      <c r="AG34">
        <v>-5.4387456864984203E-2</v>
      </c>
      <c r="AH34">
        <v>1</v>
      </c>
      <c r="AI34">
        <v>-1.4027877714024301E-2</v>
      </c>
      <c r="AJ34">
        <v>-4.0405771940404296E-3</v>
      </c>
      <c r="AK34">
        <v>-4.1444995729291202E-2</v>
      </c>
      <c r="AL34">
        <v>-7.0012871882865696E-3</v>
      </c>
      <c r="AM34">
        <v>-1.8590793217055E-2</v>
      </c>
      <c r="AN34">
        <v>-1.9463791828496502E-2</v>
      </c>
      <c r="AO34">
        <v>-1.9032122558510198E-2</v>
      </c>
      <c r="AP34">
        <v>-3.5031043821940298E-2</v>
      </c>
      <c r="AQ34">
        <v>-3.3775299389552399E-2</v>
      </c>
      <c r="AR34">
        <v>-2.7346833406152401E-2</v>
      </c>
      <c r="AS34">
        <v>-2.5094255201029599E-2</v>
      </c>
      <c r="AT34">
        <v>-2.3361403546143099E-2</v>
      </c>
      <c r="AU34">
        <v>-4.0405771940401503E-3</v>
      </c>
      <c r="AV34">
        <v>-1.0703219132908301E-2</v>
      </c>
      <c r="AW34">
        <v>-3.2739940161792699E-2</v>
      </c>
      <c r="AX34">
        <v>-1.56931082071653E-2</v>
      </c>
      <c r="AY34">
        <v>-3.9924791023677499E-2</v>
      </c>
      <c r="AZ34">
        <v>-1.46036131456471E-2</v>
      </c>
      <c r="BA34">
        <v>-2.3000058879053101E-2</v>
      </c>
      <c r="BB34">
        <v>-6.8075126002085595E-2</v>
      </c>
      <c r="BC34">
        <v>-3.4533607869579701E-2</v>
      </c>
      <c r="BD34">
        <v>-1.85907932170549E-2</v>
      </c>
      <c r="BE34">
        <v>-2.22606933468057E-2</v>
      </c>
      <c r="BF34">
        <v>-4.0364067258652499E-2</v>
      </c>
      <c r="BG34">
        <v>-1.56931082071654E-2</v>
      </c>
      <c r="BH34">
        <v>-2.14971713808353E-2</v>
      </c>
      <c r="BI34">
        <v>-8.0860093926558001E-3</v>
      </c>
      <c r="BJ34">
        <v>-5.5245423261203602E-2</v>
      </c>
      <c r="BK34">
        <v>-1.6211034568880001E-2</v>
      </c>
      <c r="BL34">
        <v>-3.6248226946569803E-2</v>
      </c>
      <c r="BM34">
        <v>-9.0422448629292902E-3</v>
      </c>
      <c r="BN34">
        <v>-3.1129181618057E-2</v>
      </c>
      <c r="BO34">
        <v>-2.0706817824221398E-2</v>
      </c>
      <c r="BP34">
        <v>-1.56931082071654E-2</v>
      </c>
      <c r="BQ34">
        <v>-8.0860093926560499E-3</v>
      </c>
      <c r="BR34">
        <v>-4.0405771940404097E-3</v>
      </c>
      <c r="BS34">
        <v>-9.0422448629291999E-3</v>
      </c>
      <c r="BT34">
        <v>-1.3979105305356E-2</v>
      </c>
      <c r="BU34">
        <v>-7.4140306875029399E-2</v>
      </c>
      <c r="BV34">
        <v>-2.5957523194562598E-2</v>
      </c>
    </row>
    <row r="35" spans="1:74" x14ac:dyDescent="0.25">
      <c r="A35" t="s">
        <v>1436</v>
      </c>
      <c r="B35">
        <v>1.3663431252173701E-2</v>
      </c>
      <c r="C35">
        <v>4.8966984808908702E-2</v>
      </c>
      <c r="D35">
        <v>1.9159658282857001E-2</v>
      </c>
      <c r="E35">
        <v>4.2165887386871699E-3</v>
      </c>
      <c r="F35">
        <v>-1.11368678940251E-2</v>
      </c>
      <c r="G35">
        <v>1.5030632105239999E-2</v>
      </c>
      <c r="H35">
        <v>-8.0552758133455096E-3</v>
      </c>
      <c r="I35">
        <v>-4.37873846222709E-2</v>
      </c>
      <c r="J35">
        <v>-1.2323146427723501E-3</v>
      </c>
      <c r="K35">
        <v>-4.01382576937259E-2</v>
      </c>
      <c r="L35">
        <v>-1.71301258603163E-2</v>
      </c>
      <c r="M35">
        <v>2.0003574561829801E-2</v>
      </c>
      <c r="N35">
        <v>-5.3957009073988902E-3</v>
      </c>
      <c r="O35">
        <v>3.07676157033764E-2</v>
      </c>
      <c r="P35">
        <v>-6.2366962442921801E-3</v>
      </c>
      <c r="Q35">
        <v>1.5143429537405001E-2</v>
      </c>
      <c r="R35">
        <v>-7.65380839188037E-3</v>
      </c>
      <c r="S35">
        <v>-7.5236409445280797E-3</v>
      </c>
      <c r="T35">
        <v>-2.0534965525582399E-2</v>
      </c>
      <c r="U35">
        <v>-2.7801814427859698E-3</v>
      </c>
      <c r="V35">
        <v>-1.31870119689983E-2</v>
      </c>
      <c r="W35">
        <v>-6.3920007755206001E-3</v>
      </c>
      <c r="X35">
        <v>-8.74262663481018E-3</v>
      </c>
      <c r="Y35">
        <v>-8.6280610425447397E-3</v>
      </c>
      <c r="Z35">
        <v>-5.0211040197440798E-3</v>
      </c>
      <c r="AA35">
        <v>-9.5083918618276298E-3</v>
      </c>
      <c r="AB35">
        <v>-3.1786239026288701E-2</v>
      </c>
      <c r="AC35">
        <v>-1.0983087722879099E-2</v>
      </c>
      <c r="AD35">
        <v>-9.9212728830746603E-3</v>
      </c>
      <c r="AE35">
        <v>-4.6168878943088501E-3</v>
      </c>
      <c r="AF35">
        <v>-3.9349245508896501E-3</v>
      </c>
      <c r="AG35">
        <v>-1.8699829663032099E-2</v>
      </c>
      <c r="AH35">
        <v>-1.4027877714024301E-2</v>
      </c>
      <c r="AI35">
        <v>1</v>
      </c>
      <c r="AJ35">
        <v>-1.38925608263778E-3</v>
      </c>
      <c r="AK35">
        <v>-1.42498731361304E-2</v>
      </c>
      <c r="AL35">
        <v>-2.4072255882074799E-3</v>
      </c>
      <c r="AM35">
        <v>-6.39200077552066E-3</v>
      </c>
      <c r="AN35">
        <v>-6.6921605232092996E-3</v>
      </c>
      <c r="AO35">
        <v>-6.5437413419343797E-3</v>
      </c>
      <c r="AP35">
        <v>-1.20445887737443E-2</v>
      </c>
      <c r="AQ35">
        <v>-1.16128310056944E-2</v>
      </c>
      <c r="AR35">
        <v>-9.4025563244831099E-3</v>
      </c>
      <c r="AS35">
        <v>-8.6280610425444708E-3</v>
      </c>
      <c r="AT35">
        <v>-8.0322613371442801E-3</v>
      </c>
      <c r="AU35">
        <v>-1.3892560826377601E-3</v>
      </c>
      <c r="AV35">
        <v>-3.6800465800108902E-3</v>
      </c>
      <c r="AW35">
        <v>-1.1256847433098899E-2</v>
      </c>
      <c r="AX35">
        <v>-5.3957009073989396E-3</v>
      </c>
      <c r="AY35">
        <v>-1.37271870116731E-2</v>
      </c>
      <c r="AZ35">
        <v>-5.0211040197442004E-3</v>
      </c>
      <c r="BA35">
        <v>-7.9080215930250105E-3</v>
      </c>
      <c r="BB35">
        <v>-2.3406008184729599E-2</v>
      </c>
      <c r="BC35">
        <v>-1.1873557287559599E-2</v>
      </c>
      <c r="BD35">
        <v>-6.3920007755206201E-3</v>
      </c>
      <c r="BE35">
        <v>-7.6538083918799198E-3</v>
      </c>
      <c r="BF35">
        <v>-1.3878221666398001E-2</v>
      </c>
      <c r="BG35">
        <v>-5.3957009073988399E-3</v>
      </c>
      <c r="BH35">
        <v>-7.3912895772370599E-3</v>
      </c>
      <c r="BI35">
        <v>-2.78018144278591E-3</v>
      </c>
      <c r="BJ35">
        <v>-1.8994820942100601E-2</v>
      </c>
      <c r="BK35">
        <v>-5.5737775320536601E-3</v>
      </c>
      <c r="BL35">
        <v>-1.24630881559791E-2</v>
      </c>
      <c r="BM35">
        <v>-3.1089601988188199E-3</v>
      </c>
      <c r="BN35">
        <v>-1.07030265315092E-2</v>
      </c>
      <c r="BO35">
        <v>-7.1195453602032497E-3</v>
      </c>
      <c r="BP35">
        <v>-5.3957009073990697E-3</v>
      </c>
      <c r="BQ35">
        <v>-2.7801814427858302E-3</v>
      </c>
      <c r="BR35">
        <v>-1.38925608263778E-3</v>
      </c>
      <c r="BS35">
        <v>-3.1089601988189101E-3</v>
      </c>
      <c r="BT35">
        <v>-2.0479366339978499E-2</v>
      </c>
      <c r="BU35">
        <v>4.0643520808365197E-2</v>
      </c>
      <c r="BV35">
        <v>4.4349050391708902E-2</v>
      </c>
    </row>
    <row r="36" spans="1:74" x14ac:dyDescent="0.25">
      <c r="A36" t="s">
        <v>1437</v>
      </c>
      <c r="B36">
        <v>-2.2861091179334301E-2</v>
      </c>
      <c r="C36">
        <v>5.1116190653310196E-3</v>
      </c>
      <c r="D36">
        <v>-1.0599057409713101E-2</v>
      </c>
      <c r="E36">
        <v>-1.38804265039916E-2</v>
      </c>
      <c r="F36">
        <v>-1.2056967813989799E-2</v>
      </c>
      <c r="G36">
        <v>-9.3828253291914007E-3</v>
      </c>
      <c r="H36">
        <v>-6.7696259229392802E-3</v>
      </c>
      <c r="I36">
        <v>5.4562171291804698E-2</v>
      </c>
      <c r="J36">
        <v>2.66995264411388E-2</v>
      </c>
      <c r="K36">
        <v>-2.6434856465470599E-2</v>
      </c>
      <c r="L36">
        <v>-9.2960147005544409E-3</v>
      </c>
      <c r="M36">
        <v>-2.0937963765371902E-2</v>
      </c>
      <c r="N36">
        <v>-1.55417280338154E-3</v>
      </c>
      <c r="O36">
        <v>-5.0896699392245304E-3</v>
      </c>
      <c r="P36">
        <v>-1.7964123386708399E-3</v>
      </c>
      <c r="Q36">
        <v>-4.1045205543990002E-3</v>
      </c>
      <c r="R36">
        <v>0.181511740496617</v>
      </c>
      <c r="S36">
        <v>-2.16710272475592E-3</v>
      </c>
      <c r="T36">
        <v>-5.9148728748973896E-3</v>
      </c>
      <c r="U36">
        <v>-8.00800945233573E-4</v>
      </c>
      <c r="V36">
        <v>-3.79837498627425E-3</v>
      </c>
      <c r="W36">
        <v>-1.84114611521232E-3</v>
      </c>
      <c r="X36">
        <v>-2.5182182591527401E-3</v>
      </c>
      <c r="Y36">
        <v>-2.4852188897000801E-3</v>
      </c>
      <c r="Z36">
        <v>-1.44627425507123E-3</v>
      </c>
      <c r="AA36">
        <v>-2.7387885817168399E-3</v>
      </c>
      <c r="AB36">
        <v>-9.1556795056401703E-3</v>
      </c>
      <c r="AC36">
        <v>-3.1635586421483301E-3</v>
      </c>
      <c r="AD36">
        <v>-2.85771445719964E-3</v>
      </c>
      <c r="AE36">
        <v>-1.3298442083318799E-3</v>
      </c>
      <c r="AF36">
        <v>-1.13341210443362E-3</v>
      </c>
      <c r="AG36">
        <v>-5.3862820028237196E-3</v>
      </c>
      <c r="AH36">
        <v>-4.0405771940404296E-3</v>
      </c>
      <c r="AI36">
        <v>-1.38925608263778E-3</v>
      </c>
      <c r="AJ36">
        <v>1</v>
      </c>
      <c r="AK36">
        <v>-4.1045205543990002E-3</v>
      </c>
      <c r="AL36">
        <v>-6.9337507860486901E-4</v>
      </c>
      <c r="AM36">
        <v>-1.84114611521217E-3</v>
      </c>
      <c r="AN36">
        <v>-1.92760385713204E-3</v>
      </c>
      <c r="AO36">
        <v>-1.88485333055634E-3</v>
      </c>
      <c r="AP36">
        <v>-3.46931244361542E-3</v>
      </c>
      <c r="AQ36">
        <v>-3.3449493270769799E-3</v>
      </c>
      <c r="AR36">
        <v>-2.7083038093782298E-3</v>
      </c>
      <c r="AS36">
        <v>-2.4852188897001E-3</v>
      </c>
      <c r="AT36">
        <v>-2.3136052820726099E-3</v>
      </c>
      <c r="AU36">
        <v>-4.0016006402554999E-4</v>
      </c>
      <c r="AV36">
        <v>-1.0599972845024999E-3</v>
      </c>
      <c r="AW36">
        <v>-3.2424121411812399E-3</v>
      </c>
      <c r="AX36">
        <v>-1.55417280338155E-3</v>
      </c>
      <c r="AY36">
        <v>-3.9539665164196498E-3</v>
      </c>
      <c r="AZ36">
        <v>-1.4462742550712499E-3</v>
      </c>
      <c r="BA36">
        <v>-2.27781937867916E-3</v>
      </c>
      <c r="BB36">
        <v>-6.7418454026152499E-3</v>
      </c>
      <c r="BC36">
        <v>-3.4200486892100698E-3</v>
      </c>
      <c r="BD36">
        <v>-1.8411461152122101E-3</v>
      </c>
      <c r="BE36">
        <v>-2.2045960384206001E-3</v>
      </c>
      <c r="BF36">
        <v>-3.9974704016004902E-3</v>
      </c>
      <c r="BG36">
        <v>-1.55417280338155E-3</v>
      </c>
      <c r="BH36">
        <v>-2.1289803567703098E-3</v>
      </c>
      <c r="BI36">
        <v>-8.00800945233573E-4</v>
      </c>
      <c r="BJ36">
        <v>-5.4712510237233001E-3</v>
      </c>
      <c r="BK36">
        <v>-1.60546583309236E-3</v>
      </c>
      <c r="BL36">
        <v>-3.5898566267088599E-3</v>
      </c>
      <c r="BM36">
        <v>-8.9550208040134905E-4</v>
      </c>
      <c r="BN36">
        <v>-3.08289007019106E-3</v>
      </c>
      <c r="BO36">
        <v>-2.0507073985691201E-3</v>
      </c>
      <c r="BP36">
        <v>-1.55417280338156E-3</v>
      </c>
      <c r="BQ36">
        <v>-8.0080094523361203E-4</v>
      </c>
      <c r="BR36">
        <v>-4.0016006402552999E-4</v>
      </c>
      <c r="BS36">
        <v>0.44685553812030399</v>
      </c>
      <c r="BT36">
        <v>-5.8988581358228199E-3</v>
      </c>
      <c r="BU36">
        <v>-1.84034755518604E-2</v>
      </c>
      <c r="BV36">
        <v>7.8405592031639097E-3</v>
      </c>
    </row>
    <row r="37" spans="1:74" x14ac:dyDescent="0.25">
      <c r="A37" t="s">
        <v>1438</v>
      </c>
      <c r="B37">
        <v>1.9366089834689799E-2</v>
      </c>
      <c r="C37">
        <v>-2.22854882718529E-2</v>
      </c>
      <c r="D37">
        <v>1.4048226766636101E-2</v>
      </c>
      <c r="E37">
        <v>-1.97273984256446E-2</v>
      </c>
      <c r="F37">
        <v>3.0422415735794099E-3</v>
      </c>
      <c r="G37">
        <v>1.70227180405933E-3</v>
      </c>
      <c r="H37">
        <v>3.4990655461630398E-4</v>
      </c>
      <c r="I37">
        <v>4.5334253446438801E-2</v>
      </c>
      <c r="J37">
        <v>8.2985378274686404E-3</v>
      </c>
      <c r="K37">
        <v>2.2375962134569001E-2</v>
      </c>
      <c r="L37">
        <v>3.2225951230017598E-2</v>
      </c>
      <c r="M37">
        <v>-3.58036264166188E-2</v>
      </c>
      <c r="N37">
        <v>-1.5941456407202601E-2</v>
      </c>
      <c r="O37">
        <v>-2.6701375839314302E-2</v>
      </c>
      <c r="P37">
        <v>-1.8426155009260901E-2</v>
      </c>
      <c r="Q37">
        <v>4.0441768228509103E-2</v>
      </c>
      <c r="R37">
        <v>1.47021656377768E-2</v>
      </c>
      <c r="S37">
        <v>-2.2228399275462201E-2</v>
      </c>
      <c r="T37">
        <v>6.5717631698283402E-3</v>
      </c>
      <c r="U37">
        <v>-8.2139729452953107E-3</v>
      </c>
      <c r="V37">
        <v>1.6463070997054501E-2</v>
      </c>
      <c r="W37">
        <v>3.3745470548406601E-3</v>
      </c>
      <c r="X37">
        <v>3.9744804288452597E-2</v>
      </c>
      <c r="Y37">
        <v>-2.5491379405370499E-2</v>
      </c>
      <c r="Z37">
        <v>-1.4834719755687901E-2</v>
      </c>
      <c r="AA37">
        <v>-2.8092293655506001E-2</v>
      </c>
      <c r="AB37">
        <v>-9.3911607126266297E-2</v>
      </c>
      <c r="AC37">
        <v>-3.2449243787896501E-2</v>
      </c>
      <c r="AD37">
        <v>-2.9312139772727799E-2</v>
      </c>
      <c r="AE37">
        <v>-1.3640473845229701E-2</v>
      </c>
      <c r="AF37">
        <v>-1.1625631084854499E-2</v>
      </c>
      <c r="AG37">
        <v>-5.5248154875775703E-2</v>
      </c>
      <c r="AH37">
        <v>-4.1444995729291202E-2</v>
      </c>
      <c r="AI37">
        <v>-1.42498731361304E-2</v>
      </c>
      <c r="AJ37">
        <v>-4.1045205543990002E-3</v>
      </c>
      <c r="AK37">
        <v>1</v>
      </c>
      <c r="AL37">
        <v>-7.1120846828427904E-3</v>
      </c>
      <c r="AM37">
        <v>-1.88849981617829E-2</v>
      </c>
      <c r="AN37">
        <v>-1.9771812241196701E-2</v>
      </c>
      <c r="AO37">
        <v>-1.9333311674002401E-2</v>
      </c>
      <c r="AP37">
        <v>-3.5585420721901101E-2</v>
      </c>
      <c r="AQ37">
        <v>-3.4309803752769201E-2</v>
      </c>
      <c r="AR37">
        <v>-2.7779605344220401E-2</v>
      </c>
      <c r="AS37">
        <v>-2.54913794053701E-2</v>
      </c>
      <c r="AT37">
        <v>-2.37311048471508E-2</v>
      </c>
      <c r="AU37">
        <v>-4.1045205543991702E-3</v>
      </c>
      <c r="AV37">
        <v>-1.08726008239771E-2</v>
      </c>
      <c r="AW37">
        <v>-3.3258059651005999E-2</v>
      </c>
      <c r="AX37">
        <v>-1.59414564072029E-2</v>
      </c>
      <c r="AY37">
        <v>-4.0556612958296198E-2</v>
      </c>
      <c r="AZ37">
        <v>-1.4834719755688199E-2</v>
      </c>
      <c r="BA37">
        <v>-2.3364041791038501E-2</v>
      </c>
      <c r="BB37">
        <v>-6.9152435531002102E-2</v>
      </c>
      <c r="BC37">
        <v>-3.50801126946272E-2</v>
      </c>
      <c r="BD37">
        <v>-1.88849981617829E-2</v>
      </c>
      <c r="BE37">
        <v>-2.2612975574856701E-2</v>
      </c>
      <c r="BF37">
        <v>-4.1002840872999602E-2</v>
      </c>
      <c r="BG37">
        <v>-1.5941456407203E-2</v>
      </c>
      <c r="BH37">
        <v>-2.1837370642053901E-2</v>
      </c>
      <c r="BI37">
        <v>-8.2139729452954599E-3</v>
      </c>
      <c r="BJ37">
        <v>-5.6119698850598199E-2</v>
      </c>
      <c r="BK37">
        <v>-1.6467579110774299E-2</v>
      </c>
      <c r="BL37">
        <v>-3.6821866138876398E-2</v>
      </c>
      <c r="BM37">
        <v>-9.1853411320918892E-3</v>
      </c>
      <c r="BN37">
        <v>-3.1621810364473098E-2</v>
      </c>
      <c r="BO37">
        <v>-2.1034509500544599E-2</v>
      </c>
      <c r="BP37">
        <v>-1.5941456407203101E-2</v>
      </c>
      <c r="BQ37">
        <v>-8.2139729452956802E-3</v>
      </c>
      <c r="BR37">
        <v>-4.1045205543990097E-3</v>
      </c>
      <c r="BS37">
        <v>-9.1853411320919898E-3</v>
      </c>
      <c r="BT37">
        <v>-1.55757374127947E-2</v>
      </c>
      <c r="BU37">
        <v>-5.2938430777781402E-3</v>
      </c>
      <c r="BV37">
        <v>-2.2861666811663201E-2</v>
      </c>
    </row>
    <row r="38" spans="1:74" x14ac:dyDescent="0.25">
      <c r="A38" t="s">
        <v>1439</v>
      </c>
      <c r="B38">
        <v>5.8559231501893096E-3</v>
      </c>
      <c r="C38">
        <v>2.4756264470222401E-4</v>
      </c>
      <c r="D38">
        <v>9.5625491469459294E-3</v>
      </c>
      <c r="E38">
        <v>1.34961947670541E-2</v>
      </c>
      <c r="F38">
        <v>-2.0891642513397899E-2</v>
      </c>
      <c r="G38">
        <v>2.8621579838941501E-2</v>
      </c>
      <c r="H38">
        <v>-6.5599834465218296E-4</v>
      </c>
      <c r="I38">
        <v>6.4177989904492694E-2</v>
      </c>
      <c r="J38">
        <v>-3.5560835865075302E-2</v>
      </c>
      <c r="K38">
        <v>-1.25507583136935E-2</v>
      </c>
      <c r="L38">
        <v>-1.61076166843485E-2</v>
      </c>
      <c r="M38">
        <v>3.3115688152619699E-2</v>
      </c>
      <c r="N38">
        <v>-2.6929840995855801E-3</v>
      </c>
      <c r="O38">
        <v>-8.8190966851615805E-3</v>
      </c>
      <c r="P38">
        <v>-3.11272327878528E-3</v>
      </c>
      <c r="Q38">
        <v>-7.11208468284261E-3</v>
      </c>
      <c r="R38">
        <v>-3.8200012666278599E-3</v>
      </c>
      <c r="S38">
        <v>-3.7550349402840901E-3</v>
      </c>
      <c r="T38">
        <v>-1.02489623859806E-2</v>
      </c>
      <c r="U38">
        <v>-1.3875832904523401E-3</v>
      </c>
      <c r="V38">
        <v>-6.5816126881422798E-3</v>
      </c>
      <c r="W38">
        <v>-3.19023547606413E-3</v>
      </c>
      <c r="X38">
        <v>-4.3634283886774504E-3</v>
      </c>
      <c r="Y38">
        <v>-4.3062489186466903E-3</v>
      </c>
      <c r="Z38">
        <v>-2.5060235027099501E-3</v>
      </c>
      <c r="AA38">
        <v>-4.7456203625776501E-3</v>
      </c>
      <c r="AB38">
        <v>-1.5864451672264999E-2</v>
      </c>
      <c r="AC38">
        <v>-5.4816382727048999E-3</v>
      </c>
      <c r="AD38">
        <v>-4.9516884979916697E-3</v>
      </c>
      <c r="AE38">
        <v>-2.3042800003783598E-3</v>
      </c>
      <c r="AF38">
        <v>-1.9639133878017398E-3</v>
      </c>
      <c r="AG38">
        <v>-9.3330495540344307E-3</v>
      </c>
      <c r="AH38">
        <v>-7.0012871882865696E-3</v>
      </c>
      <c r="AI38">
        <v>-2.4072255882074799E-3</v>
      </c>
      <c r="AJ38">
        <v>-6.9337507860486901E-4</v>
      </c>
      <c r="AK38">
        <v>-7.1120846828427904E-3</v>
      </c>
      <c r="AL38">
        <v>1</v>
      </c>
      <c r="AM38">
        <v>-3.19023547606411E-3</v>
      </c>
      <c r="AN38">
        <v>-3.34004463741947E-3</v>
      </c>
      <c r="AO38">
        <v>-3.2659689052566398E-3</v>
      </c>
      <c r="AP38">
        <v>-6.0114314359534498E-3</v>
      </c>
      <c r="AQ38">
        <v>-5.7959419519762398E-3</v>
      </c>
      <c r="AR38">
        <v>-4.6927980464166203E-3</v>
      </c>
      <c r="AS38">
        <v>-4.3062489186465498E-3</v>
      </c>
      <c r="AT38">
        <v>-4.0088864145498204E-3</v>
      </c>
      <c r="AU38">
        <v>-6.9337507860485199E-4</v>
      </c>
      <c r="AV38">
        <v>-1.8367042754564101E-3</v>
      </c>
      <c r="AW38">
        <v>-5.6182712253798799E-3</v>
      </c>
      <c r="AX38">
        <v>-2.69298409958559E-3</v>
      </c>
      <c r="AY38">
        <v>-6.8512130284651999E-3</v>
      </c>
      <c r="AZ38">
        <v>-2.5060235027100598E-3</v>
      </c>
      <c r="BA38">
        <v>-3.9468785936582797E-3</v>
      </c>
      <c r="BB38">
        <v>-1.1681894337362801E-2</v>
      </c>
      <c r="BC38">
        <v>-5.9260699452542299E-3</v>
      </c>
      <c r="BD38">
        <v>-3.19023547606414E-3</v>
      </c>
      <c r="BE38">
        <v>-3.8200012666276401E-3</v>
      </c>
      <c r="BF38">
        <v>-6.9265941384716E-3</v>
      </c>
      <c r="BG38">
        <v>-2.69298409958559E-3</v>
      </c>
      <c r="BH38">
        <v>-3.6889786236367701E-3</v>
      </c>
      <c r="BI38">
        <v>-1.3875832904523099E-3</v>
      </c>
      <c r="BJ38">
        <v>-9.4802791424945503E-3</v>
      </c>
      <c r="BK38">
        <v>-2.7818618055468298E-3</v>
      </c>
      <c r="BL38">
        <v>-6.22030368469117E-3</v>
      </c>
      <c r="BM38">
        <v>-1.5516761446474599E-3</v>
      </c>
      <c r="BN38">
        <v>-5.3418602627275597E-3</v>
      </c>
      <c r="BO38">
        <v>-3.55335159979203E-3</v>
      </c>
      <c r="BP38">
        <v>-2.6929840995855202E-3</v>
      </c>
      <c r="BQ38">
        <v>-1.3875832904523E-3</v>
      </c>
      <c r="BR38">
        <v>-6.9337507860486804E-4</v>
      </c>
      <c r="BS38">
        <v>-1.5516761446474499E-3</v>
      </c>
      <c r="BT38">
        <v>-1.0221212937790001E-2</v>
      </c>
      <c r="BU38">
        <v>1.44880351182774E-2</v>
      </c>
      <c r="BV38">
        <v>3.02271734116166E-3</v>
      </c>
    </row>
    <row r="39" spans="1:74" x14ac:dyDescent="0.25">
      <c r="A39" t="s">
        <v>1440</v>
      </c>
      <c r="B39">
        <v>-9.3170244518442098E-3</v>
      </c>
      <c r="C39">
        <v>1.3742007033543399E-2</v>
      </c>
      <c r="D39">
        <v>1.47977654180215E-2</v>
      </c>
      <c r="E39">
        <v>1.2950107306253201E-3</v>
      </c>
      <c r="F39">
        <v>-2.4073414281146999E-2</v>
      </c>
      <c r="G39">
        <v>-1.01232931676923E-2</v>
      </c>
      <c r="H39">
        <v>-3.1051571742586499E-2</v>
      </c>
      <c r="I39">
        <v>5.3198810043612096E-3</v>
      </c>
      <c r="J39">
        <v>-7.7762415622510397E-3</v>
      </c>
      <c r="K39">
        <v>-5.5748136585091201E-3</v>
      </c>
      <c r="L39">
        <v>-8.3670792602974393E-3</v>
      </c>
      <c r="M39">
        <v>2.65102338259719E-2</v>
      </c>
      <c r="N39">
        <v>-7.1507865890671502E-3</v>
      </c>
      <c r="O39">
        <v>-2.3417694264756699E-2</v>
      </c>
      <c r="P39">
        <v>4.0933095241070097E-2</v>
      </c>
      <c r="Q39">
        <v>-1.88849981617829E-2</v>
      </c>
      <c r="R39">
        <v>-1.0143399595944701E-2</v>
      </c>
      <c r="S39">
        <v>-9.9708919546150597E-3</v>
      </c>
      <c r="T39">
        <v>5.0225241374676202E-3</v>
      </c>
      <c r="U39">
        <v>-3.6845044818895698E-3</v>
      </c>
      <c r="V39">
        <v>-1.7476415011899699E-2</v>
      </c>
      <c r="W39">
        <v>-8.4711577248892493E-3</v>
      </c>
      <c r="X39">
        <v>-1.15863830049762E-2</v>
      </c>
      <c r="Y39">
        <v>-1.1434552109455201E-2</v>
      </c>
      <c r="Z39">
        <v>-6.6543427634140799E-3</v>
      </c>
      <c r="AA39">
        <v>-1.2601232384085399E-2</v>
      </c>
      <c r="AB39">
        <v>-4.2125502441105002E-2</v>
      </c>
      <c r="AC39">
        <v>-1.45556096868953E-2</v>
      </c>
      <c r="AD39">
        <v>-1.31484132082808E-2</v>
      </c>
      <c r="AE39">
        <v>-6.1186453075223702E-3</v>
      </c>
      <c r="AF39">
        <v>-5.2148564552400899E-3</v>
      </c>
      <c r="AG39">
        <v>-2.4782413530167101E-2</v>
      </c>
      <c r="AH39">
        <v>-1.8590793217055E-2</v>
      </c>
      <c r="AI39">
        <v>-6.39200077552066E-3</v>
      </c>
      <c r="AJ39">
        <v>-1.84114611521217E-3</v>
      </c>
      <c r="AK39">
        <v>-1.88849981617829E-2</v>
      </c>
      <c r="AL39">
        <v>-3.19023547606411E-3</v>
      </c>
      <c r="AM39">
        <v>1</v>
      </c>
      <c r="AN39">
        <v>-8.8689518827166896E-3</v>
      </c>
      <c r="AO39">
        <v>-8.6722556778608805E-3</v>
      </c>
      <c r="AP39">
        <v>-1.5962390308925298E-2</v>
      </c>
      <c r="AQ39">
        <v>-1.53901926073713E-2</v>
      </c>
      <c r="AR39">
        <v>-1.24609712105918E-2</v>
      </c>
      <c r="AS39">
        <v>-1.1434552109454901E-2</v>
      </c>
      <c r="AT39">
        <v>-1.06449537576813E-2</v>
      </c>
      <c r="AU39">
        <v>-1.84114611521243E-3</v>
      </c>
      <c r="AV39">
        <v>-4.8770730963615698E-3</v>
      </c>
      <c r="AW39">
        <v>-1.49184165396197E-2</v>
      </c>
      <c r="AX39">
        <v>-7.1507865890670704E-3</v>
      </c>
      <c r="AY39">
        <v>-1.81922953983784E-2</v>
      </c>
      <c r="AZ39">
        <v>-6.65434276341423E-3</v>
      </c>
      <c r="BA39">
        <v>-1.0480301952229499E-2</v>
      </c>
      <c r="BB39">
        <v>-3.1019393458497201E-2</v>
      </c>
      <c r="BC39">
        <v>-1.5735726585583799E-2</v>
      </c>
      <c r="BD39">
        <v>-8.4711577248892493E-3</v>
      </c>
      <c r="BE39">
        <v>-1.0143399595944701E-2</v>
      </c>
      <c r="BF39">
        <v>-1.8392457824360199E-2</v>
      </c>
      <c r="BG39">
        <v>-7.1507865890670201E-3</v>
      </c>
      <c r="BH39">
        <v>-9.7954900191654995E-3</v>
      </c>
      <c r="BI39">
        <v>-3.6845044818897602E-3</v>
      </c>
      <c r="BJ39">
        <v>-2.5173358046636601E-2</v>
      </c>
      <c r="BK39">
        <v>-7.3867870570810297E-3</v>
      </c>
      <c r="BL39">
        <v>-1.6517017005507E-2</v>
      </c>
      <c r="BM39">
        <v>-4.12022669106303E-3</v>
      </c>
      <c r="BN39">
        <v>-1.4184451639823801E-2</v>
      </c>
      <c r="BO39">
        <v>-9.4353542488220202E-3</v>
      </c>
      <c r="BP39">
        <v>-7.1507865890670002E-3</v>
      </c>
      <c r="BQ39">
        <v>-3.68450448188968E-3</v>
      </c>
      <c r="BR39">
        <v>-1.8411461152121899E-3</v>
      </c>
      <c r="BS39">
        <v>-4.1202266910631601E-3</v>
      </c>
      <c r="BT39">
        <v>5.1696740366983301E-3</v>
      </c>
      <c r="BU39">
        <v>-2.31020929377856E-2</v>
      </c>
      <c r="BV39">
        <v>1.46549651217613E-2</v>
      </c>
    </row>
    <row r="40" spans="1:74" x14ac:dyDescent="0.25">
      <c r="A40" t="s">
        <v>1441</v>
      </c>
      <c r="B40">
        <v>-3.0925110323509999E-2</v>
      </c>
      <c r="C40">
        <v>-1.5749932857072099E-2</v>
      </c>
      <c r="D40">
        <v>1.9832812310993299E-2</v>
      </c>
      <c r="E40">
        <v>4.79299329815926E-3</v>
      </c>
      <c r="F40">
        <v>-3.8824993851466302E-2</v>
      </c>
      <c r="G40">
        <v>-3.4667657198043898E-2</v>
      </c>
      <c r="H40">
        <v>-1.6795657837575299E-2</v>
      </c>
      <c r="I40">
        <v>-5.09124636438939E-3</v>
      </c>
      <c r="J40">
        <v>3.5893421863555798E-2</v>
      </c>
      <c r="K40">
        <v>2.51993072605389E-2</v>
      </c>
      <c r="L40">
        <v>-4.4779665448077703E-2</v>
      </c>
      <c r="M40">
        <v>5.0122946161549498E-2</v>
      </c>
      <c r="N40">
        <v>-7.4865778966298297E-3</v>
      </c>
      <c r="O40">
        <v>1.05475131302659E-2</v>
      </c>
      <c r="P40">
        <v>-8.6534656112028392E-3</v>
      </c>
      <c r="Q40">
        <v>1.50650485006075E-3</v>
      </c>
      <c r="R40">
        <v>-1.0619719979867499E-2</v>
      </c>
      <c r="S40">
        <v>2.86879933805969E-2</v>
      </c>
      <c r="T40">
        <v>-1.3084452608101401E-2</v>
      </c>
      <c r="U40">
        <v>-3.85752385007868E-3</v>
      </c>
      <c r="V40">
        <v>-1.829708392367E-2</v>
      </c>
      <c r="W40">
        <v>-8.8689518827170296E-3</v>
      </c>
      <c r="X40">
        <v>-1.2130463946381301E-2</v>
      </c>
      <c r="Y40">
        <v>-1.1971503276491701E-2</v>
      </c>
      <c r="Z40">
        <v>-6.96682173753409E-3</v>
      </c>
      <c r="AA40">
        <v>-1.3192969285537899E-2</v>
      </c>
      <c r="AB40">
        <v>-4.4103659301223001E-2</v>
      </c>
      <c r="AC40">
        <v>-1.52391215143348E-2</v>
      </c>
      <c r="AD40">
        <v>-1.3765844984294E-2</v>
      </c>
      <c r="AE40">
        <v>-6.4059686505893E-3</v>
      </c>
      <c r="AF40">
        <v>-5.4597390910236399E-3</v>
      </c>
      <c r="AG40">
        <v>-2.5946162292656099E-2</v>
      </c>
      <c r="AH40">
        <v>-1.9463791828496502E-2</v>
      </c>
      <c r="AI40">
        <v>-6.6921605232092996E-3</v>
      </c>
      <c r="AJ40">
        <v>-1.92760385713204E-3</v>
      </c>
      <c r="AK40">
        <v>-1.9771812241196701E-2</v>
      </c>
      <c r="AL40">
        <v>-3.34004463741947E-3</v>
      </c>
      <c r="AM40">
        <v>-8.8689518827166896E-3</v>
      </c>
      <c r="AN40">
        <v>1</v>
      </c>
      <c r="AO40">
        <v>-9.0794931247235901E-3</v>
      </c>
      <c r="AP40">
        <v>-1.67119626597289E-2</v>
      </c>
      <c r="AQ40">
        <v>-1.6112895324742402E-2</v>
      </c>
      <c r="AR40">
        <v>-1.3046121636239499E-2</v>
      </c>
      <c r="AS40">
        <v>-1.19715032764916E-2</v>
      </c>
      <c r="AT40">
        <v>-1.11448264495475E-2</v>
      </c>
      <c r="AU40">
        <v>-1.9276038571322299E-3</v>
      </c>
      <c r="AV40">
        <v>-5.1060938805377503E-3</v>
      </c>
      <c r="AW40">
        <v>-1.56189652882375E-2</v>
      </c>
      <c r="AX40">
        <v>-7.4865778966298896E-3</v>
      </c>
      <c r="AY40">
        <v>-1.9046581088950899E-2</v>
      </c>
      <c r="AZ40">
        <v>-6.9668217375340397E-3</v>
      </c>
      <c r="BA40">
        <v>-1.0972442817064E-2</v>
      </c>
      <c r="BB40">
        <v>-3.2476022398474899E-2</v>
      </c>
      <c r="BC40">
        <v>-1.6474655113208399E-2</v>
      </c>
      <c r="BD40">
        <v>-8.86895188271704E-3</v>
      </c>
      <c r="BE40">
        <v>-1.0619719979867499E-2</v>
      </c>
      <c r="BF40">
        <v>-1.9256142872878499E-2</v>
      </c>
      <c r="BG40">
        <v>-7.4865778966299304E-3</v>
      </c>
      <c r="BH40">
        <v>-1.02554730379257E-2</v>
      </c>
      <c r="BI40">
        <v>-3.8575238500787399E-3</v>
      </c>
      <c r="BJ40">
        <v>-2.6355465037096199E-2</v>
      </c>
      <c r="BK40">
        <v>-7.7336606287768698E-3</v>
      </c>
      <c r="BL40">
        <v>-1.7292633879012701E-2</v>
      </c>
      <c r="BM40">
        <v>-4.3137069873654798E-3</v>
      </c>
      <c r="BN40">
        <v>-1.4850534385248901E-2</v>
      </c>
      <c r="BO40">
        <v>-9.8784257768383295E-3</v>
      </c>
      <c r="BP40">
        <v>-7.4865778966298202E-3</v>
      </c>
      <c r="BQ40">
        <v>-3.8575238500785898E-3</v>
      </c>
      <c r="BR40">
        <v>-1.92760385713205E-3</v>
      </c>
      <c r="BS40">
        <v>-4.3137069873653896E-3</v>
      </c>
      <c r="BT40">
        <v>-2.8415283576530701E-2</v>
      </c>
      <c r="BU40">
        <v>-3.8200874244671799E-2</v>
      </c>
      <c r="BV40">
        <v>-1.41294794257294E-2</v>
      </c>
    </row>
    <row r="41" spans="1:74" x14ac:dyDescent="0.25">
      <c r="A41" t="s">
        <v>1442</v>
      </c>
      <c r="B41">
        <v>6.2993193392938504E-2</v>
      </c>
      <c r="C41">
        <v>4.2265209947245398E-2</v>
      </c>
      <c r="D41">
        <v>2.2543738555655699E-2</v>
      </c>
      <c r="E41">
        <v>7.46488728419464E-3</v>
      </c>
      <c r="F41">
        <v>-3.2940478531628E-3</v>
      </c>
      <c r="G41">
        <v>-2.1153559716727299E-3</v>
      </c>
      <c r="H41">
        <v>1.36441464990656E-3</v>
      </c>
      <c r="I41">
        <v>1.87294290881999E-3</v>
      </c>
      <c r="J41">
        <v>1.32830604331962E-2</v>
      </c>
      <c r="K41">
        <v>-1.6038249465835399E-2</v>
      </c>
      <c r="L41">
        <v>2.3453232217801399E-2</v>
      </c>
      <c r="M41">
        <v>1.28483620507822E-2</v>
      </c>
      <c r="N41">
        <v>-7.3205400739989896E-3</v>
      </c>
      <c r="O41">
        <v>-6.0507556490170204E-3</v>
      </c>
      <c r="P41">
        <v>-8.4615484752116991E-3</v>
      </c>
      <c r="Q41">
        <v>2.4170990022675799E-2</v>
      </c>
      <c r="R41">
        <v>-1.0384195123684299E-2</v>
      </c>
      <c r="S41">
        <v>-1.0207592300246799E-2</v>
      </c>
      <c r="T41">
        <v>-2.7860520927335999E-2</v>
      </c>
      <c r="U41">
        <v>-3.7719714295124502E-3</v>
      </c>
      <c r="V41">
        <v>-1.78912899792096E-2</v>
      </c>
      <c r="W41">
        <v>-8.6722556778609707E-3</v>
      </c>
      <c r="X41">
        <v>-1.18614337100072E-2</v>
      </c>
      <c r="Y41">
        <v>-1.1705998480429899E-2</v>
      </c>
      <c r="Z41">
        <v>-6.8123111015748203E-3</v>
      </c>
      <c r="AA41">
        <v>-1.2900374735070001E-2</v>
      </c>
      <c r="AB41">
        <v>-4.3125525411271598E-2</v>
      </c>
      <c r="AC41">
        <v>-1.4901147263617701E-2</v>
      </c>
      <c r="AD41">
        <v>-1.34605451584686E-2</v>
      </c>
      <c r="AE41">
        <v>-6.2638966517030697E-3</v>
      </c>
      <c r="AF41">
        <v>-5.3386526342576396E-3</v>
      </c>
      <c r="AG41">
        <v>-2.5370726579278701E-2</v>
      </c>
      <c r="AH41">
        <v>-1.9032122558510198E-2</v>
      </c>
      <c r="AI41">
        <v>-6.5437413419343797E-3</v>
      </c>
      <c r="AJ41">
        <v>-1.88485333055634E-3</v>
      </c>
      <c r="AK41">
        <v>-1.9333311674002401E-2</v>
      </c>
      <c r="AL41">
        <v>-3.2659689052566398E-3</v>
      </c>
      <c r="AM41">
        <v>-8.6722556778608805E-3</v>
      </c>
      <c r="AN41">
        <v>-9.0794931247235901E-3</v>
      </c>
      <c r="AO41">
        <v>1</v>
      </c>
      <c r="AP41">
        <v>-1.6341323640110501E-2</v>
      </c>
      <c r="AQ41">
        <v>-1.5755542460329799E-2</v>
      </c>
      <c r="AR41">
        <v>-1.27567838827058E-2</v>
      </c>
      <c r="AS41">
        <v>-1.170599848043E-2</v>
      </c>
      <c r="AT41">
        <v>-1.08976557471473E-2</v>
      </c>
      <c r="AU41">
        <v>-1.88485333055636E-3</v>
      </c>
      <c r="AV41">
        <v>-4.9928505907754399E-3</v>
      </c>
      <c r="AW41">
        <v>-1.52725668370342E-2</v>
      </c>
      <c r="AX41">
        <v>-7.3205400739990798E-3</v>
      </c>
      <c r="AY41">
        <v>-1.8624164746498501E-2</v>
      </c>
      <c r="AZ41">
        <v>-6.81231110157496E-3</v>
      </c>
      <c r="BA41">
        <v>-1.0729095250332801E-2</v>
      </c>
      <c r="BB41">
        <v>-3.1755767013272901E-2</v>
      </c>
      <c r="BC41">
        <v>-1.6109279116141899E-2</v>
      </c>
      <c r="BD41">
        <v>-8.6722556778609395E-3</v>
      </c>
      <c r="BE41">
        <v>-1.0384195123683901E-2</v>
      </c>
      <c r="BF41">
        <v>-1.8829078855242602E-2</v>
      </c>
      <c r="BG41">
        <v>-7.3205400739987598E-3</v>
      </c>
      <c r="BH41">
        <v>-1.00280264746519E-2</v>
      </c>
      <c r="BI41">
        <v>-3.7719714295124502E-3</v>
      </c>
      <c r="BJ41">
        <v>-2.57709517802234E-2</v>
      </c>
      <c r="BK41">
        <v>-7.5621429888753497E-3</v>
      </c>
      <c r="BL41">
        <v>-1.6909116694462802E-2</v>
      </c>
      <c r="BM41">
        <v>-4.2180373068331301E-3</v>
      </c>
      <c r="BN41">
        <v>-1.4521178245730799E-2</v>
      </c>
      <c r="BO41">
        <v>-9.65934139280244E-3</v>
      </c>
      <c r="BP41">
        <v>-7.3205400739992403E-3</v>
      </c>
      <c r="BQ41">
        <v>-3.7719714295124098E-3</v>
      </c>
      <c r="BR41">
        <v>-1.88485333055634E-3</v>
      </c>
      <c r="BS41">
        <v>-4.2180373068331197E-3</v>
      </c>
      <c r="BT41">
        <v>5.1149820220274297E-2</v>
      </c>
      <c r="BU41">
        <v>-3.5111321355166397E-2</v>
      </c>
      <c r="BV41">
        <v>3.8103744017795801E-2</v>
      </c>
    </row>
    <row r="42" spans="1:74" x14ac:dyDescent="0.25">
      <c r="A42" t="s">
        <v>1443</v>
      </c>
      <c r="B42">
        <v>3.2233784677059799E-2</v>
      </c>
      <c r="C42">
        <v>-1.8710500862611199E-2</v>
      </c>
      <c r="D42">
        <v>-2.87225147329233E-2</v>
      </c>
      <c r="E42">
        <v>-3.2592823135328498E-2</v>
      </c>
      <c r="F42">
        <v>1.5795702833444902E-2</v>
      </c>
      <c r="G42">
        <v>-4.8065441943105002E-3</v>
      </c>
      <c r="H42">
        <v>-1.18679704251154E-2</v>
      </c>
      <c r="I42">
        <v>2.6905866273027801E-3</v>
      </c>
      <c r="J42">
        <v>-1.2663638420270999E-3</v>
      </c>
      <c r="K42">
        <v>2.5524134890311301E-2</v>
      </c>
      <c r="L42">
        <v>1.2651666758522801E-2</v>
      </c>
      <c r="M42">
        <v>8.7309946850030306E-3</v>
      </c>
      <c r="N42">
        <v>1.7289051977269099E-2</v>
      </c>
      <c r="O42">
        <v>2.5467373917900799E-2</v>
      </c>
      <c r="P42">
        <v>-1.55745568853588E-2</v>
      </c>
      <c r="Q42">
        <v>-2.35192940699602E-2</v>
      </c>
      <c r="R42">
        <v>2.7055544062059701E-3</v>
      </c>
      <c r="S42">
        <v>4.7774119323372201E-2</v>
      </c>
      <c r="T42">
        <v>-7.5944424209517299E-3</v>
      </c>
      <c r="U42">
        <v>-6.9427934817118103E-3</v>
      </c>
      <c r="V42">
        <v>-3.2931196263894798E-2</v>
      </c>
      <c r="W42">
        <v>-1.59623903089256E-2</v>
      </c>
      <c r="X42">
        <v>-2.18324783696042E-2</v>
      </c>
      <c r="Y42">
        <v>-2.1546380047042301E-2</v>
      </c>
      <c r="Z42">
        <v>-1.2538925597727299E-2</v>
      </c>
      <c r="AA42">
        <v>-2.3744781554153601E-2</v>
      </c>
      <c r="AB42">
        <v>-7.9378018183850096E-2</v>
      </c>
      <c r="AC42">
        <v>-2.7427458034921099E-2</v>
      </c>
      <c r="AD42">
        <v>-2.4775846512334099E-2</v>
      </c>
      <c r="AE42">
        <v>-1.15294990050304E-2</v>
      </c>
      <c r="AF42">
        <v>-9.8264696334241092E-3</v>
      </c>
      <c r="AG42">
        <v>-4.6698051247876599E-2</v>
      </c>
      <c r="AH42">
        <v>-3.5031043821940298E-2</v>
      </c>
      <c r="AI42">
        <v>-1.20445887737443E-2</v>
      </c>
      <c r="AJ42">
        <v>-3.46931244361542E-3</v>
      </c>
      <c r="AK42">
        <v>-3.5585420721901101E-2</v>
      </c>
      <c r="AL42">
        <v>-6.0114314359534498E-3</v>
      </c>
      <c r="AM42">
        <v>-1.5962390308925298E-2</v>
      </c>
      <c r="AN42">
        <v>-1.67119626597289E-2</v>
      </c>
      <c r="AO42">
        <v>-1.6341323640110501E-2</v>
      </c>
      <c r="AP42">
        <v>1</v>
      </c>
      <c r="AQ42">
        <v>-2.90000811349082E-2</v>
      </c>
      <c r="AR42">
        <v>-2.3480484315308199E-2</v>
      </c>
      <c r="AS42">
        <v>-2.1546380047041899E-2</v>
      </c>
      <c r="AT42">
        <v>-2.0058522367179501E-2</v>
      </c>
      <c r="AU42">
        <v>-3.4693124436154799E-3</v>
      </c>
      <c r="AV42">
        <v>-9.1899769615385197E-3</v>
      </c>
      <c r="AW42">
        <v>-2.81111030310413E-2</v>
      </c>
      <c r="AX42">
        <v>-1.34743857047042E-2</v>
      </c>
      <c r="AY42">
        <v>-3.4280145547400401E-2</v>
      </c>
      <c r="AZ42">
        <v>-1.25389255977283E-2</v>
      </c>
      <c r="BA42">
        <v>-1.9748265319789099E-2</v>
      </c>
      <c r="BB42">
        <v>-5.8450530802410298E-2</v>
      </c>
      <c r="BC42">
        <v>-2.9651178470639802E-2</v>
      </c>
      <c r="BD42">
        <v>-1.59623903089256E-2</v>
      </c>
      <c r="BE42">
        <v>-1.9113432740624901E-2</v>
      </c>
      <c r="BF42">
        <v>-3.46573160443353E-2</v>
      </c>
      <c r="BG42">
        <v>-1.34743857047043E-2</v>
      </c>
      <c r="BH42">
        <v>-1.8457859011846899E-2</v>
      </c>
      <c r="BI42">
        <v>-6.9427934817117998E-3</v>
      </c>
      <c r="BJ42">
        <v>-4.74347166676133E-2</v>
      </c>
      <c r="BK42">
        <v>-1.39190866187771E-2</v>
      </c>
      <c r="BL42">
        <v>-3.11233813303287E-2</v>
      </c>
      <c r="BM42">
        <v>-7.7638345005395897E-3</v>
      </c>
      <c r="BN42">
        <v>-2.6728076698149798E-2</v>
      </c>
      <c r="BO42">
        <v>-1.77792471954781E-2</v>
      </c>
      <c r="BP42">
        <v>-1.34743857047043E-2</v>
      </c>
      <c r="BQ42">
        <v>-6.9427934817117799E-3</v>
      </c>
      <c r="BR42">
        <v>-3.46931244361543E-3</v>
      </c>
      <c r="BS42">
        <v>-7.7638345005396001E-3</v>
      </c>
      <c r="BT42">
        <v>-2.4870419722745701E-2</v>
      </c>
      <c r="BU42">
        <v>5.0240133667226503E-2</v>
      </c>
      <c r="BV42">
        <v>-1.5526176690695099E-2</v>
      </c>
    </row>
    <row r="43" spans="1:74" x14ac:dyDescent="0.25">
      <c r="A43" t="s">
        <v>1444</v>
      </c>
      <c r="B43">
        <v>2.1277994659497E-2</v>
      </c>
      <c r="C43">
        <v>9.2638573872284892E-3</v>
      </c>
      <c r="D43">
        <v>2.4336821102052601E-2</v>
      </c>
      <c r="E43">
        <v>-1.81641958416787E-2</v>
      </c>
      <c r="F43">
        <v>4.4656047569691201E-2</v>
      </c>
      <c r="G43">
        <v>-7.6360034907797499E-3</v>
      </c>
      <c r="H43">
        <v>-2.4734390787619801E-2</v>
      </c>
      <c r="I43">
        <v>-5.9282176772051801E-4</v>
      </c>
      <c r="J43">
        <v>-5.3857849570247904E-3</v>
      </c>
      <c r="K43">
        <v>1.7187521099128501E-2</v>
      </c>
      <c r="L43">
        <v>-3.90999020877867E-2</v>
      </c>
      <c r="M43">
        <v>-2.7097185014245801E-3</v>
      </c>
      <c r="N43">
        <v>5.0691834039392099E-2</v>
      </c>
      <c r="O43">
        <v>3.97786316194879E-2</v>
      </c>
      <c r="P43">
        <v>1.2587160542845701E-2</v>
      </c>
      <c r="Q43">
        <v>1.56462296671043E-2</v>
      </c>
      <c r="R43">
        <v>-1.8428280825945002E-2</v>
      </c>
      <c r="S43">
        <v>4.8502297287001603E-3</v>
      </c>
      <c r="T43">
        <v>-4.2251203762697998E-3</v>
      </c>
      <c r="U43">
        <v>0.116356042082534</v>
      </c>
      <c r="V43">
        <v>-1.8333413469521598E-2</v>
      </c>
      <c r="W43">
        <v>1.15534219013304E-2</v>
      </c>
      <c r="X43">
        <v>-2.10498578659967E-2</v>
      </c>
      <c r="Y43">
        <v>-2.0774015200602101E-2</v>
      </c>
      <c r="Z43">
        <v>-1.2089447526578199E-2</v>
      </c>
      <c r="AA43">
        <v>-2.2893611449533301E-2</v>
      </c>
      <c r="AB43">
        <v>-7.6532584719321395E-2</v>
      </c>
      <c r="AC43">
        <v>-2.6444276434711901E-2</v>
      </c>
      <c r="AD43">
        <v>-2.38877162164262E-2</v>
      </c>
      <c r="AE43">
        <v>-1.11162054629537E-2</v>
      </c>
      <c r="AF43">
        <v>-9.4742239340120504E-3</v>
      </c>
      <c r="AG43">
        <v>-4.5024084061635002E-2</v>
      </c>
      <c r="AH43">
        <v>-3.3775299389552399E-2</v>
      </c>
      <c r="AI43">
        <v>-1.16128310056944E-2</v>
      </c>
      <c r="AJ43">
        <v>-3.3449493270769799E-3</v>
      </c>
      <c r="AK43">
        <v>-3.4309803752769201E-2</v>
      </c>
      <c r="AL43">
        <v>-5.7959419519762398E-3</v>
      </c>
      <c r="AM43">
        <v>-1.53901926073713E-2</v>
      </c>
      <c r="AN43">
        <v>-1.6112895324742402E-2</v>
      </c>
      <c r="AO43">
        <v>-1.5755542460329799E-2</v>
      </c>
      <c r="AP43">
        <v>-2.90000811349082E-2</v>
      </c>
      <c r="AQ43">
        <v>1</v>
      </c>
      <c r="AR43">
        <v>-2.2638788372745699E-2</v>
      </c>
      <c r="AS43">
        <v>-2.0774015200601799E-2</v>
      </c>
      <c r="AT43">
        <v>-1.93394921860486E-2</v>
      </c>
      <c r="AU43">
        <v>-3.3449493270772202E-3</v>
      </c>
      <c r="AV43">
        <v>-8.8605473715472494E-3</v>
      </c>
      <c r="AW43">
        <v>-2.7103415070073699E-2</v>
      </c>
      <c r="AX43">
        <v>-1.29913745528093E-2</v>
      </c>
      <c r="AY43">
        <v>-3.3051318278327302E-2</v>
      </c>
      <c r="AZ43">
        <v>-1.20894475265784E-2</v>
      </c>
      <c r="BA43">
        <v>-1.9040356804396801E-2</v>
      </c>
      <c r="BB43">
        <v>-5.6355276975597897E-2</v>
      </c>
      <c r="BC43">
        <v>-2.85882840142999E-2</v>
      </c>
      <c r="BD43">
        <v>-1.5390192607370999E-2</v>
      </c>
      <c r="BE43">
        <v>-1.8428280825944499E-2</v>
      </c>
      <c r="BF43">
        <v>-3.3414968488682799E-2</v>
      </c>
      <c r="BG43">
        <v>-1.29913745528093E-2</v>
      </c>
      <c r="BH43">
        <v>-1.77962071979368E-2</v>
      </c>
      <c r="BI43">
        <v>-6.6939178186233303E-3</v>
      </c>
      <c r="BJ43">
        <v>-4.5734342517759298E-2</v>
      </c>
      <c r="BK43">
        <v>-1.34201344432643E-2</v>
      </c>
      <c r="BL43">
        <v>-3.0007713381030799E-2</v>
      </c>
      <c r="BM43">
        <v>-7.4855272940064299E-3</v>
      </c>
      <c r="BN43">
        <v>-2.5769965553283199E-2</v>
      </c>
      <c r="BO43">
        <v>-1.7141921319857801E-2</v>
      </c>
      <c r="BP43">
        <v>-1.29913745528099E-2</v>
      </c>
      <c r="BQ43">
        <v>-6.6939178186231898E-3</v>
      </c>
      <c r="BR43">
        <v>-3.3449493270769899E-3</v>
      </c>
      <c r="BS43">
        <v>-7.4855272940064603E-3</v>
      </c>
      <c r="BT43">
        <v>3.22682081055174E-2</v>
      </c>
      <c r="BU43">
        <v>-3.0455921719821401E-2</v>
      </c>
      <c r="BV43">
        <v>4.7047284863449999E-3</v>
      </c>
    </row>
    <row r="44" spans="1:74" x14ac:dyDescent="0.25">
      <c r="A44" t="s">
        <v>1445</v>
      </c>
      <c r="B44">
        <v>-2.6014721582614999E-3</v>
      </c>
      <c r="C44">
        <v>4.2939396705759802E-2</v>
      </c>
      <c r="D44">
        <v>-1.3555755457347799E-2</v>
      </c>
      <c r="E44">
        <v>3.24932892086989E-2</v>
      </c>
      <c r="F44">
        <v>-3.6253939406847902E-2</v>
      </c>
      <c r="G44">
        <v>1.00531993358198E-2</v>
      </c>
      <c r="H44">
        <v>-4.1353452072487298E-3</v>
      </c>
      <c r="I44">
        <v>2.93079023775745E-3</v>
      </c>
      <c r="J44">
        <v>4.9218923636402401E-3</v>
      </c>
      <c r="K44">
        <v>-6.0712972979478003E-2</v>
      </c>
      <c r="L44">
        <v>2.3680059825397601E-2</v>
      </c>
      <c r="M44">
        <v>-2.7262428372277499E-2</v>
      </c>
      <c r="N44">
        <v>-1.05187211374499E-2</v>
      </c>
      <c r="O44">
        <v>3.3238475020774898E-3</v>
      </c>
      <c r="P44">
        <v>2.16145968350402E-2</v>
      </c>
      <c r="Q44">
        <v>-2.7779605344220502E-2</v>
      </c>
      <c r="R44">
        <v>-1.4920818906635E-2</v>
      </c>
      <c r="S44">
        <v>-1.46670622393602E-2</v>
      </c>
      <c r="T44">
        <v>4.8485609840630002E-2</v>
      </c>
      <c r="U44">
        <v>-5.4198618140740102E-3</v>
      </c>
      <c r="V44">
        <v>-9.2915067659661392E-3</v>
      </c>
      <c r="W44">
        <v>-1.24609712105918E-2</v>
      </c>
      <c r="X44">
        <v>7.2349603813818197E-3</v>
      </c>
      <c r="Y44">
        <v>-1.6820088737494899E-2</v>
      </c>
      <c r="Z44">
        <v>-9.7884582359617899E-3</v>
      </c>
      <c r="AA44">
        <v>-1.8536261400816899E-2</v>
      </c>
      <c r="AB44">
        <v>-6.1966107844741797E-2</v>
      </c>
      <c r="AC44">
        <v>-2.1411126926383799E-2</v>
      </c>
      <c r="AD44">
        <v>-1.9341157817421802E-2</v>
      </c>
      <c r="AE44">
        <v>-9.0004537161257094E-3</v>
      </c>
      <c r="AF44">
        <v>-7.6709911757628004E-3</v>
      </c>
      <c r="AG44">
        <v>-3.6454632478520203E-2</v>
      </c>
      <c r="AH44">
        <v>-2.7346833406152401E-2</v>
      </c>
      <c r="AI44">
        <v>-9.4025563244831099E-3</v>
      </c>
      <c r="AJ44">
        <v>-2.7083038093782298E-3</v>
      </c>
      <c r="AK44">
        <v>-2.7779605344220401E-2</v>
      </c>
      <c r="AL44">
        <v>-4.6927980464166203E-3</v>
      </c>
      <c r="AM44">
        <v>-1.24609712105918E-2</v>
      </c>
      <c r="AN44">
        <v>-1.3046121636239499E-2</v>
      </c>
      <c r="AO44">
        <v>-1.27567838827058E-2</v>
      </c>
      <c r="AP44">
        <v>-2.3480484315308199E-2</v>
      </c>
      <c r="AQ44">
        <v>-2.2638788372745699E-2</v>
      </c>
      <c r="AR44">
        <v>1</v>
      </c>
      <c r="AS44">
        <v>-1.6820088737494798E-2</v>
      </c>
      <c r="AT44">
        <v>-1.5658599051086901E-2</v>
      </c>
      <c r="AU44">
        <v>-2.7083038093780802E-3</v>
      </c>
      <c r="AV44">
        <v>-7.1741159141865503E-3</v>
      </c>
      <c r="AW44">
        <v>-2.1944811446685801E-2</v>
      </c>
      <c r="AX44">
        <v>-1.05187211374499E-2</v>
      </c>
      <c r="AY44">
        <v>-2.6760647903854899E-2</v>
      </c>
      <c r="AZ44">
        <v>-9.7884582359619408E-3</v>
      </c>
      <c r="BA44">
        <v>-1.5416398223981E-2</v>
      </c>
      <c r="BB44">
        <v>-4.56291549997603E-2</v>
      </c>
      <c r="BC44">
        <v>-2.3147064702218001E-2</v>
      </c>
      <c r="BD44">
        <v>-1.24609712105918E-2</v>
      </c>
      <c r="BE44">
        <v>-1.49208189066349E-2</v>
      </c>
      <c r="BF44">
        <v>-2.7055084427009699E-2</v>
      </c>
      <c r="BG44">
        <v>-1.0518721137449999E-2</v>
      </c>
      <c r="BH44">
        <v>-1.4409048100217399E-2</v>
      </c>
      <c r="BI44">
        <v>-5.4198618140741299E-3</v>
      </c>
      <c r="BJ44">
        <v>-3.70297071640441E-2</v>
      </c>
      <c r="BK44">
        <v>-1.0865874989745601E-2</v>
      </c>
      <c r="BL44">
        <v>-2.4296333520716501E-2</v>
      </c>
      <c r="BM44">
        <v>-6.0608039474466897E-3</v>
      </c>
      <c r="BN44">
        <v>-2.0865157899559499E-2</v>
      </c>
      <c r="BO44">
        <v>-1.38792927100006E-2</v>
      </c>
      <c r="BP44">
        <v>-1.0518721137449999E-2</v>
      </c>
      <c r="BQ44">
        <v>-5.41986181407426E-3</v>
      </c>
      <c r="BR44">
        <v>-2.7083038093782198E-3</v>
      </c>
      <c r="BS44">
        <v>-6.0608039474467704E-3</v>
      </c>
      <c r="BT44">
        <v>2.6615849333746801E-2</v>
      </c>
      <c r="BU44">
        <v>-9.8301639941449897E-3</v>
      </c>
      <c r="BV44">
        <v>5.0574173803526697E-2</v>
      </c>
    </row>
    <row r="45" spans="1:74" x14ac:dyDescent="0.25">
      <c r="A45" t="s">
        <v>1446</v>
      </c>
      <c r="B45">
        <v>2.3159548131445801E-2</v>
      </c>
      <c r="C45">
        <v>1.6821262777959801E-2</v>
      </c>
      <c r="D45">
        <v>1.32006246223618E-2</v>
      </c>
      <c r="E45">
        <v>4.0192116901080897E-2</v>
      </c>
      <c r="F45">
        <v>-2.2846389348559398E-2</v>
      </c>
      <c r="G45">
        <v>4.4773603985839398E-3</v>
      </c>
      <c r="H45">
        <v>9.2233021838879995E-3</v>
      </c>
      <c r="I45">
        <v>-2.4868863338440999E-2</v>
      </c>
      <c r="J45">
        <v>4.52280119172681E-2</v>
      </c>
      <c r="K45">
        <v>-1.03255317639083E-2</v>
      </c>
      <c r="L45">
        <v>1.07035509715086E-2</v>
      </c>
      <c r="M45">
        <v>-3.1853266408811497E-2</v>
      </c>
      <c r="N45">
        <v>-9.6522865624433501E-3</v>
      </c>
      <c r="O45">
        <v>2.3116242760425201E-2</v>
      </c>
      <c r="P45">
        <v>-1.1156730216509401E-2</v>
      </c>
      <c r="Q45">
        <v>-2.5491379405370499E-2</v>
      </c>
      <c r="R45">
        <v>1.6334053802630401E-2</v>
      </c>
      <c r="S45">
        <v>-1.3458925844081499E-2</v>
      </c>
      <c r="T45">
        <v>4.7430932304158797E-2</v>
      </c>
      <c r="U45">
        <v>-4.9734239243245599E-3</v>
      </c>
      <c r="V45">
        <v>-5.7512325945925803E-3</v>
      </c>
      <c r="W45">
        <v>-1.1434552109455201E-2</v>
      </c>
      <c r="X45">
        <v>1.0742957188288899E-2</v>
      </c>
      <c r="Y45">
        <v>-1.5434606011372601E-2</v>
      </c>
      <c r="Z45">
        <v>-8.9821759378748301E-3</v>
      </c>
      <c r="AA45">
        <v>-1.7009416306327199E-2</v>
      </c>
      <c r="AB45">
        <v>-5.6861915270987197E-2</v>
      </c>
      <c r="AC45">
        <v>-1.9647477104657401E-2</v>
      </c>
      <c r="AD45">
        <v>-1.7748012830054699E-2</v>
      </c>
      <c r="AE45">
        <v>-8.2590799133142202E-3</v>
      </c>
      <c r="AF45">
        <v>-7.0391261522114099E-3</v>
      </c>
      <c r="AG45">
        <v>-3.34518383568966E-2</v>
      </c>
      <c r="AH45">
        <v>-2.5094255201029599E-2</v>
      </c>
      <c r="AI45">
        <v>-8.6280610425444708E-3</v>
      </c>
      <c r="AJ45">
        <v>-2.4852188897001E-3</v>
      </c>
      <c r="AK45">
        <v>-2.54913794053701E-2</v>
      </c>
      <c r="AL45">
        <v>-4.3062489186465498E-3</v>
      </c>
      <c r="AM45">
        <v>-1.1434552109454901E-2</v>
      </c>
      <c r="AN45">
        <v>-1.19715032764916E-2</v>
      </c>
      <c r="AO45">
        <v>-1.170599848043E-2</v>
      </c>
      <c r="AP45">
        <v>-2.1546380047041899E-2</v>
      </c>
      <c r="AQ45">
        <v>-2.0774015200601799E-2</v>
      </c>
      <c r="AR45">
        <v>-1.6820088737494798E-2</v>
      </c>
      <c r="AS45">
        <v>1</v>
      </c>
      <c r="AT45">
        <v>-1.43687890602414E-2</v>
      </c>
      <c r="AU45">
        <v>-2.48521888969992E-3</v>
      </c>
      <c r="AV45">
        <v>-6.5831788609157097E-3</v>
      </c>
      <c r="AW45">
        <v>-2.0137201649740401E-2</v>
      </c>
      <c r="AX45">
        <v>-9.6522865624432408E-3</v>
      </c>
      <c r="AY45">
        <v>-2.4556354217342102E-2</v>
      </c>
      <c r="AZ45">
        <v>-8.9821759378749793E-3</v>
      </c>
      <c r="BA45">
        <v>-1.41465384882992E-2</v>
      </c>
      <c r="BB45">
        <v>-4.1870648903485901E-2</v>
      </c>
      <c r="BC45">
        <v>-2.1240424445686999E-2</v>
      </c>
      <c r="BD45">
        <v>-1.14345521094554E-2</v>
      </c>
      <c r="BE45">
        <v>-1.36917803933796E-2</v>
      </c>
      <c r="BF45">
        <v>-2.4826537793728998E-2</v>
      </c>
      <c r="BG45">
        <v>-9.6522865624432495E-3</v>
      </c>
      <c r="BH45">
        <v>-1.32221645139149E-2</v>
      </c>
      <c r="BI45">
        <v>-4.9734239243245798E-3</v>
      </c>
      <c r="BJ45">
        <v>-3.39795437297239E-2</v>
      </c>
      <c r="BK45">
        <v>-9.9708451039081901E-3</v>
      </c>
      <c r="BL45">
        <v>-2.22950271705319E-2</v>
      </c>
      <c r="BM45">
        <v>-5.56157119626168E-3</v>
      </c>
      <c r="BN45">
        <v>-1.91464799366305E-2</v>
      </c>
      <c r="BO45">
        <v>-1.2736045453662701E-2</v>
      </c>
      <c r="BP45">
        <v>-9.6522865624431801E-3</v>
      </c>
      <c r="BQ45">
        <v>-4.9734239243246397E-3</v>
      </c>
      <c r="BR45">
        <v>-2.48521888970011E-3</v>
      </c>
      <c r="BS45">
        <v>-5.5615711962616601E-3</v>
      </c>
      <c r="BT45">
        <v>1.15690181726395E-2</v>
      </c>
      <c r="BU45">
        <v>-2.8996541535043201E-2</v>
      </c>
      <c r="BV45">
        <v>2.0014488203508801E-2</v>
      </c>
    </row>
    <row r="46" spans="1:74" x14ac:dyDescent="0.25">
      <c r="A46" t="s">
        <v>1447</v>
      </c>
      <c r="B46">
        <v>8.8722182842382105E-3</v>
      </c>
      <c r="C46">
        <v>-7.7272100736966503E-3</v>
      </c>
      <c r="D46">
        <v>1.4964331972460601E-2</v>
      </c>
      <c r="E46">
        <v>2.68754125869116E-2</v>
      </c>
      <c r="F46">
        <v>-3.2729683783513597E-2</v>
      </c>
      <c r="G46">
        <v>9.0151797290976294E-3</v>
      </c>
      <c r="H46">
        <v>-7.1463201673584997E-3</v>
      </c>
      <c r="I46">
        <v>3.3001250114063997E-2</v>
      </c>
      <c r="J46">
        <v>2.5095184043438402E-2</v>
      </c>
      <c r="K46">
        <v>1.6627645111594602E-2</v>
      </c>
      <c r="L46">
        <v>1.2765406795826799E-3</v>
      </c>
      <c r="M46">
        <v>5.2457759907937399E-3</v>
      </c>
      <c r="N46">
        <v>-8.9857602754847103E-3</v>
      </c>
      <c r="O46" s="21">
        <v>-9.3865845778254693E-5</v>
      </c>
      <c r="P46">
        <v>-1.0386316499748E-2</v>
      </c>
      <c r="Q46">
        <v>-5.9309962009233396E-3</v>
      </c>
      <c r="R46">
        <v>1.9441344616409902E-2</v>
      </c>
      <c r="S46">
        <v>-1.25295369566628E-2</v>
      </c>
      <c r="T46">
        <v>1.7359373896886202E-2</v>
      </c>
      <c r="U46">
        <v>-4.6299905046569998E-3</v>
      </c>
      <c r="V46">
        <v>-2.8378803289268199E-3</v>
      </c>
      <c r="W46">
        <v>-1.06449537576816E-2</v>
      </c>
      <c r="X46">
        <v>-1.4559581501403299E-2</v>
      </c>
      <c r="Y46">
        <v>-1.43687890602414E-2</v>
      </c>
      <c r="Z46">
        <v>-8.3619232818897601E-3</v>
      </c>
      <c r="AA46">
        <v>-1.5834852847124999E-2</v>
      </c>
      <c r="AB46">
        <v>-5.2935388534570499E-2</v>
      </c>
      <c r="AC46">
        <v>-1.82907457355697E-2</v>
      </c>
      <c r="AD46">
        <v>-1.65224465338208E-2</v>
      </c>
      <c r="AE46">
        <v>-7.6887597272412098E-3</v>
      </c>
      <c r="AF46">
        <v>-6.5530483107264E-3</v>
      </c>
      <c r="AG46">
        <v>-3.11418645006785E-2</v>
      </c>
      <c r="AH46">
        <v>-2.3361403546143099E-2</v>
      </c>
      <c r="AI46">
        <v>-8.0322613371442801E-3</v>
      </c>
      <c r="AJ46">
        <v>-2.3136052820726099E-3</v>
      </c>
      <c r="AK46">
        <v>-2.37311048471508E-2</v>
      </c>
      <c r="AL46">
        <v>-4.0088864145498204E-3</v>
      </c>
      <c r="AM46">
        <v>-1.06449537576813E-2</v>
      </c>
      <c r="AN46">
        <v>-1.11448264495475E-2</v>
      </c>
      <c r="AO46">
        <v>-1.08976557471473E-2</v>
      </c>
      <c r="AP46">
        <v>-2.0058522367179501E-2</v>
      </c>
      <c r="AQ46">
        <v>-1.93394921860486E-2</v>
      </c>
      <c r="AR46">
        <v>-1.5658599051086901E-2</v>
      </c>
      <c r="AS46">
        <v>-1.43687890602414E-2</v>
      </c>
      <c r="AT46">
        <v>1</v>
      </c>
      <c r="AU46">
        <v>-2.3136052820726298E-3</v>
      </c>
      <c r="AV46">
        <v>-6.1285858757020297E-3</v>
      </c>
      <c r="AW46">
        <v>-1.8746652979380399E-2</v>
      </c>
      <c r="AX46">
        <v>-8.9857602754847398E-3</v>
      </c>
      <c r="AY46">
        <v>-2.2860646626001398E-2</v>
      </c>
      <c r="AZ46">
        <v>-8.3619232818901296E-3</v>
      </c>
      <c r="BA46">
        <v>-1.31696673903551E-2</v>
      </c>
      <c r="BB46">
        <v>-3.89793248668793E-2</v>
      </c>
      <c r="BC46">
        <v>-1.9773694138041399E-2</v>
      </c>
      <c r="BD46">
        <v>-1.06449537576816E-2</v>
      </c>
      <c r="BE46">
        <v>-1.2746312033274899E-2</v>
      </c>
      <c r="BF46">
        <v>-2.3112173021542899E-2</v>
      </c>
      <c r="BG46">
        <v>-8.9857602754847502E-3</v>
      </c>
      <c r="BH46">
        <v>-1.2309124876931201E-2</v>
      </c>
      <c r="BI46">
        <v>-4.6299905046569998E-3</v>
      </c>
      <c r="BJ46">
        <v>-3.1633129854812203E-2</v>
      </c>
      <c r="BK46">
        <v>-9.2823211648442906E-3</v>
      </c>
      <c r="BL46">
        <v>-2.07554726223412E-2</v>
      </c>
      <c r="BM46">
        <v>-5.1775240199658503E-3</v>
      </c>
      <c r="BN46">
        <v>-1.7824344285358399E-2</v>
      </c>
      <c r="BO46">
        <v>-1.18565741458172E-2</v>
      </c>
      <c r="BP46">
        <v>-8.9857602754847606E-3</v>
      </c>
      <c r="BQ46">
        <v>-4.6299905046569296E-3</v>
      </c>
      <c r="BR46">
        <v>-2.3136052820726099E-3</v>
      </c>
      <c r="BS46">
        <v>-5.1775240199658E-3</v>
      </c>
      <c r="BT46">
        <v>-8.26798199363841E-3</v>
      </c>
      <c r="BU46">
        <v>-4.3098174924775197E-2</v>
      </c>
      <c r="BV46">
        <v>-1.0781419629827999E-2</v>
      </c>
    </row>
    <row r="47" spans="1:74" x14ac:dyDescent="0.25">
      <c r="A47" t="s">
        <v>1448</v>
      </c>
      <c r="B47">
        <v>-2.01022935199235E-2</v>
      </c>
      <c r="C47">
        <v>1.24923775563294E-2</v>
      </c>
      <c r="D47">
        <v>-1.0599057409713199E-2</v>
      </c>
      <c r="E47">
        <v>-2.8584908561738098E-3</v>
      </c>
      <c r="F47">
        <v>1.4599933619835999E-3</v>
      </c>
      <c r="G47">
        <v>5.9178349621057703E-2</v>
      </c>
      <c r="H47">
        <v>9.1942812004358901E-2</v>
      </c>
      <c r="I47">
        <v>1.9514527861817E-2</v>
      </c>
      <c r="J47">
        <v>-2.05228408053044E-2</v>
      </c>
      <c r="K47">
        <v>-1.4919912672522901E-2</v>
      </c>
      <c r="L47">
        <v>4.30464104151798E-2</v>
      </c>
      <c r="M47">
        <v>-2.0937963765371E-2</v>
      </c>
      <c r="N47">
        <v>-1.55417280338146E-3</v>
      </c>
      <c r="O47">
        <v>-5.08966993922452E-3</v>
      </c>
      <c r="P47">
        <v>-1.79641233867089E-3</v>
      </c>
      <c r="Q47">
        <v>-4.1045205543991901E-3</v>
      </c>
      <c r="R47">
        <v>-2.2045960384204999E-3</v>
      </c>
      <c r="S47">
        <v>-2.1671027247560002E-3</v>
      </c>
      <c r="T47">
        <v>-5.9148728748977903E-3</v>
      </c>
      <c r="U47">
        <v>-8.0080094523364998E-4</v>
      </c>
      <c r="V47">
        <v>-3.7983749862744E-3</v>
      </c>
      <c r="W47">
        <v>-1.8411461152124499E-3</v>
      </c>
      <c r="X47">
        <v>-2.5182182591528802E-3</v>
      </c>
      <c r="Y47">
        <v>-2.4852188896998702E-3</v>
      </c>
      <c r="Z47">
        <v>-1.4462742550711801E-3</v>
      </c>
      <c r="AA47">
        <v>-2.73878858171713E-3</v>
      </c>
      <c r="AB47">
        <v>-9.1556795056404894E-3</v>
      </c>
      <c r="AC47">
        <v>-3.16355864214852E-3</v>
      </c>
      <c r="AD47">
        <v>-2.8577144571998699E-3</v>
      </c>
      <c r="AE47">
        <v>-1.3298442083318799E-3</v>
      </c>
      <c r="AF47">
        <v>-1.13341210443373E-3</v>
      </c>
      <c r="AG47">
        <v>-5.3862820028242903E-3</v>
      </c>
      <c r="AH47">
        <v>-4.0405771940401503E-3</v>
      </c>
      <c r="AI47">
        <v>-1.3892560826377601E-3</v>
      </c>
      <c r="AJ47">
        <v>-4.0016006402554999E-4</v>
      </c>
      <c r="AK47">
        <v>-4.1045205543991702E-3</v>
      </c>
      <c r="AL47">
        <v>-6.9337507860485199E-4</v>
      </c>
      <c r="AM47">
        <v>-1.84114611521243E-3</v>
      </c>
      <c r="AN47">
        <v>-1.9276038571322299E-3</v>
      </c>
      <c r="AO47">
        <v>-1.88485333055636E-3</v>
      </c>
      <c r="AP47">
        <v>-3.4693124436154799E-3</v>
      </c>
      <c r="AQ47">
        <v>-3.3449493270772202E-3</v>
      </c>
      <c r="AR47">
        <v>-2.7083038093780802E-3</v>
      </c>
      <c r="AS47">
        <v>-2.48521888969992E-3</v>
      </c>
      <c r="AT47">
        <v>-2.3136052820726298E-3</v>
      </c>
      <c r="AU47">
        <v>1</v>
      </c>
      <c r="AV47">
        <v>-1.05999728450246E-3</v>
      </c>
      <c r="AW47">
        <v>-3.2424121411815301E-3</v>
      </c>
      <c r="AX47">
        <v>-1.55417280338146E-3</v>
      </c>
      <c r="AY47">
        <v>-3.9539665164198398E-3</v>
      </c>
      <c r="AZ47">
        <v>-1.4462742550712001E-3</v>
      </c>
      <c r="BA47">
        <v>-2.2778193786793799E-3</v>
      </c>
      <c r="BB47">
        <v>-6.7418454026148796E-3</v>
      </c>
      <c r="BC47">
        <v>-3.4200486892099098E-3</v>
      </c>
      <c r="BD47">
        <v>-1.8411461152124499E-3</v>
      </c>
      <c r="BE47">
        <v>-2.20459603842049E-3</v>
      </c>
      <c r="BF47">
        <v>-3.9974704016004399E-3</v>
      </c>
      <c r="BG47">
        <v>-1.55417280338147E-3</v>
      </c>
      <c r="BH47">
        <v>-2.1289803567702101E-3</v>
      </c>
      <c r="BI47">
        <v>-8.0080094523364901E-4</v>
      </c>
      <c r="BJ47">
        <v>-5.47125102372351E-3</v>
      </c>
      <c r="BK47">
        <v>-1.60546583309252E-3</v>
      </c>
      <c r="BL47">
        <v>-3.5898566267091002E-3</v>
      </c>
      <c r="BM47">
        <v>-8.95502080401369E-4</v>
      </c>
      <c r="BN47">
        <v>-3.0828900701911702E-3</v>
      </c>
      <c r="BO47">
        <v>-2.0507073985690499E-3</v>
      </c>
      <c r="BP47">
        <v>-1.55417280338146E-3</v>
      </c>
      <c r="BQ47">
        <v>-8.00800945233667E-4</v>
      </c>
      <c r="BR47">
        <v>-4.0016006402555302E-4</v>
      </c>
      <c r="BS47">
        <v>0.44685553812029899</v>
      </c>
      <c r="BT47">
        <v>-5.8988581358233099E-3</v>
      </c>
      <c r="BU47">
        <v>-1.84034755518615E-2</v>
      </c>
      <c r="BV47">
        <v>1.39524080704309E-2</v>
      </c>
    </row>
    <row r="48" spans="1:74" x14ac:dyDescent="0.25">
      <c r="A48" t="s">
        <v>1449</v>
      </c>
      <c r="B48">
        <v>-1.12339211272058E-3</v>
      </c>
      <c r="C48">
        <v>-2.9212940949971102E-2</v>
      </c>
      <c r="D48">
        <v>-9.7783620437261604E-3</v>
      </c>
      <c r="E48">
        <v>4.2175264009521901E-2</v>
      </c>
      <c r="F48">
        <v>-2.5140377464413399E-2</v>
      </c>
      <c r="G48">
        <v>-1.7935850092926999E-2</v>
      </c>
      <c r="H48">
        <v>4.3756206787806097E-2</v>
      </c>
      <c r="I48">
        <v>-2.1252142869316999E-2</v>
      </c>
      <c r="J48">
        <v>2.8284386605319199E-2</v>
      </c>
      <c r="K48">
        <v>2.5840255779676202E-2</v>
      </c>
      <c r="L48">
        <v>1.49902174418159E-2</v>
      </c>
      <c r="M48">
        <v>-9.9966038208038795E-3</v>
      </c>
      <c r="N48">
        <v>-4.1168999591282797E-3</v>
      </c>
      <c r="O48">
        <v>-1.34821957501644E-2</v>
      </c>
      <c r="P48">
        <v>-4.7585763098938402E-3</v>
      </c>
      <c r="Q48">
        <v>-1.08726008239771E-2</v>
      </c>
      <c r="R48">
        <v>6.3681930301409798E-2</v>
      </c>
      <c r="S48">
        <v>-5.74051038569438E-3</v>
      </c>
      <c r="T48">
        <v>1.21714547361099E-2</v>
      </c>
      <c r="U48">
        <v>-2.1212682216094399E-3</v>
      </c>
      <c r="V48">
        <v>-1.0061641660261E-2</v>
      </c>
      <c r="W48">
        <v>-4.8770730963615099E-3</v>
      </c>
      <c r="X48">
        <v>-6.6705919866995502E-3</v>
      </c>
      <c r="Y48">
        <v>-6.5831788609157999E-3</v>
      </c>
      <c r="Z48">
        <v>-3.8310839107700599E-3</v>
      </c>
      <c r="AA48">
        <v>-7.2548680401572302E-3</v>
      </c>
      <c r="AB48">
        <v>-2.4252783538970101E-2</v>
      </c>
      <c r="AC48">
        <v>-8.3800555615342904E-3</v>
      </c>
      <c r="AD48">
        <v>-7.5698947417238297E-3</v>
      </c>
      <c r="AE48">
        <v>-3.5226684928579802E-3</v>
      </c>
      <c r="AF48">
        <v>-3.0023329685522101E-3</v>
      </c>
      <c r="AG48">
        <v>-1.42679012970993E-2</v>
      </c>
      <c r="AH48">
        <v>-1.0703219132908301E-2</v>
      </c>
      <c r="AI48">
        <v>-3.6800465800108902E-3</v>
      </c>
      <c r="AJ48">
        <v>-1.0599972845024999E-3</v>
      </c>
      <c r="AK48">
        <v>-1.08726008239771E-2</v>
      </c>
      <c r="AL48">
        <v>-1.8367042754564101E-3</v>
      </c>
      <c r="AM48">
        <v>-4.8770730963615698E-3</v>
      </c>
      <c r="AN48">
        <v>-5.1060938805377503E-3</v>
      </c>
      <c r="AO48">
        <v>-4.9928505907754399E-3</v>
      </c>
      <c r="AP48">
        <v>-9.1899769615385197E-3</v>
      </c>
      <c r="AQ48">
        <v>-8.8605473715472494E-3</v>
      </c>
      <c r="AR48">
        <v>-7.1741159141865503E-3</v>
      </c>
      <c r="AS48">
        <v>-6.5831788609157097E-3</v>
      </c>
      <c r="AT48">
        <v>-6.1285858757020297E-3</v>
      </c>
      <c r="AU48">
        <v>-1.05999728450246E-3</v>
      </c>
      <c r="AV48">
        <v>1</v>
      </c>
      <c r="AW48">
        <v>-8.5889332141613102E-3</v>
      </c>
      <c r="AX48">
        <v>-4.11689995912833E-3</v>
      </c>
      <c r="AY48">
        <v>-1.04737932322759E-2</v>
      </c>
      <c r="AZ48">
        <v>-3.8310839107701098E-3</v>
      </c>
      <c r="BA48">
        <v>-6.0337914076123303E-3</v>
      </c>
      <c r="BB48">
        <v>-1.7858698210447201E-2</v>
      </c>
      <c r="BC48">
        <v>-9.0594805662476598E-3</v>
      </c>
      <c r="BD48">
        <v>-4.8770730963615299E-3</v>
      </c>
      <c r="BE48">
        <v>-5.83982766956189E-3</v>
      </c>
      <c r="BF48">
        <v>-1.0589032118666899E-2</v>
      </c>
      <c r="BG48">
        <v>-4.11689995912831E-3</v>
      </c>
      <c r="BH48">
        <v>-5.6395267789415499E-3</v>
      </c>
      <c r="BI48">
        <v>-2.1212682216093801E-3</v>
      </c>
      <c r="BJ48">
        <v>-1.4492978558717199E-2</v>
      </c>
      <c r="BK48">
        <v>-4.2527717691756804E-3</v>
      </c>
      <c r="BL48">
        <v>-9.5092904518859402E-3</v>
      </c>
      <c r="BM48">
        <v>-2.3721252039559299E-3</v>
      </c>
      <c r="BN48">
        <v>-8.1663699019524309E-3</v>
      </c>
      <c r="BO48">
        <v>-5.43218694020693E-3</v>
      </c>
      <c r="BP48">
        <v>-4.1168999591283603E-3</v>
      </c>
      <c r="BQ48">
        <v>-2.12126822160943E-3</v>
      </c>
      <c r="BR48">
        <v>-1.0599972845024999E-3</v>
      </c>
      <c r="BS48">
        <v>-2.37212520395592E-3</v>
      </c>
      <c r="BT48">
        <v>1.22773209746705E-2</v>
      </c>
      <c r="BU48">
        <v>-3.3557113904045199E-2</v>
      </c>
      <c r="BV48">
        <v>-3.1111199221120801E-2</v>
      </c>
    </row>
    <row r="49" spans="1:74" x14ac:dyDescent="0.25">
      <c r="A49" t="s">
        <v>1450</v>
      </c>
      <c r="B49">
        <v>-2.1060490336504301E-2</v>
      </c>
      <c r="C49">
        <v>-1.6759437523670501E-2</v>
      </c>
      <c r="D49">
        <v>1.20673493090926E-2</v>
      </c>
      <c r="E49">
        <v>-7.1893322029501199E-3</v>
      </c>
      <c r="F49">
        <v>-1.5290369976331399E-2</v>
      </c>
      <c r="G49">
        <v>-2.45241659261057E-2</v>
      </c>
      <c r="H49">
        <v>1.3334882259922199E-2</v>
      </c>
      <c r="I49">
        <v>-3.4898037414693397E-2</v>
      </c>
      <c r="J49">
        <v>1.53089002972069E-2</v>
      </c>
      <c r="K49">
        <v>-9.8376506361076395E-4</v>
      </c>
      <c r="L49">
        <v>-2.4280845440929999E-3</v>
      </c>
      <c r="M49">
        <v>-1.7539977678633099E-2</v>
      </c>
      <c r="N49">
        <v>-1.2593132649179099E-2</v>
      </c>
      <c r="O49">
        <v>7.5341946342284499E-2</v>
      </c>
      <c r="P49">
        <v>-1.45559482345107E-2</v>
      </c>
      <c r="Q49">
        <v>-2.0395258115190499E-2</v>
      </c>
      <c r="R49">
        <v>5.3962276212482698E-3</v>
      </c>
      <c r="S49">
        <v>5.3397755746964003E-2</v>
      </c>
      <c r="T49">
        <v>-2.9298633253687499E-2</v>
      </c>
      <c r="U49">
        <v>-6.4887202420310097E-3</v>
      </c>
      <c r="V49">
        <v>-3.1396513209423901E-3</v>
      </c>
      <c r="W49">
        <v>-1.49184165396195E-2</v>
      </c>
      <c r="X49">
        <v>2.0469987864854901E-2</v>
      </c>
      <c r="Y49">
        <v>-2.0137201649740699E-2</v>
      </c>
      <c r="Z49">
        <v>-1.1718853593099999E-2</v>
      </c>
      <c r="AA49">
        <v>-2.2191823092376901E-2</v>
      </c>
      <c r="AB49">
        <v>-7.4186529488255895E-2</v>
      </c>
      <c r="AC49">
        <v>-2.5633644815657601E-2</v>
      </c>
      <c r="AD49">
        <v>-2.3155454242088501E-2</v>
      </c>
      <c r="AE49">
        <v>-1.07754456144323E-2</v>
      </c>
      <c r="AF49">
        <v>-9.1837979317776798E-3</v>
      </c>
      <c r="AG49">
        <v>-4.3643900858308E-2</v>
      </c>
      <c r="AH49">
        <v>-3.2739940161792699E-2</v>
      </c>
      <c r="AI49">
        <v>-1.1256847433098899E-2</v>
      </c>
      <c r="AJ49">
        <v>-3.2424121411812399E-3</v>
      </c>
      <c r="AK49">
        <v>-3.3258059651005999E-2</v>
      </c>
      <c r="AL49">
        <v>-5.6182712253798799E-3</v>
      </c>
      <c r="AM49">
        <v>-1.49184165396197E-2</v>
      </c>
      <c r="AN49">
        <v>-1.56189652882375E-2</v>
      </c>
      <c r="AO49">
        <v>-1.52725668370342E-2</v>
      </c>
      <c r="AP49">
        <v>-2.81111030310413E-2</v>
      </c>
      <c r="AQ49">
        <v>-2.7103415070073699E-2</v>
      </c>
      <c r="AR49">
        <v>-2.1944811446685801E-2</v>
      </c>
      <c r="AS49">
        <v>-2.0137201649740401E-2</v>
      </c>
      <c r="AT49">
        <v>-1.8746652979380399E-2</v>
      </c>
      <c r="AU49">
        <v>-3.2424121411815301E-3</v>
      </c>
      <c r="AV49">
        <v>-8.5889332141613102E-3</v>
      </c>
      <c r="AW49">
        <v>1</v>
      </c>
      <c r="AX49">
        <v>-1.25931326491792E-2</v>
      </c>
      <c r="AY49">
        <v>-3.2038152207626902E-2</v>
      </c>
      <c r="AZ49">
        <v>-1.17188535931001E-2</v>
      </c>
      <c r="BA49">
        <v>-1.8456687392914398E-2</v>
      </c>
      <c r="BB49">
        <v>-5.46277436271356E-2</v>
      </c>
      <c r="BC49">
        <v>-2.77119292759248E-2</v>
      </c>
      <c r="BD49">
        <v>-1.49184165396195E-2</v>
      </c>
      <c r="BE49">
        <v>-1.7863374194477599E-2</v>
      </c>
      <c r="BF49">
        <v>-3.2390654963846501E-2</v>
      </c>
      <c r="BG49">
        <v>-1.2593132649179301E-2</v>
      </c>
      <c r="BH49">
        <v>-1.7250676361065899E-2</v>
      </c>
      <c r="BI49">
        <v>-6.4887202420314399E-3</v>
      </c>
      <c r="BJ49">
        <v>-4.4332386816189603E-2</v>
      </c>
      <c r="BK49">
        <v>-1.30087491917702E-2</v>
      </c>
      <c r="BL49">
        <v>-2.9087846984150501E-2</v>
      </c>
      <c r="BM49">
        <v>-7.2560634580494804E-3</v>
      </c>
      <c r="BN49">
        <v>-2.4980004483597999E-2</v>
      </c>
      <c r="BO49">
        <v>-1.6616447179262601E-2</v>
      </c>
      <c r="BP49">
        <v>-1.25931326491795E-2</v>
      </c>
      <c r="BQ49">
        <v>-6.4887202420314096E-3</v>
      </c>
      <c r="BR49">
        <v>-3.2424121411812599E-3</v>
      </c>
      <c r="BS49">
        <v>-7.2560634580494596E-3</v>
      </c>
      <c r="BT49">
        <v>-3.8461806612928001E-2</v>
      </c>
      <c r="BU49">
        <v>-3.2213251535323999E-2</v>
      </c>
      <c r="BV49">
        <v>-1.8162344250860898E-2</v>
      </c>
    </row>
    <row r="50" spans="1:74" x14ac:dyDescent="0.25">
      <c r="A50" t="s">
        <v>1451</v>
      </c>
      <c r="B50">
        <v>4.3542656273942798E-2</v>
      </c>
      <c r="C50">
        <v>-1.8363510418833499E-2</v>
      </c>
      <c r="D50">
        <v>8.9141716047709697E-3</v>
      </c>
      <c r="E50">
        <v>-1.71616538401471E-3</v>
      </c>
      <c r="F50">
        <v>5.2884274296592801E-2</v>
      </c>
      <c r="G50">
        <v>-1.27721270851204E-2</v>
      </c>
      <c r="H50">
        <v>4.9667058413530502E-2</v>
      </c>
      <c r="I50">
        <v>7.7316594809399104E-3</v>
      </c>
      <c r="J50">
        <v>1.8108276402578501E-2</v>
      </c>
      <c r="K50">
        <v>4.1933433308173403E-2</v>
      </c>
      <c r="L50">
        <v>-2.2551813137282301E-2</v>
      </c>
      <c r="M50">
        <v>1.2008305451147601E-2</v>
      </c>
      <c r="N50">
        <v>-6.0362173038232998E-3</v>
      </c>
      <c r="O50">
        <v>4.5257528823481698E-2</v>
      </c>
      <c r="P50">
        <v>-6.9770460658519504E-3</v>
      </c>
      <c r="Q50">
        <v>-1.5941456407202698E-2</v>
      </c>
      <c r="R50">
        <v>3.9006405477496002E-2</v>
      </c>
      <c r="S50">
        <v>-8.4167622402566804E-3</v>
      </c>
      <c r="T50">
        <v>-3.9240170761674197E-3</v>
      </c>
      <c r="U50">
        <v>-3.1102130419610901E-3</v>
      </c>
      <c r="V50">
        <v>-1.4752424420678799E-2</v>
      </c>
      <c r="W50">
        <v>-7.15078658906725E-3</v>
      </c>
      <c r="X50">
        <v>-9.7804520820534702E-3</v>
      </c>
      <c r="Y50">
        <v>-9.6522865624434993E-3</v>
      </c>
      <c r="Z50">
        <v>-5.6171525235423096E-3</v>
      </c>
      <c r="AA50">
        <v>-1.0637120269062999E-2</v>
      </c>
      <c r="AB50">
        <v>-3.5559540702274003E-2</v>
      </c>
      <c r="AC50">
        <v>-1.2286875292021E-2</v>
      </c>
      <c r="AD50">
        <v>-1.10990138409356E-2</v>
      </c>
      <c r="AE50">
        <v>-5.1649524456077898E-3</v>
      </c>
      <c r="AF50">
        <v>-4.40203415106821E-3</v>
      </c>
      <c r="AG50">
        <v>-2.0919661287332102E-2</v>
      </c>
      <c r="AH50">
        <v>-1.56931082071653E-2</v>
      </c>
      <c r="AI50">
        <v>-5.3957009073989396E-3</v>
      </c>
      <c r="AJ50">
        <v>-1.55417280338155E-3</v>
      </c>
      <c r="AK50">
        <v>-1.59414564072029E-2</v>
      </c>
      <c r="AL50">
        <v>-2.69298409958559E-3</v>
      </c>
      <c r="AM50">
        <v>-7.1507865890670704E-3</v>
      </c>
      <c r="AN50">
        <v>-7.4865778966298896E-3</v>
      </c>
      <c r="AO50">
        <v>-7.3205400739990798E-3</v>
      </c>
      <c r="AP50">
        <v>-1.34743857047042E-2</v>
      </c>
      <c r="AQ50">
        <v>-1.29913745528093E-2</v>
      </c>
      <c r="AR50">
        <v>-1.05187211374499E-2</v>
      </c>
      <c r="AS50">
        <v>-9.6522865624432408E-3</v>
      </c>
      <c r="AT50">
        <v>-8.9857602754847398E-3</v>
      </c>
      <c r="AU50">
        <v>-1.55417280338146E-3</v>
      </c>
      <c r="AV50">
        <v>-4.11689995912833E-3</v>
      </c>
      <c r="AW50">
        <v>-1.25931326491792E-2</v>
      </c>
      <c r="AX50">
        <v>1</v>
      </c>
      <c r="AY50">
        <v>-1.5356722916026201E-2</v>
      </c>
      <c r="AZ50">
        <v>-5.6171525235422801E-3</v>
      </c>
      <c r="BA50">
        <v>-8.8467721984681301E-3</v>
      </c>
      <c r="BB50">
        <v>-2.6184503930593999E-2</v>
      </c>
      <c r="BC50">
        <v>-1.32830513008655E-2</v>
      </c>
      <c r="BD50">
        <v>-7.15078658906723E-3</v>
      </c>
      <c r="BE50">
        <v>-8.5623816901829498E-3</v>
      </c>
      <c r="BF50">
        <v>-1.55256866914429E-2</v>
      </c>
      <c r="BG50">
        <v>-6.0362173038233302E-3</v>
      </c>
      <c r="BH50">
        <v>-8.26869962019414E-3</v>
      </c>
      <c r="BI50">
        <v>-3.1102130419608598E-3</v>
      </c>
      <c r="BJ50">
        <v>-2.12496705843176E-2</v>
      </c>
      <c r="BK50">
        <v>-6.2354331650422198E-3</v>
      </c>
      <c r="BL50">
        <v>-1.39425645856382E-2</v>
      </c>
      <c r="BM50">
        <v>-3.47802068184938E-3</v>
      </c>
      <c r="BN50">
        <v>-1.1973568413361099E-2</v>
      </c>
      <c r="BO50">
        <v>-7.9646970127060495E-3</v>
      </c>
      <c r="BP50">
        <v>-6.0362173038236398E-3</v>
      </c>
      <c r="BQ50">
        <v>-3.1102130419609002E-3</v>
      </c>
      <c r="BR50">
        <v>-1.55417280338154E-3</v>
      </c>
      <c r="BS50">
        <v>-3.4780206818493301E-3</v>
      </c>
      <c r="BT50">
        <v>1.5273629579580899E-2</v>
      </c>
      <c r="BU50">
        <v>-4.0291488318887597E-2</v>
      </c>
      <c r="BV50">
        <v>-2.4670965542067502E-2</v>
      </c>
    </row>
    <row r="51" spans="1:74" x14ac:dyDescent="0.25">
      <c r="A51" t="s">
        <v>1452</v>
      </c>
      <c r="B51">
        <v>-2.4221324044078601E-2</v>
      </c>
      <c r="C51">
        <v>-1.33322856614879E-2</v>
      </c>
      <c r="D51">
        <v>-1.8322269162753198E-2</v>
      </c>
      <c r="E51">
        <v>-5.4586783898403199E-2</v>
      </c>
      <c r="F51">
        <v>2.9947572767884199E-2</v>
      </c>
      <c r="G51">
        <v>-9.59154436734499E-3</v>
      </c>
      <c r="H51" s="21">
        <v>-3.3956516273047599E-5</v>
      </c>
      <c r="I51">
        <v>8.6178229371898195E-3</v>
      </c>
      <c r="J51">
        <v>2.1829051631580599E-2</v>
      </c>
      <c r="K51">
        <v>-1.57907925625024E-2</v>
      </c>
      <c r="L51">
        <v>1.8187605686850399E-2</v>
      </c>
      <c r="M51">
        <v>-9.0226259936724406E-3</v>
      </c>
      <c r="N51">
        <v>-1.5356722916026E-2</v>
      </c>
      <c r="O51">
        <v>-6.2933942050570598E-3</v>
      </c>
      <c r="P51">
        <v>-1.77502826377351E-2</v>
      </c>
      <c r="Q51">
        <v>2.1615384618602598E-3</v>
      </c>
      <c r="R51">
        <v>-2.47188997406524E-3</v>
      </c>
      <c r="S51">
        <v>-1.775257389998E-3</v>
      </c>
      <c r="T51">
        <v>-4.3120473498251396E-3</v>
      </c>
      <c r="U51">
        <v>-7.9126839693048207E-3</v>
      </c>
      <c r="V51">
        <v>-1.4584913820654299E-2</v>
      </c>
      <c r="W51">
        <v>5.0927367969316698E-2</v>
      </c>
      <c r="X51">
        <v>-7.9140483963682992E-3</v>
      </c>
      <c r="Y51">
        <v>-2.4556354217342501E-2</v>
      </c>
      <c r="Z51">
        <v>-1.42905814253005E-2</v>
      </c>
      <c r="AA51">
        <v>-2.70618667908121E-2</v>
      </c>
      <c r="AB51">
        <v>-9.0466924250739503E-2</v>
      </c>
      <c r="AC51">
        <v>-3.1259003754523298E-2</v>
      </c>
      <c r="AD51">
        <v>-2.8236968885867901E-2</v>
      </c>
      <c r="AE51">
        <v>-1.31401405200263E-2</v>
      </c>
      <c r="AF51">
        <v>-1.1199202302080701E-2</v>
      </c>
      <c r="AG51">
        <v>-5.3221649539225598E-2</v>
      </c>
      <c r="AH51">
        <v>-3.9924791023677499E-2</v>
      </c>
      <c r="AI51">
        <v>-1.37271870116731E-2</v>
      </c>
      <c r="AJ51">
        <v>-3.9539665164196498E-3</v>
      </c>
      <c r="AK51">
        <v>-4.0556612958296198E-2</v>
      </c>
      <c r="AL51">
        <v>-6.8512130284651999E-3</v>
      </c>
      <c r="AM51">
        <v>-1.81922953983784E-2</v>
      </c>
      <c r="AN51">
        <v>-1.9046581088950899E-2</v>
      </c>
      <c r="AO51">
        <v>-1.8624164746498501E-2</v>
      </c>
      <c r="AP51">
        <v>-3.4280145547400401E-2</v>
      </c>
      <c r="AQ51">
        <v>-3.3051318278327302E-2</v>
      </c>
      <c r="AR51">
        <v>-2.6760647903854899E-2</v>
      </c>
      <c r="AS51">
        <v>-2.4556354217342102E-2</v>
      </c>
      <c r="AT51">
        <v>-2.2860646626001398E-2</v>
      </c>
      <c r="AU51">
        <v>-3.9539665164198398E-3</v>
      </c>
      <c r="AV51">
        <v>-1.04737932322759E-2</v>
      </c>
      <c r="AW51">
        <v>-3.2038152207626902E-2</v>
      </c>
      <c r="AX51">
        <v>-1.5356722916026201E-2</v>
      </c>
      <c r="AY51">
        <v>1</v>
      </c>
      <c r="AZ51">
        <v>-1.42905814253008E-2</v>
      </c>
      <c r="BA51">
        <v>-2.2507047462824802E-2</v>
      </c>
      <c r="BB51">
        <v>-6.6615920421064095E-2</v>
      </c>
      <c r="BC51">
        <v>-3.3793372246151698E-2</v>
      </c>
      <c r="BD51">
        <v>-1.8192295398377901E-2</v>
      </c>
      <c r="BE51">
        <v>-2.1783530396447901E-2</v>
      </c>
      <c r="BF51">
        <v>-3.9498854431652401E-2</v>
      </c>
      <c r="BG51">
        <v>-1.53567229160264E-2</v>
      </c>
      <c r="BH51">
        <v>-2.1036374694916701E-2</v>
      </c>
      <c r="BI51">
        <v>-7.9126839693050201E-3</v>
      </c>
      <c r="BJ51">
        <v>-5.4061225233479199E-2</v>
      </c>
      <c r="BK51">
        <v>-1.5863547410114299E-2</v>
      </c>
      <c r="BL51">
        <v>-3.5471238078993397E-2</v>
      </c>
      <c r="BM51">
        <v>-8.8484223179877402E-3</v>
      </c>
      <c r="BN51">
        <v>-3.0461920634237801E-2</v>
      </c>
      <c r="BO51">
        <v>-2.0262962543902099E-2</v>
      </c>
      <c r="BP51">
        <v>-1.53567229160263E-2</v>
      </c>
      <c r="BQ51">
        <v>-7.9126839693050496E-3</v>
      </c>
      <c r="BR51">
        <v>-3.9539665164196602E-3</v>
      </c>
      <c r="BS51">
        <v>-8.8484223179877593E-3</v>
      </c>
      <c r="BT51">
        <v>1.922210898865E-2</v>
      </c>
      <c r="BU51">
        <v>5.8703804472685799E-2</v>
      </c>
      <c r="BV51">
        <v>-1.0208374435326E-2</v>
      </c>
    </row>
    <row r="52" spans="1:74" x14ac:dyDescent="0.25">
      <c r="A52" t="s">
        <v>1453</v>
      </c>
      <c r="B52">
        <v>1.11264942552516E-2</v>
      </c>
      <c r="C52">
        <v>2.2055532906783401E-2</v>
      </c>
      <c r="D52">
        <v>2.8908097135994199E-2</v>
      </c>
      <c r="E52">
        <v>3.7864532785602201E-2</v>
      </c>
      <c r="F52">
        <v>-8.7032924066897405E-3</v>
      </c>
      <c r="G52">
        <v>-1.10382538164807E-2</v>
      </c>
      <c r="H52">
        <v>1.7956663702679301E-2</v>
      </c>
      <c r="I52">
        <v>2.3229434214771102E-3</v>
      </c>
      <c r="J52">
        <v>4.5624815076975599E-2</v>
      </c>
      <c r="K52">
        <v>2.0997762179293198E-3</v>
      </c>
      <c r="L52">
        <v>1.0058451568675001E-2</v>
      </c>
      <c r="M52">
        <v>-8.8675506059659494E-3</v>
      </c>
      <c r="N52">
        <v>-5.6171525235423096E-3</v>
      </c>
      <c r="O52">
        <v>-1.8395285441174102E-2</v>
      </c>
      <c r="P52">
        <v>-6.4926641873627004E-3</v>
      </c>
      <c r="Q52">
        <v>1.34111289794381E-2</v>
      </c>
      <c r="R52">
        <v>-7.9679377825052598E-3</v>
      </c>
      <c r="S52">
        <v>-7.8324279723939998E-3</v>
      </c>
      <c r="T52">
        <v>-9.2448817461705302E-4</v>
      </c>
      <c r="U52">
        <v>-2.8942862985301501E-3</v>
      </c>
      <c r="V52">
        <v>1.66171137234685E-2</v>
      </c>
      <c r="W52">
        <v>-6.65434276341455E-3</v>
      </c>
      <c r="X52">
        <v>-9.10144355792087E-3</v>
      </c>
      <c r="Y52">
        <v>-8.9821759378750695E-3</v>
      </c>
      <c r="Z52">
        <v>-5.2271813429831697E-3</v>
      </c>
      <c r="AA52">
        <v>-9.8986375001363699E-3</v>
      </c>
      <c r="AB52">
        <v>-3.3090817268171799E-2</v>
      </c>
      <c r="AC52">
        <v>-1.14338581729506E-2</v>
      </c>
      <c r="AD52">
        <v>-1.0328464080634901E-2</v>
      </c>
      <c r="AE52">
        <v>-4.8063752849728499E-3</v>
      </c>
      <c r="AF52">
        <v>-4.0964226428248504E-3</v>
      </c>
      <c r="AG52">
        <v>-1.94673124371047E-2</v>
      </c>
      <c r="AH52">
        <v>-1.46036131456471E-2</v>
      </c>
      <c r="AI52">
        <v>-5.0211040197442004E-3</v>
      </c>
      <c r="AJ52">
        <v>-1.4462742550712499E-3</v>
      </c>
      <c r="AK52">
        <v>-1.4834719755688199E-2</v>
      </c>
      <c r="AL52">
        <v>-2.5060235027100598E-3</v>
      </c>
      <c r="AM52">
        <v>-6.65434276341423E-3</v>
      </c>
      <c r="AN52">
        <v>-6.9668217375340397E-3</v>
      </c>
      <c r="AO52">
        <v>-6.81231110157496E-3</v>
      </c>
      <c r="AP52">
        <v>-1.25389255977283E-2</v>
      </c>
      <c r="AQ52">
        <v>-1.20894475265784E-2</v>
      </c>
      <c r="AR52">
        <v>-9.7884582359619408E-3</v>
      </c>
      <c r="AS52">
        <v>-8.9821759378749793E-3</v>
      </c>
      <c r="AT52">
        <v>-8.3619232818901296E-3</v>
      </c>
      <c r="AU52">
        <v>-1.4462742550712001E-3</v>
      </c>
      <c r="AV52">
        <v>-3.8310839107701098E-3</v>
      </c>
      <c r="AW52">
        <v>-1.17188535931001E-2</v>
      </c>
      <c r="AX52">
        <v>-5.6171525235422801E-3</v>
      </c>
      <c r="AY52">
        <v>-1.42905814253008E-2</v>
      </c>
      <c r="AZ52">
        <v>1</v>
      </c>
      <c r="BA52">
        <v>-8.2325844611913397E-3</v>
      </c>
      <c r="BB52">
        <v>-2.4366643036240799E-2</v>
      </c>
      <c r="BC52">
        <v>-1.23608745973646E-2</v>
      </c>
      <c r="BD52">
        <v>-6.6543427634146099E-3</v>
      </c>
      <c r="BE52">
        <v>-7.9679377825050204E-3</v>
      </c>
      <c r="BF52">
        <v>-1.44478148795822E-2</v>
      </c>
      <c r="BG52">
        <v>-5.6171525235421804E-3</v>
      </c>
      <c r="BH52">
        <v>-7.6946446093928301E-3</v>
      </c>
      <c r="BI52">
        <v>-2.8942862985301201E-3</v>
      </c>
      <c r="BJ52">
        <v>-1.9774410817109098E-2</v>
      </c>
      <c r="BK52">
        <v>-5.8025378105943399E-3</v>
      </c>
      <c r="BL52">
        <v>-1.2974601129297599E-2</v>
      </c>
      <c r="BM52">
        <v>-3.2365588690136601E-3</v>
      </c>
      <c r="BN52">
        <v>-1.1142302644790301E-2</v>
      </c>
      <c r="BO52">
        <v>-7.4117474027703099E-3</v>
      </c>
      <c r="BP52">
        <v>-5.6171525235423504E-3</v>
      </c>
      <c r="BQ52">
        <v>-2.8942862985299501E-3</v>
      </c>
      <c r="BR52">
        <v>-1.4462742550712499E-3</v>
      </c>
      <c r="BS52">
        <v>-3.2365588690136302E-3</v>
      </c>
      <c r="BT52">
        <v>-8.1999558745103303E-4</v>
      </c>
      <c r="BU52">
        <v>-5.5352905513073702E-2</v>
      </c>
      <c r="BV52">
        <v>2.1548639106862499E-2</v>
      </c>
    </row>
    <row r="53" spans="1:74" x14ac:dyDescent="0.25">
      <c r="A53" t="s">
        <v>1454</v>
      </c>
      <c r="B53">
        <v>-9.3855540885913295E-3</v>
      </c>
      <c r="C53">
        <v>1.24063964698427E-2</v>
      </c>
      <c r="D53">
        <v>8.4774053725102001E-3</v>
      </c>
      <c r="E53">
        <v>2.7100276157589202E-2</v>
      </c>
      <c r="F53">
        <v>-1.83907867029151E-2</v>
      </c>
      <c r="G53">
        <v>1.2448272622894999E-2</v>
      </c>
      <c r="H53">
        <v>-6.7604274697382798E-3</v>
      </c>
      <c r="I53">
        <v>-1.3605945779476601E-2</v>
      </c>
      <c r="J53">
        <v>8.1295954288034405E-3</v>
      </c>
      <c r="K53">
        <v>-1.8869924837581799E-2</v>
      </c>
      <c r="L53">
        <v>2.94967776558544E-3</v>
      </c>
      <c r="M53">
        <v>1.92637624208497E-3</v>
      </c>
      <c r="N53">
        <v>-8.8467721984680208E-3</v>
      </c>
      <c r="O53">
        <v>1.57009886199437E-2</v>
      </c>
      <c r="P53">
        <v>2.9718339458355999E-2</v>
      </c>
      <c r="Q53">
        <v>-5.2916084749504901E-3</v>
      </c>
      <c r="R53">
        <v>-1.2549157274607099E-2</v>
      </c>
      <c r="S53">
        <v>2.0896310035777001E-2</v>
      </c>
      <c r="T53">
        <v>-7.4959716744910504E-3</v>
      </c>
      <c r="U53">
        <v>-4.5583756988837702E-3</v>
      </c>
      <c r="V53">
        <v>-2.1621378365917699E-2</v>
      </c>
      <c r="W53">
        <v>2.8508916620055499E-2</v>
      </c>
      <c r="X53">
        <v>-1.43343798297581E-2</v>
      </c>
      <c r="Y53">
        <v>-1.4146538488299399E-2</v>
      </c>
      <c r="Z53">
        <v>-8.2325844611914108E-3</v>
      </c>
      <c r="AA53">
        <v>-1.55899257981499E-2</v>
      </c>
      <c r="AB53">
        <v>-5.2116605523115402E-2</v>
      </c>
      <c r="AC53">
        <v>-1.8007831936508002E-2</v>
      </c>
      <c r="AD53">
        <v>-1.62668840659883E-2</v>
      </c>
      <c r="AE53">
        <v>-7.5698331259996697E-3</v>
      </c>
      <c r="AF53">
        <v>-6.4516884307174796E-3</v>
      </c>
      <c r="AG53">
        <v>-3.0660174835142998E-2</v>
      </c>
      <c r="AH53">
        <v>-2.3000058879053101E-2</v>
      </c>
      <c r="AI53">
        <v>-7.9080215930250105E-3</v>
      </c>
      <c r="AJ53">
        <v>-2.27781937867916E-3</v>
      </c>
      <c r="AK53">
        <v>-2.3364041791038501E-2</v>
      </c>
      <c r="AL53">
        <v>-3.9468785936582797E-3</v>
      </c>
      <c r="AM53">
        <v>-1.0480301952229499E-2</v>
      </c>
      <c r="AN53">
        <v>-1.0972442817064E-2</v>
      </c>
      <c r="AO53">
        <v>-1.0729095250332801E-2</v>
      </c>
      <c r="AP53">
        <v>-1.9748265319789099E-2</v>
      </c>
      <c r="AQ53">
        <v>-1.9040356804396801E-2</v>
      </c>
      <c r="AR53">
        <v>-1.5416398223981E-2</v>
      </c>
      <c r="AS53">
        <v>-1.41465384882992E-2</v>
      </c>
      <c r="AT53">
        <v>-1.31696673903551E-2</v>
      </c>
      <c r="AU53">
        <v>-2.2778193786793799E-3</v>
      </c>
      <c r="AV53">
        <v>-6.0337914076123303E-3</v>
      </c>
      <c r="AW53">
        <v>-1.8456687392914398E-2</v>
      </c>
      <c r="AX53">
        <v>-8.8467721984681301E-3</v>
      </c>
      <c r="AY53">
        <v>-2.2507047462824802E-2</v>
      </c>
      <c r="AZ53">
        <v>-8.2325844611913397E-3</v>
      </c>
      <c r="BA53">
        <v>1</v>
      </c>
      <c r="BB53">
        <v>-3.8376408559238198E-2</v>
      </c>
      <c r="BC53">
        <v>-1.9467842697594599E-2</v>
      </c>
      <c r="BD53">
        <v>-1.0480301952229499E-2</v>
      </c>
      <c r="BE53">
        <v>-1.25491572746067E-2</v>
      </c>
      <c r="BF53">
        <v>-2.27546833506122E-2</v>
      </c>
      <c r="BG53">
        <v>-8.8467721984681301E-3</v>
      </c>
      <c r="BH53">
        <v>-1.21187323509845E-2</v>
      </c>
      <c r="BI53">
        <v>-4.5583756988840096E-3</v>
      </c>
      <c r="BJ53">
        <v>-3.1143841497037399E-2</v>
      </c>
      <c r="BK53">
        <v>-9.1387460048792408E-3</v>
      </c>
      <c r="BL53">
        <v>-2.0434435432509199E-2</v>
      </c>
      <c r="BM53">
        <v>-5.0974401889729102E-3</v>
      </c>
      <c r="BN53">
        <v>-1.7548644593806301E-2</v>
      </c>
      <c r="BO53">
        <v>-1.16731814901031E-2</v>
      </c>
      <c r="BP53">
        <v>-8.8467721984682307E-3</v>
      </c>
      <c r="BQ53">
        <v>-4.5583756988839897E-3</v>
      </c>
      <c r="BR53">
        <v>-2.27781937867918E-3</v>
      </c>
      <c r="BS53">
        <v>7.4550062763724695E-2</v>
      </c>
      <c r="BT53">
        <v>5.77120102990741E-3</v>
      </c>
      <c r="BU53">
        <v>-3.3342339635777797E-2</v>
      </c>
      <c r="BV53">
        <v>1.1776629843160601E-2</v>
      </c>
    </row>
    <row r="54" spans="1:74" x14ac:dyDescent="0.25">
      <c r="A54" t="s">
        <v>1455</v>
      </c>
      <c r="B54">
        <v>1.6117590787017699E-2</v>
      </c>
      <c r="C54">
        <v>3.28292954503132E-3</v>
      </c>
      <c r="D54">
        <v>1.95005151699532E-2</v>
      </c>
      <c r="E54">
        <v>-4.84539567238184E-2</v>
      </c>
      <c r="F54">
        <v>4.6875354056356101E-2</v>
      </c>
      <c r="G54">
        <v>1.76772579688123E-2</v>
      </c>
      <c r="H54">
        <v>1.9423033092611099E-2</v>
      </c>
      <c r="I54">
        <v>-3.2455460512344401E-2</v>
      </c>
      <c r="J54">
        <v>-4.1277412336497904E-3</v>
      </c>
      <c r="K54">
        <v>9.3931346580195495E-3</v>
      </c>
      <c r="L54">
        <v>-2.1745592162351401E-2</v>
      </c>
      <c r="M54">
        <v>-4.3168224653891599E-2</v>
      </c>
      <c r="N54">
        <v>8.0436057826001398E-3</v>
      </c>
      <c r="O54">
        <v>2.7432954426636299E-3</v>
      </c>
      <c r="P54">
        <v>1.4242693897601799E-2</v>
      </c>
      <c r="Q54">
        <v>1.1397867941335901E-2</v>
      </c>
      <c r="R54">
        <v>2.3548018683891201E-2</v>
      </c>
      <c r="S54">
        <v>3.7547894060190198E-2</v>
      </c>
      <c r="T54">
        <v>3.6445143748088098E-2</v>
      </c>
      <c r="U54">
        <v>-1.3491791551413199E-2</v>
      </c>
      <c r="V54">
        <v>2.2543037434001802E-2</v>
      </c>
      <c r="W54">
        <v>4.1388154297101798E-2</v>
      </c>
      <c r="X54">
        <v>3.2230578112565501E-2</v>
      </c>
      <c r="Y54">
        <v>-4.18706489034869E-2</v>
      </c>
      <c r="Z54">
        <v>-2.43666430362409E-2</v>
      </c>
      <c r="AA54">
        <v>-4.6142758531755403E-2</v>
      </c>
      <c r="AB54">
        <v>-0.154253713281504</v>
      </c>
      <c r="AC54">
        <v>-5.3299229995391099E-2</v>
      </c>
      <c r="AD54">
        <v>-4.8146406419072398E-2</v>
      </c>
      <c r="AE54">
        <v>-2.24050445512766E-2</v>
      </c>
      <c r="AF54">
        <v>-1.9095581674677401E-2</v>
      </c>
      <c r="AG54">
        <v>-9.0747387914264802E-2</v>
      </c>
      <c r="AH54">
        <v>-6.8075126002085595E-2</v>
      </c>
      <c r="AI54">
        <v>-2.3406008184729599E-2</v>
      </c>
      <c r="AJ54">
        <v>-6.7418454026152499E-3</v>
      </c>
      <c r="AK54">
        <v>-6.9152435531002102E-2</v>
      </c>
      <c r="AL54">
        <v>-1.1681894337362801E-2</v>
      </c>
      <c r="AM54">
        <v>-3.1019393458497201E-2</v>
      </c>
      <c r="AN54">
        <v>-3.2476022398474899E-2</v>
      </c>
      <c r="AO54">
        <v>-3.1755767013272901E-2</v>
      </c>
      <c r="AP54">
        <v>-5.8450530802410298E-2</v>
      </c>
      <c r="AQ54">
        <v>-5.6355276975597897E-2</v>
      </c>
      <c r="AR54">
        <v>-4.56291549997603E-2</v>
      </c>
      <c r="AS54">
        <v>-4.1870648903485901E-2</v>
      </c>
      <c r="AT54">
        <v>-3.89793248668793E-2</v>
      </c>
      <c r="AU54">
        <v>-6.7418454026148796E-3</v>
      </c>
      <c r="AV54">
        <v>-1.7858698210447201E-2</v>
      </c>
      <c r="AW54">
        <v>-5.46277436271356E-2</v>
      </c>
      <c r="AX54">
        <v>-2.6184503930593999E-2</v>
      </c>
      <c r="AY54">
        <v>-6.6615920421064095E-2</v>
      </c>
      <c r="AZ54">
        <v>-2.4366643036240799E-2</v>
      </c>
      <c r="BA54">
        <v>-3.8376408559238198E-2</v>
      </c>
      <c r="BB54">
        <v>1</v>
      </c>
      <c r="BC54">
        <v>-5.7620541390634203E-2</v>
      </c>
      <c r="BD54">
        <v>-3.1019393458496702E-2</v>
      </c>
      <c r="BE54">
        <v>-3.7142751119950898E-2</v>
      </c>
      <c r="BF54">
        <v>-6.73488682953442E-2</v>
      </c>
      <c r="BG54">
        <v>-2.6184503930593801E-2</v>
      </c>
      <c r="BH54">
        <v>-3.5868787819938699E-2</v>
      </c>
      <c r="BI54">
        <v>-1.3491791551412301E-2</v>
      </c>
      <c r="BJ54">
        <v>-9.2178935073542301E-2</v>
      </c>
      <c r="BK54">
        <v>-2.7048682312280799E-2</v>
      </c>
      <c r="BL54">
        <v>-6.0481443728669801E-2</v>
      </c>
      <c r="BM54">
        <v>-1.5087304122881401E-2</v>
      </c>
      <c r="BN54">
        <v>-5.1940136247966902E-2</v>
      </c>
      <c r="BO54">
        <v>-3.4550055065628901E-2</v>
      </c>
      <c r="BP54">
        <v>-2.61845039305931E-2</v>
      </c>
      <c r="BQ54">
        <v>-1.34917915514124E-2</v>
      </c>
      <c r="BR54">
        <v>5.9354678152422298E-2</v>
      </c>
      <c r="BS54">
        <v>1.44956451376694E-2</v>
      </c>
      <c r="BT54">
        <v>5.6512018426828903E-2</v>
      </c>
      <c r="BU54">
        <v>0.103735095549931</v>
      </c>
      <c r="BV54">
        <v>-3.9696939826638401E-4</v>
      </c>
    </row>
    <row r="55" spans="1:74" x14ac:dyDescent="0.25">
      <c r="A55" t="s">
        <v>1456</v>
      </c>
      <c r="B55">
        <v>-2.2173266825318901E-2</v>
      </c>
      <c r="C55">
        <v>-2.9780008525700102E-2</v>
      </c>
      <c r="D55">
        <v>-3.2781553985716501E-3</v>
      </c>
      <c r="E55">
        <v>3.3896011959653097E-2</v>
      </c>
      <c r="F55">
        <v>-2.4743664576277399E-2</v>
      </c>
      <c r="G55">
        <v>2.15963385769034E-2</v>
      </c>
      <c r="H55">
        <v>-3.7368109553638999E-2</v>
      </c>
      <c r="I55">
        <v>4.44368080807006E-2</v>
      </c>
      <c r="J55">
        <v>5.8370139159765203E-2</v>
      </c>
      <c r="K55">
        <v>3.7086157953547201E-2</v>
      </c>
      <c r="L55">
        <v>-1.014172896743E-2</v>
      </c>
      <c r="M55">
        <v>9.0693054996608593E-3</v>
      </c>
      <c r="N55">
        <v>1.7897820297411299E-2</v>
      </c>
      <c r="O55">
        <v>2.7038293744162702E-2</v>
      </c>
      <c r="P55">
        <v>-1.53534003427159E-2</v>
      </c>
      <c r="Q55">
        <v>-1.06204050564824E-2</v>
      </c>
      <c r="R55">
        <v>3.2730277565897301E-3</v>
      </c>
      <c r="S55">
        <v>3.9669825130568097E-3</v>
      </c>
      <c r="T55">
        <v>-1.51293101269216E-2</v>
      </c>
      <c r="U55">
        <v>-6.8442067794386597E-3</v>
      </c>
      <c r="V55">
        <v>2.0091995813411E-2</v>
      </c>
      <c r="W55">
        <v>-1.5735726585583702E-2</v>
      </c>
      <c r="X55">
        <v>-2.0908421079764202E-3</v>
      </c>
      <c r="Y55">
        <v>-2.1240424445687099E-2</v>
      </c>
      <c r="Z55">
        <v>-1.2360874597364801E-2</v>
      </c>
      <c r="AA55">
        <v>-2.3407608957014301E-2</v>
      </c>
      <c r="AB55">
        <v>-7.8250861360536494E-2</v>
      </c>
      <c r="AC55">
        <v>-2.7037991943709101E-2</v>
      </c>
      <c r="AD55">
        <v>-2.44240329361246E-2</v>
      </c>
      <c r="AE55">
        <v>-1.1365781721954999E-2</v>
      </c>
      <c r="AF55">
        <v>-9.6869351306767201E-3</v>
      </c>
      <c r="AG55">
        <v>-4.6034945411985002E-2</v>
      </c>
      <c r="AH55">
        <v>-3.4533607869579701E-2</v>
      </c>
      <c r="AI55">
        <v>-1.1873557287559599E-2</v>
      </c>
      <c r="AJ55">
        <v>-3.4200486892100698E-3</v>
      </c>
      <c r="AK55">
        <v>-3.50801126946272E-2</v>
      </c>
      <c r="AL55">
        <v>-5.9260699452542299E-3</v>
      </c>
      <c r="AM55">
        <v>-1.5735726585583799E-2</v>
      </c>
      <c r="AN55">
        <v>-1.6474655113208399E-2</v>
      </c>
      <c r="AO55">
        <v>-1.6109279116141899E-2</v>
      </c>
      <c r="AP55">
        <v>-2.9651178470639802E-2</v>
      </c>
      <c r="AQ55">
        <v>-2.85882840142999E-2</v>
      </c>
      <c r="AR55">
        <v>-2.3147064702218001E-2</v>
      </c>
      <c r="AS55">
        <v>-2.1240424445686999E-2</v>
      </c>
      <c r="AT55">
        <v>-1.9773694138041399E-2</v>
      </c>
      <c r="AU55">
        <v>-3.4200486892099098E-3</v>
      </c>
      <c r="AV55">
        <v>-9.0594805662476598E-3</v>
      </c>
      <c r="AW55">
        <v>-2.77119292759248E-2</v>
      </c>
      <c r="AX55">
        <v>-1.32830513008655E-2</v>
      </c>
      <c r="AY55">
        <v>-3.3793372246151698E-2</v>
      </c>
      <c r="AZ55">
        <v>-1.23608745973646E-2</v>
      </c>
      <c r="BA55">
        <v>-1.9467842697594599E-2</v>
      </c>
      <c r="BB55">
        <v>-5.7620541390634203E-2</v>
      </c>
      <c r="BC55">
        <v>1</v>
      </c>
      <c r="BD55">
        <v>-1.5735726585583799E-2</v>
      </c>
      <c r="BE55">
        <v>-1.8842024652800101E-2</v>
      </c>
      <c r="BF55">
        <v>-3.4165186974462497E-2</v>
      </c>
      <c r="BG55">
        <v>-1.32830513008658E-2</v>
      </c>
      <c r="BH55">
        <v>-1.8195759979834199E-2</v>
      </c>
      <c r="BI55">
        <v>-6.8442067794384203E-3</v>
      </c>
      <c r="BJ55">
        <v>-4.6761150285168397E-2</v>
      </c>
      <c r="BK55">
        <v>-1.37214375237814E-2</v>
      </c>
      <c r="BL55">
        <v>-3.0681433642122301E-2</v>
      </c>
      <c r="BM55">
        <v>-7.6535891299374199E-3</v>
      </c>
      <c r="BN55">
        <v>-2.6348541724694498E-2</v>
      </c>
      <c r="BO55">
        <v>-1.7526784356921801E-2</v>
      </c>
      <c r="BP55">
        <v>-1.3283051300865399E-2</v>
      </c>
      <c r="BQ55">
        <v>-6.8442067794383396E-3</v>
      </c>
      <c r="BR55">
        <v>-3.4200486892100599E-3</v>
      </c>
      <c r="BS55">
        <v>-7.6535891299374902E-3</v>
      </c>
      <c r="BT55">
        <v>-2.3787727516262399E-2</v>
      </c>
      <c r="BU55">
        <v>-6.5466531383864005E-2</v>
      </c>
      <c r="BV55">
        <v>-3.6395600166823E-2</v>
      </c>
    </row>
    <row r="56" spans="1:74" x14ac:dyDescent="0.25">
      <c r="A56" t="s">
        <v>1457</v>
      </c>
      <c r="B56">
        <v>4.7257234318591303E-3</v>
      </c>
      <c r="C56">
        <v>1.5285119703446899E-2</v>
      </c>
      <c r="D56">
        <v>2.5391812824966799E-2</v>
      </c>
      <c r="E56">
        <v>1.7772370204504E-2</v>
      </c>
      <c r="F56">
        <v>9.1365259910881E-3</v>
      </c>
      <c r="G56">
        <v>-1.0123293167692201E-2</v>
      </c>
      <c r="H56">
        <v>-1.9684602009035899E-2</v>
      </c>
      <c r="I56">
        <v>2.4516911187534199E-2</v>
      </c>
      <c r="J56">
        <v>-3.8963977811918302E-3</v>
      </c>
      <c r="K56">
        <v>-1.44049027225365E-2</v>
      </c>
      <c r="L56">
        <v>3.1009570065572301E-3</v>
      </c>
      <c r="M56">
        <v>8.9607608841131003E-3</v>
      </c>
      <c r="N56">
        <v>-7.1507865890671997E-3</v>
      </c>
      <c r="O56">
        <v>-5.0767683055178096E-3</v>
      </c>
      <c r="P56">
        <v>-8.2653365390616199E-3</v>
      </c>
      <c r="Q56">
        <v>3.3745470548405799E-3</v>
      </c>
      <c r="R56">
        <v>3.01081861022513E-2</v>
      </c>
      <c r="S56">
        <v>-9.9708919546151308E-3</v>
      </c>
      <c r="T56">
        <v>5.0225241374675803E-3</v>
      </c>
      <c r="U56">
        <v>-3.68450448188967E-3</v>
      </c>
      <c r="V56">
        <v>-1.7476415011899799E-2</v>
      </c>
      <c r="W56">
        <v>-8.4711577248891192E-3</v>
      </c>
      <c r="X56">
        <v>-1.15863830049767E-2</v>
      </c>
      <c r="Y56">
        <v>-1.1434552109455501E-2</v>
      </c>
      <c r="Z56">
        <v>-6.65434276341423E-3</v>
      </c>
      <c r="AA56">
        <v>-1.26012323840861E-2</v>
      </c>
      <c r="AB56">
        <v>-4.2125502441104301E-2</v>
      </c>
      <c r="AC56">
        <v>-1.4555609686894899E-2</v>
      </c>
      <c r="AD56">
        <v>-1.31484132082808E-2</v>
      </c>
      <c r="AE56">
        <v>-6.1186453075225099E-3</v>
      </c>
      <c r="AF56">
        <v>-5.21485645524005E-3</v>
      </c>
      <c r="AG56">
        <v>-2.4782413530167E-2</v>
      </c>
      <c r="AH56">
        <v>-1.85907932170549E-2</v>
      </c>
      <c r="AI56">
        <v>-6.3920007755206201E-3</v>
      </c>
      <c r="AJ56">
        <v>-1.8411461152122101E-3</v>
      </c>
      <c r="AK56">
        <v>-1.88849981617829E-2</v>
      </c>
      <c r="AL56">
        <v>-3.19023547606414E-3</v>
      </c>
      <c r="AM56">
        <v>-8.4711577248892493E-3</v>
      </c>
      <c r="AN56">
        <v>-8.86895188271704E-3</v>
      </c>
      <c r="AO56">
        <v>-8.6722556778609395E-3</v>
      </c>
      <c r="AP56">
        <v>-1.59623903089256E-2</v>
      </c>
      <c r="AQ56">
        <v>-1.5390192607370999E-2</v>
      </c>
      <c r="AR56">
        <v>-1.24609712105918E-2</v>
      </c>
      <c r="AS56">
        <v>-1.14345521094554E-2</v>
      </c>
      <c r="AT56">
        <v>-1.06449537576816E-2</v>
      </c>
      <c r="AU56">
        <v>-1.8411461152124499E-3</v>
      </c>
      <c r="AV56">
        <v>-4.8770730963615299E-3</v>
      </c>
      <c r="AW56">
        <v>-1.49184165396195E-2</v>
      </c>
      <c r="AX56">
        <v>-7.15078658906723E-3</v>
      </c>
      <c r="AY56">
        <v>-1.8192295398377901E-2</v>
      </c>
      <c r="AZ56">
        <v>-6.6543427634146099E-3</v>
      </c>
      <c r="BA56">
        <v>-1.0480301952229499E-2</v>
      </c>
      <c r="BB56">
        <v>-3.1019393458496702E-2</v>
      </c>
      <c r="BC56">
        <v>-1.5735726585583799E-2</v>
      </c>
      <c r="BD56">
        <v>1</v>
      </c>
      <c r="BE56">
        <v>-1.01433995959451E-2</v>
      </c>
      <c r="BF56">
        <v>-1.8392457824359599E-2</v>
      </c>
      <c r="BG56">
        <v>-7.1507865890672803E-3</v>
      </c>
      <c r="BH56">
        <v>-9.7954900191654804E-3</v>
      </c>
      <c r="BI56">
        <v>-3.6845044818897602E-3</v>
      </c>
      <c r="BJ56">
        <v>-2.5173358046636701E-2</v>
      </c>
      <c r="BK56">
        <v>-7.3867870570810098E-3</v>
      </c>
      <c r="BL56">
        <v>-1.6517017005507499E-2</v>
      </c>
      <c r="BM56">
        <v>-4.1202266910630699E-3</v>
      </c>
      <c r="BN56">
        <v>-1.4184451639823899E-2</v>
      </c>
      <c r="BO56">
        <v>-9.4353542488222492E-3</v>
      </c>
      <c r="BP56">
        <v>-7.1507865890671199E-3</v>
      </c>
      <c r="BQ56">
        <v>-3.68450448188968E-3</v>
      </c>
      <c r="BR56">
        <v>-1.84114611521223E-3</v>
      </c>
      <c r="BS56">
        <v>-4.1202266910631401E-3</v>
      </c>
      <c r="BT56">
        <v>-1.0985557327983101E-2</v>
      </c>
      <c r="BU56">
        <v>-4.0694305043928597E-2</v>
      </c>
      <c r="BV56">
        <v>1.62933561439546E-2</v>
      </c>
    </row>
    <row r="57" spans="1:74" x14ac:dyDescent="0.25">
      <c r="A57" t="s">
        <v>1458</v>
      </c>
      <c r="B57">
        <v>-1.93667357739233E-2</v>
      </c>
      <c r="C57">
        <v>-1.1004258364114099E-2</v>
      </c>
      <c r="D57">
        <v>-1.39944853531904E-2</v>
      </c>
      <c r="E57">
        <v>-9.07755645263085E-3</v>
      </c>
      <c r="F57">
        <v>-3.1073711394894701E-2</v>
      </c>
      <c r="G57">
        <v>-1.9796047298254401E-2</v>
      </c>
      <c r="H57">
        <v>-2.6668806155911499E-2</v>
      </c>
      <c r="I57">
        <v>-4.0522624492773503E-2</v>
      </c>
      <c r="J57">
        <v>4.41147188836441E-2</v>
      </c>
      <c r="K57">
        <v>1.56039071294037E-2</v>
      </c>
      <c r="L57">
        <v>-2.2377462625107002E-2</v>
      </c>
      <c r="M57">
        <v>1.7033796092779201E-2</v>
      </c>
      <c r="N57">
        <v>-8.5623816901829203E-3</v>
      </c>
      <c r="O57">
        <v>-1.26673939210081E-2</v>
      </c>
      <c r="P57">
        <v>-9.8969484494830402E-3</v>
      </c>
      <c r="Q57">
        <v>-3.9554049685394197E-3</v>
      </c>
      <c r="R57">
        <v>5.5330634278004498E-2</v>
      </c>
      <c r="S57">
        <v>-1.1939187618535799E-2</v>
      </c>
      <c r="T57">
        <v>-3.25867233640936E-2</v>
      </c>
      <c r="U57">
        <v>8.7501513880118398E-2</v>
      </c>
      <c r="V57">
        <v>5.9251185908157498E-2</v>
      </c>
      <c r="W57">
        <v>-1.0143399595945001E-2</v>
      </c>
      <c r="X57">
        <v>-1.3873583341018E-2</v>
      </c>
      <c r="Y57">
        <v>-1.3691780393380201E-2</v>
      </c>
      <c r="Z57">
        <v>-7.9679377825047099E-3</v>
      </c>
      <c r="AA57">
        <v>-1.5088768220855199E-2</v>
      </c>
      <c r="AB57">
        <v>-5.0441252343189802E-2</v>
      </c>
      <c r="AC57">
        <v>-1.74289477556294E-2</v>
      </c>
      <c r="AD57">
        <v>-1.5743964822228101E-2</v>
      </c>
      <c r="AE57">
        <v>-7.3264914142383503E-3</v>
      </c>
      <c r="AF57">
        <v>-6.2442908724961001E-3</v>
      </c>
      <c r="AG57">
        <v>-2.96745653371406E-2</v>
      </c>
      <c r="AH57">
        <v>-2.22606933468057E-2</v>
      </c>
      <c r="AI57">
        <v>-7.6538083918799198E-3</v>
      </c>
      <c r="AJ57">
        <v>-2.2045960384206001E-3</v>
      </c>
      <c r="AK57">
        <v>-2.2612975574856701E-2</v>
      </c>
      <c r="AL57">
        <v>-3.8200012666276401E-3</v>
      </c>
      <c r="AM57">
        <v>-1.0143399595944701E-2</v>
      </c>
      <c r="AN57">
        <v>-1.0619719979867499E-2</v>
      </c>
      <c r="AO57">
        <v>-1.0384195123683901E-2</v>
      </c>
      <c r="AP57">
        <v>-1.9113432740624901E-2</v>
      </c>
      <c r="AQ57">
        <v>-1.8428280825944499E-2</v>
      </c>
      <c r="AR57">
        <v>-1.49208189066349E-2</v>
      </c>
      <c r="AS57">
        <v>-1.36917803933796E-2</v>
      </c>
      <c r="AT57">
        <v>-1.2746312033274899E-2</v>
      </c>
      <c r="AU57">
        <v>-2.20459603842049E-3</v>
      </c>
      <c r="AV57">
        <v>-5.83982766956189E-3</v>
      </c>
      <c r="AW57">
        <v>-1.7863374194477599E-2</v>
      </c>
      <c r="AX57">
        <v>-8.5623816901829498E-3</v>
      </c>
      <c r="AY57">
        <v>-2.1783530396447901E-2</v>
      </c>
      <c r="AZ57">
        <v>-7.9679377825050204E-3</v>
      </c>
      <c r="BA57">
        <v>-1.25491572746067E-2</v>
      </c>
      <c r="BB57">
        <v>-3.7142751119950898E-2</v>
      </c>
      <c r="BC57">
        <v>-1.8842024652800101E-2</v>
      </c>
      <c r="BD57">
        <v>-1.01433995959451E-2</v>
      </c>
      <c r="BE57">
        <v>1</v>
      </c>
      <c r="BF57">
        <v>-2.20232057202659E-2</v>
      </c>
      <c r="BG57">
        <v>-8.5623816901828492E-3</v>
      </c>
      <c r="BH57">
        <v>-1.1729160609365101E-2</v>
      </c>
      <c r="BI57">
        <v>-4.4118410359723298E-3</v>
      </c>
      <c r="BJ57">
        <v>-3.0142683931928899E-2</v>
      </c>
      <c r="BK57">
        <v>-8.8449696350228098E-3</v>
      </c>
      <c r="BL57">
        <v>-1.9777545060653798E-2</v>
      </c>
      <c r="BM57">
        <v>-4.9335766267864503E-3</v>
      </c>
      <c r="BN57">
        <v>-1.6984521561836701E-2</v>
      </c>
      <c r="BO57">
        <v>-1.12979325357048E-2</v>
      </c>
      <c r="BP57">
        <v>-8.5623816901829793E-3</v>
      </c>
      <c r="BQ57">
        <v>-4.4118410359724504E-3</v>
      </c>
      <c r="BR57">
        <v>-2.2045960384206001E-3</v>
      </c>
      <c r="BS57">
        <v>-4.9335766267863601E-3</v>
      </c>
      <c r="BT57">
        <v>-3.2498493594324003E-2</v>
      </c>
      <c r="BU57">
        <v>1.82844097221617E-3</v>
      </c>
      <c r="BV57">
        <v>-1.4931116141887701E-2</v>
      </c>
    </row>
    <row r="58" spans="1:74" x14ac:dyDescent="0.25">
      <c r="A58" t="s">
        <v>1459</v>
      </c>
      <c r="B58">
        <v>-2.07373393724779E-2</v>
      </c>
      <c r="C58">
        <v>-2.5142754353757901E-2</v>
      </c>
      <c r="D58">
        <v>-1.0280585622899199E-2</v>
      </c>
      <c r="E58">
        <v>6.9705749183419296E-3</v>
      </c>
      <c r="F58">
        <v>-3.2376923101709101E-2</v>
      </c>
      <c r="G58">
        <v>1.23336007893702E-2</v>
      </c>
      <c r="H58">
        <v>-5.5371025396496999E-2</v>
      </c>
      <c r="I58">
        <v>5.6356794797650503E-2</v>
      </c>
      <c r="J58">
        <v>-2.3815802066324099E-2</v>
      </c>
      <c r="K58">
        <v>4.9281020571856097E-3</v>
      </c>
      <c r="L58">
        <v>5.1765516056940398E-3</v>
      </c>
      <c r="M58">
        <v>-2.5792034017826499E-2</v>
      </c>
      <c r="N58">
        <v>-1.5525686691442799E-2</v>
      </c>
      <c r="O58">
        <v>-1.60003024073893E-2</v>
      </c>
      <c r="P58">
        <v>2.8787704100785599E-2</v>
      </c>
      <c r="Q58">
        <v>6.4718180354822505E-2</v>
      </c>
      <c r="R58">
        <v>-2.20232057202665E-2</v>
      </c>
      <c r="S58">
        <v>-2.1648659569599701E-2</v>
      </c>
      <c r="T58">
        <v>9.8112003624496805E-3</v>
      </c>
      <c r="U58">
        <v>-7.9997440122876896E-3</v>
      </c>
      <c r="V58">
        <v>7.4871420334934498E-3</v>
      </c>
      <c r="W58">
        <v>4.4156495967210604E-3</v>
      </c>
      <c r="X58">
        <v>8.4391495067548707E-3</v>
      </c>
      <c r="Y58">
        <v>-2.48265377937298E-2</v>
      </c>
      <c r="Z58">
        <v>-1.44478148795824E-2</v>
      </c>
      <c r="AA58">
        <v>-2.7359617502848502E-2</v>
      </c>
      <c r="AB58">
        <v>-9.1462295018014797E-2</v>
      </c>
      <c r="AC58">
        <v>-3.1602933857255301E-2</v>
      </c>
      <c r="AD58">
        <v>-2.8547648768246701E-2</v>
      </c>
      <c r="AE58">
        <v>-1.3284716141004901E-2</v>
      </c>
      <c r="AF58">
        <v>-1.1322422569384301E-2</v>
      </c>
      <c r="AG58">
        <v>-5.3807225699533098E-2</v>
      </c>
      <c r="AH58">
        <v>-4.0364067258652499E-2</v>
      </c>
      <c r="AI58">
        <v>-1.3878221666398001E-2</v>
      </c>
      <c r="AJ58">
        <v>-3.9974704016004902E-3</v>
      </c>
      <c r="AK58">
        <v>-4.1002840872999602E-2</v>
      </c>
      <c r="AL58">
        <v>-6.9265941384716E-3</v>
      </c>
      <c r="AM58">
        <v>-1.8392457824360199E-2</v>
      </c>
      <c r="AN58">
        <v>-1.9256142872878499E-2</v>
      </c>
      <c r="AO58">
        <v>-1.8829078855242602E-2</v>
      </c>
      <c r="AP58">
        <v>-3.46573160443353E-2</v>
      </c>
      <c r="AQ58">
        <v>-3.3414968488682799E-2</v>
      </c>
      <c r="AR58">
        <v>-2.7055084427009699E-2</v>
      </c>
      <c r="AS58">
        <v>-2.4826537793728998E-2</v>
      </c>
      <c r="AT58">
        <v>-2.3112173021542899E-2</v>
      </c>
      <c r="AU58">
        <v>-3.9974704016004399E-3</v>
      </c>
      <c r="AV58">
        <v>-1.0589032118666899E-2</v>
      </c>
      <c r="AW58">
        <v>-3.2390654963846501E-2</v>
      </c>
      <c r="AX58">
        <v>-1.55256866914429E-2</v>
      </c>
      <c r="AY58">
        <v>-3.9498854431652401E-2</v>
      </c>
      <c r="AZ58">
        <v>-1.44478148795822E-2</v>
      </c>
      <c r="BA58">
        <v>-2.27546833506122E-2</v>
      </c>
      <c r="BB58">
        <v>-6.73488682953442E-2</v>
      </c>
      <c r="BC58">
        <v>-3.4165186974462497E-2</v>
      </c>
      <c r="BD58">
        <v>-1.8392457824359599E-2</v>
      </c>
      <c r="BE58">
        <v>-2.20232057202659E-2</v>
      </c>
      <c r="BF58">
        <v>1</v>
      </c>
      <c r="BG58">
        <v>-1.55256866914427E-2</v>
      </c>
      <c r="BH58">
        <v>-2.1267829368480699E-2</v>
      </c>
      <c r="BI58">
        <v>-7.9997440122875196E-3</v>
      </c>
      <c r="BJ58">
        <v>-5.4656038903625498E-2</v>
      </c>
      <c r="BK58">
        <v>-1.60380875692731E-2</v>
      </c>
      <c r="BL58">
        <v>-3.5861513682538398E-2</v>
      </c>
      <c r="BM58">
        <v>-8.9457779093793308E-3</v>
      </c>
      <c r="BN58">
        <v>-3.07970807556355E-2</v>
      </c>
      <c r="BO58">
        <v>-2.0485907678178799E-2</v>
      </c>
      <c r="BP58">
        <v>-1.5525686691443E-2</v>
      </c>
      <c r="BQ58">
        <v>-7.9997440122872906E-3</v>
      </c>
      <c r="BR58">
        <v>-3.9974704016004798E-3</v>
      </c>
      <c r="BS58">
        <v>-8.9457779093794904E-3</v>
      </c>
      <c r="BT58">
        <v>3.3146829276855402E-2</v>
      </c>
      <c r="BU58">
        <v>-3.7625887341988101E-2</v>
      </c>
      <c r="BV58">
        <v>-2.5646424011847298E-2</v>
      </c>
    </row>
    <row r="59" spans="1:74" x14ac:dyDescent="0.25">
      <c r="A59" t="s">
        <v>1460</v>
      </c>
      <c r="B59">
        <v>-9.1178412009676607E-3</v>
      </c>
      <c r="C59">
        <v>-8.8151899714225101E-4</v>
      </c>
      <c r="D59">
        <v>2.14340755440551E-2</v>
      </c>
      <c r="E59">
        <v>-7.0429029011981701E-3</v>
      </c>
      <c r="F59">
        <v>1.44598624994691E-2</v>
      </c>
      <c r="G59">
        <v>4.1667999482295603E-2</v>
      </c>
      <c r="H59">
        <v>2.2547085679065701E-2</v>
      </c>
      <c r="I59">
        <v>7.7316594809402703E-3</v>
      </c>
      <c r="J59">
        <v>3.6448866952117999E-2</v>
      </c>
      <c r="K59">
        <v>5.4099480776196099E-3</v>
      </c>
      <c r="L59">
        <v>1.8106503816952599E-2</v>
      </c>
      <c r="M59">
        <v>1.63843891302383E-3</v>
      </c>
      <c r="N59">
        <v>-6.0362173038233102E-3</v>
      </c>
      <c r="O59">
        <v>-1.9767656267726599E-2</v>
      </c>
      <c r="P59">
        <v>-6.9770460658520302E-3</v>
      </c>
      <c r="Q59">
        <v>-1.5941456407202698E-2</v>
      </c>
      <c r="R59">
        <v>-8.5623816901831303E-3</v>
      </c>
      <c r="S59">
        <v>-8.41676224025667E-3</v>
      </c>
      <c r="T59">
        <v>3.4173236090510303E-2</v>
      </c>
      <c r="U59">
        <v>-3.1102130419611001E-3</v>
      </c>
      <c r="V59">
        <v>-1.4752424420678799E-2</v>
      </c>
      <c r="W59">
        <v>-7.1507865890673098E-3</v>
      </c>
      <c r="X59">
        <v>-9.7804520820534806E-3</v>
      </c>
      <c r="Y59">
        <v>-9.6522865624435392E-3</v>
      </c>
      <c r="Z59">
        <v>-5.6171525235423E-3</v>
      </c>
      <c r="AA59">
        <v>-1.06371202690631E-2</v>
      </c>
      <c r="AB59">
        <v>-3.55595407022746E-2</v>
      </c>
      <c r="AC59">
        <v>-1.2286875292021E-2</v>
      </c>
      <c r="AD59">
        <v>-1.1099013840935699E-2</v>
      </c>
      <c r="AE59">
        <v>-5.1649524456076797E-3</v>
      </c>
      <c r="AF59">
        <v>-4.40203415106821E-3</v>
      </c>
      <c r="AG59">
        <v>-2.09196612873319E-2</v>
      </c>
      <c r="AH59">
        <v>-1.56931082071654E-2</v>
      </c>
      <c r="AI59">
        <v>-5.3957009073988399E-3</v>
      </c>
      <c r="AJ59">
        <v>-1.55417280338155E-3</v>
      </c>
      <c r="AK59">
        <v>-1.5941456407203E-2</v>
      </c>
      <c r="AL59">
        <v>-2.69298409958559E-3</v>
      </c>
      <c r="AM59">
        <v>-7.1507865890670201E-3</v>
      </c>
      <c r="AN59">
        <v>-7.4865778966299304E-3</v>
      </c>
      <c r="AO59">
        <v>-7.3205400739987598E-3</v>
      </c>
      <c r="AP59">
        <v>-1.34743857047043E-2</v>
      </c>
      <c r="AQ59">
        <v>-1.29913745528093E-2</v>
      </c>
      <c r="AR59">
        <v>-1.0518721137449999E-2</v>
      </c>
      <c r="AS59">
        <v>-9.6522865624432495E-3</v>
      </c>
      <c r="AT59">
        <v>-8.9857602754847502E-3</v>
      </c>
      <c r="AU59">
        <v>-1.55417280338147E-3</v>
      </c>
      <c r="AV59">
        <v>-4.11689995912831E-3</v>
      </c>
      <c r="AW59">
        <v>-1.2593132649179301E-2</v>
      </c>
      <c r="AX59">
        <v>-6.0362173038233302E-3</v>
      </c>
      <c r="AY59">
        <v>-1.53567229160264E-2</v>
      </c>
      <c r="AZ59">
        <v>-5.6171525235421804E-3</v>
      </c>
      <c r="BA59">
        <v>-8.8467721984681301E-3</v>
      </c>
      <c r="BB59">
        <v>-2.6184503930593801E-2</v>
      </c>
      <c r="BC59">
        <v>-1.32830513008658E-2</v>
      </c>
      <c r="BD59">
        <v>-7.1507865890672803E-3</v>
      </c>
      <c r="BE59">
        <v>-8.5623816901828492E-3</v>
      </c>
      <c r="BF59">
        <v>-1.55256866914427E-2</v>
      </c>
      <c r="BG59">
        <v>1</v>
      </c>
      <c r="BH59">
        <v>-8.2686996201941608E-3</v>
      </c>
      <c r="BI59">
        <v>-3.1102130419608698E-3</v>
      </c>
      <c r="BJ59">
        <v>-2.12496705843176E-2</v>
      </c>
      <c r="BK59">
        <v>-6.23543316504214E-3</v>
      </c>
      <c r="BL59">
        <v>-1.39425645856382E-2</v>
      </c>
      <c r="BM59">
        <v>-3.47802068184939E-3</v>
      </c>
      <c r="BN59">
        <v>-1.1973568413361099E-2</v>
      </c>
      <c r="BO59">
        <v>-7.9646970127061293E-3</v>
      </c>
      <c r="BP59">
        <v>-6.0362173038235999E-3</v>
      </c>
      <c r="BQ59">
        <v>-3.1102130419609101E-3</v>
      </c>
      <c r="BR59">
        <v>-1.55417280338155E-3</v>
      </c>
      <c r="BS59">
        <v>-3.4780206818493501E-3</v>
      </c>
      <c r="BT59">
        <v>-2.2910444369369301E-2</v>
      </c>
      <c r="BU59">
        <v>-9.1061258429678601E-3</v>
      </c>
      <c r="BV59">
        <v>-2.4792968187356901E-3</v>
      </c>
    </row>
    <row r="60" spans="1:74" x14ac:dyDescent="0.25">
      <c r="A60" t="s">
        <v>1461</v>
      </c>
      <c r="B60">
        <v>-2.7393682966927801E-2</v>
      </c>
      <c r="C60">
        <v>-6.9303126548760103E-3</v>
      </c>
      <c r="D60">
        <v>-2.8827312111565501E-2</v>
      </c>
      <c r="E60">
        <v>1.4386526240326301E-2</v>
      </c>
      <c r="F60">
        <v>-2.57597182359216E-3</v>
      </c>
      <c r="G60">
        <v>-1.5179887251251601E-2</v>
      </c>
      <c r="H60">
        <v>-3.7943113187740803E-2</v>
      </c>
      <c r="I60">
        <v>-6.05744043983035E-3</v>
      </c>
      <c r="J60">
        <v>-1.3852197346959401E-2</v>
      </c>
      <c r="K60">
        <v>-1.26456012728446E-2</v>
      </c>
      <c r="L60">
        <v>-2.9566465612487301E-2</v>
      </c>
      <c r="M60">
        <v>4.84111169133691E-2</v>
      </c>
      <c r="N60">
        <v>-8.2686996201941001E-3</v>
      </c>
      <c r="O60">
        <v>-1.1172501520333999E-2</v>
      </c>
      <c r="P60">
        <v>-9.5574919276435206E-3</v>
      </c>
      <c r="Q60">
        <v>-2.1837370642054901E-2</v>
      </c>
      <c r="R60">
        <v>-1.1729160609365401E-2</v>
      </c>
      <c r="S60">
        <v>-1.15296841111392E-2</v>
      </c>
      <c r="T60">
        <v>2.4446089084710299E-2</v>
      </c>
      <c r="U60">
        <v>-4.2605188157319703E-3</v>
      </c>
      <c r="V60">
        <v>-2.0208577667829599E-2</v>
      </c>
      <c r="W60">
        <v>-9.7954900191654405E-3</v>
      </c>
      <c r="X60">
        <v>-1.3397731782282899E-2</v>
      </c>
      <c r="Y60">
        <v>-1.32221645139151E-2</v>
      </c>
      <c r="Z60">
        <v>-7.6946446093929602E-3</v>
      </c>
      <c r="AA60">
        <v>-1.4571236902464899E-2</v>
      </c>
      <c r="AB60">
        <v>-4.8711162289159698E-2</v>
      </c>
      <c r="AC60">
        <v>-1.68311503623556E-2</v>
      </c>
      <c r="AD60">
        <v>-1.52039608436476E-2</v>
      </c>
      <c r="AE60">
        <v>-7.0751992805608097E-3</v>
      </c>
      <c r="AF60">
        <v>-6.0301172540564701E-3</v>
      </c>
      <c r="AG60">
        <v>-2.86567541615157E-2</v>
      </c>
      <c r="AH60">
        <v>-2.14971713808353E-2</v>
      </c>
      <c r="AI60">
        <v>-7.3912895772370599E-3</v>
      </c>
      <c r="AJ60">
        <v>-2.1289803567703098E-3</v>
      </c>
      <c r="AK60">
        <v>-2.1837370642053901E-2</v>
      </c>
      <c r="AL60">
        <v>-3.6889786236367701E-3</v>
      </c>
      <c r="AM60">
        <v>-9.7954900191654995E-3</v>
      </c>
      <c r="AN60">
        <v>-1.02554730379257E-2</v>
      </c>
      <c r="AO60">
        <v>-1.00280264746519E-2</v>
      </c>
      <c r="AP60">
        <v>-1.8457859011846899E-2</v>
      </c>
      <c r="AQ60">
        <v>-1.77962071979368E-2</v>
      </c>
      <c r="AR60">
        <v>-1.4409048100217399E-2</v>
      </c>
      <c r="AS60">
        <v>-1.32221645139149E-2</v>
      </c>
      <c r="AT60">
        <v>-1.2309124876931201E-2</v>
      </c>
      <c r="AU60">
        <v>-2.1289803567702101E-3</v>
      </c>
      <c r="AV60">
        <v>-5.6395267789415499E-3</v>
      </c>
      <c r="AW60">
        <v>-1.7250676361065899E-2</v>
      </c>
      <c r="AX60">
        <v>-8.26869962019414E-3</v>
      </c>
      <c r="AY60">
        <v>-2.1036374694916701E-2</v>
      </c>
      <c r="AZ60">
        <v>-7.6946446093928301E-3</v>
      </c>
      <c r="BA60">
        <v>-1.21187323509845E-2</v>
      </c>
      <c r="BB60">
        <v>-3.5868787819938699E-2</v>
      </c>
      <c r="BC60">
        <v>-1.8195759979834199E-2</v>
      </c>
      <c r="BD60">
        <v>-9.7954900191654804E-3</v>
      </c>
      <c r="BE60">
        <v>-1.1729160609365101E-2</v>
      </c>
      <c r="BF60">
        <v>-2.1267829368480699E-2</v>
      </c>
      <c r="BG60">
        <v>-8.2686996201941608E-3</v>
      </c>
      <c r="BH60">
        <v>1</v>
      </c>
      <c r="BI60">
        <v>-4.2605188157316901E-3</v>
      </c>
      <c r="BJ60">
        <v>-2.9108816705208301E-2</v>
      </c>
      <c r="BK60">
        <v>-8.5415950500774204E-3</v>
      </c>
      <c r="BL60">
        <v>-1.9099192870470801E-2</v>
      </c>
      <c r="BM60">
        <v>-4.7643593402149596E-3</v>
      </c>
      <c r="BN60">
        <v>-1.6401967591395099E-2</v>
      </c>
      <c r="BO60">
        <v>-1.09104235068231E-2</v>
      </c>
      <c r="BP60">
        <v>-8.2686996201945997E-3</v>
      </c>
      <c r="BQ60">
        <v>-4.2605188157318003E-3</v>
      </c>
      <c r="BR60">
        <v>-2.1289803567703098E-3</v>
      </c>
      <c r="BS60">
        <v>-4.76435934021497E-3</v>
      </c>
      <c r="BT60">
        <v>2.4658719008988101E-2</v>
      </c>
      <c r="BU60">
        <v>-3.6884980777334701E-2</v>
      </c>
      <c r="BV60">
        <v>-3.70804982859915E-3</v>
      </c>
    </row>
    <row r="61" spans="1:74" x14ac:dyDescent="0.25">
      <c r="A61" t="s">
        <v>1462</v>
      </c>
      <c r="B61">
        <v>1.1256956117957699E-2</v>
      </c>
      <c r="C61">
        <v>-2.71068719802363E-2</v>
      </c>
      <c r="D61">
        <v>-2.1210850245519899E-2</v>
      </c>
      <c r="E61">
        <v>8.8950990465782795E-3</v>
      </c>
      <c r="F61">
        <v>-1.33083508036748E-2</v>
      </c>
      <c r="G61">
        <v>1.7811003403951399E-2</v>
      </c>
      <c r="H61">
        <v>2.2609761372894702E-3</v>
      </c>
      <c r="I61">
        <v>-2.2317720292237601E-2</v>
      </c>
      <c r="J61">
        <v>-2.6791168191272101E-3</v>
      </c>
      <c r="K61">
        <v>2.63113234995975E-2</v>
      </c>
      <c r="L61">
        <v>3.3770672313458698E-2</v>
      </c>
      <c r="M61">
        <v>-1.82736181356608E-3</v>
      </c>
      <c r="N61">
        <v>-3.1102130419608499E-3</v>
      </c>
      <c r="O61">
        <v>-1.0185455433147601E-2</v>
      </c>
      <c r="P61">
        <v>-3.59498317839403E-3</v>
      </c>
      <c r="Q61">
        <v>-8.2139729452954495E-3</v>
      </c>
      <c r="R61">
        <v>-4.4118410359724504E-3</v>
      </c>
      <c r="S61">
        <v>-4.3368093580974203E-3</v>
      </c>
      <c r="T61">
        <v>-1.1836852837099201E-2</v>
      </c>
      <c r="U61">
        <v>-1.6025641025639999E-3</v>
      </c>
      <c r="V61">
        <v>-7.60131395612214E-3</v>
      </c>
      <c r="W61">
        <v>-3.6845044818897498E-3</v>
      </c>
      <c r="X61">
        <v>-5.0394623140241502E-3</v>
      </c>
      <c r="Y61">
        <v>-4.9734239243245998E-3</v>
      </c>
      <c r="Z61">
        <v>-2.8942862985301002E-3</v>
      </c>
      <c r="AA61">
        <v>-5.4808679881015896E-3</v>
      </c>
      <c r="AB61">
        <v>-1.8322360129132301E-2</v>
      </c>
      <c r="AC61">
        <v>-6.3309184965865397E-3</v>
      </c>
      <c r="AD61">
        <v>-5.7188626358963398E-3</v>
      </c>
      <c r="AE61">
        <v>-2.6612863071154001E-3</v>
      </c>
      <c r="AF61">
        <v>-2.2681860739402E-3</v>
      </c>
      <c r="AG61">
        <v>-1.0779035958174501E-2</v>
      </c>
      <c r="AH61">
        <v>-8.0860093926558001E-3</v>
      </c>
      <c r="AI61">
        <v>-2.78018144278591E-3</v>
      </c>
      <c r="AJ61">
        <v>-8.00800945233573E-4</v>
      </c>
      <c r="AK61">
        <v>-8.2139729452954599E-3</v>
      </c>
      <c r="AL61">
        <v>-1.3875832904523099E-3</v>
      </c>
      <c r="AM61">
        <v>-3.6845044818897602E-3</v>
      </c>
      <c r="AN61">
        <v>-3.8575238500787399E-3</v>
      </c>
      <c r="AO61">
        <v>-3.7719714295124502E-3</v>
      </c>
      <c r="AP61">
        <v>-6.9427934817117998E-3</v>
      </c>
      <c r="AQ61">
        <v>-6.6939178186233303E-3</v>
      </c>
      <c r="AR61">
        <v>-5.4198618140741299E-3</v>
      </c>
      <c r="AS61">
        <v>-4.9734239243245798E-3</v>
      </c>
      <c r="AT61">
        <v>-4.6299905046569998E-3</v>
      </c>
      <c r="AU61">
        <v>-8.0080094523364901E-4</v>
      </c>
      <c r="AV61">
        <v>-2.1212682216093801E-3</v>
      </c>
      <c r="AW61">
        <v>-6.4887202420314399E-3</v>
      </c>
      <c r="AX61">
        <v>-3.1102130419608598E-3</v>
      </c>
      <c r="AY61">
        <v>-7.9126839693050201E-3</v>
      </c>
      <c r="AZ61">
        <v>-2.8942862985301201E-3</v>
      </c>
      <c r="BA61">
        <v>-4.5583756988840096E-3</v>
      </c>
      <c r="BB61">
        <v>-1.3491791551412301E-2</v>
      </c>
      <c r="BC61">
        <v>-6.8442067794384203E-3</v>
      </c>
      <c r="BD61">
        <v>-3.6845044818897602E-3</v>
      </c>
      <c r="BE61">
        <v>-4.4118410359723298E-3</v>
      </c>
      <c r="BF61">
        <v>-7.9997440122875196E-3</v>
      </c>
      <c r="BG61">
        <v>-3.1102130419608698E-3</v>
      </c>
      <c r="BH61">
        <v>-4.2605188157316901E-3</v>
      </c>
      <c r="BI61">
        <v>1</v>
      </c>
      <c r="BJ61">
        <v>-1.0949076095530299E-2</v>
      </c>
      <c r="BK61">
        <v>-3.2128607331457898E-3</v>
      </c>
      <c r="BL61">
        <v>-7.1840266892264299E-3</v>
      </c>
      <c r="BM61">
        <v>-1.79208016219798E-3</v>
      </c>
      <c r="BN61">
        <v>-6.1694844243694296E-3</v>
      </c>
      <c r="BO61">
        <v>-4.1038788495066699E-3</v>
      </c>
      <c r="BP61">
        <v>-3.1102130419610199E-3</v>
      </c>
      <c r="BQ61">
        <v>-1.60256410256408E-3</v>
      </c>
      <c r="BR61">
        <v>-8.0080094523357799E-4</v>
      </c>
      <c r="BS61">
        <v>-1.79208016219798E-3</v>
      </c>
      <c r="BT61">
        <v>2.50852087470247E-2</v>
      </c>
      <c r="BU61">
        <v>-3.6829064023174402E-2</v>
      </c>
      <c r="BV61">
        <v>-2.7149118192623799E-2</v>
      </c>
    </row>
    <row r="62" spans="1:74" x14ac:dyDescent="0.25">
      <c r="A62" t="s">
        <v>1463</v>
      </c>
      <c r="B62">
        <v>1.11393471980564E-2</v>
      </c>
      <c r="C62">
        <v>2.0980185451847801E-2</v>
      </c>
      <c r="D62">
        <v>-3.4730781050480303E-2</v>
      </c>
      <c r="E62">
        <v>6.3497694769198004E-2</v>
      </c>
      <c r="F62">
        <v>-9.4637051104587804E-3</v>
      </c>
      <c r="G62">
        <v>3.5130661904739E-2</v>
      </c>
      <c r="H62">
        <v>-1.8676331016159699E-2</v>
      </c>
      <c r="I62">
        <v>-3.2166611458803201E-4</v>
      </c>
      <c r="J62">
        <v>-4.7757704901892802E-2</v>
      </c>
      <c r="K62">
        <v>4.7939535250235898E-3</v>
      </c>
      <c r="L62">
        <v>8.6274045564412004E-3</v>
      </c>
      <c r="M62">
        <v>-1.8779027929341899E-2</v>
      </c>
      <c r="N62">
        <v>-2.1249670584317801E-2</v>
      </c>
      <c r="O62">
        <v>-1.03878776164857E-2</v>
      </c>
      <c r="P62">
        <v>-6.9168085990563904E-3</v>
      </c>
      <c r="Q62">
        <v>2.3713718201009201E-2</v>
      </c>
      <c r="R62">
        <v>-1.2703813151390599E-3</v>
      </c>
      <c r="S62">
        <v>-2.7011144154885598E-4</v>
      </c>
      <c r="T62">
        <v>-1.7282481466820002E-2</v>
      </c>
      <c r="U62">
        <v>-1.0949076095530299E-2</v>
      </c>
      <c r="V62">
        <v>1.6680043845793701E-2</v>
      </c>
      <c r="W62">
        <v>2.6496096072077101E-2</v>
      </c>
      <c r="X62">
        <v>2.89916308618667E-2</v>
      </c>
      <c r="Y62">
        <v>-3.3979543729724303E-2</v>
      </c>
      <c r="Z62">
        <v>-1.9774410817108699E-2</v>
      </c>
      <c r="AA62">
        <v>-3.7446514978877202E-2</v>
      </c>
      <c r="AB62">
        <v>-0.12518245914944401</v>
      </c>
      <c r="AC62">
        <v>-4.3254250025204798E-2</v>
      </c>
      <c r="AD62">
        <v>-3.9072547600514103E-2</v>
      </c>
      <c r="AE62">
        <v>-1.8182502804085201E-2</v>
      </c>
      <c r="AF62">
        <v>-1.5496754159573901E-2</v>
      </c>
      <c r="AG62">
        <v>-7.3644782604128795E-2</v>
      </c>
      <c r="AH62">
        <v>-5.5245423261203602E-2</v>
      </c>
      <c r="AI62">
        <v>-1.8994820942100601E-2</v>
      </c>
      <c r="AJ62">
        <v>-5.4712510237233001E-3</v>
      </c>
      <c r="AK62">
        <v>-5.6119698850598199E-2</v>
      </c>
      <c r="AL62">
        <v>-9.4802791424945503E-3</v>
      </c>
      <c r="AM62">
        <v>-2.5173358046636601E-2</v>
      </c>
      <c r="AN62">
        <v>-2.6355465037096199E-2</v>
      </c>
      <c r="AO62">
        <v>-2.57709517802234E-2</v>
      </c>
      <c r="AP62">
        <v>-4.74347166676133E-2</v>
      </c>
      <c r="AQ62">
        <v>-4.5734342517759298E-2</v>
      </c>
      <c r="AR62">
        <v>-3.70297071640441E-2</v>
      </c>
      <c r="AS62">
        <v>-3.39795437297239E-2</v>
      </c>
      <c r="AT62">
        <v>-3.1633129854812203E-2</v>
      </c>
      <c r="AU62">
        <v>-5.47125102372351E-3</v>
      </c>
      <c r="AV62">
        <v>-1.4492978558717199E-2</v>
      </c>
      <c r="AW62">
        <v>-4.4332386816189603E-2</v>
      </c>
      <c r="AX62">
        <v>-2.12496705843176E-2</v>
      </c>
      <c r="AY62">
        <v>-5.4061225233479199E-2</v>
      </c>
      <c r="AZ62">
        <v>-1.9774410817109098E-2</v>
      </c>
      <c r="BA62">
        <v>-3.1143841497037399E-2</v>
      </c>
      <c r="BB62">
        <v>-9.2178935073542301E-2</v>
      </c>
      <c r="BC62">
        <v>-4.6761150285168397E-2</v>
      </c>
      <c r="BD62">
        <v>-2.5173358046636701E-2</v>
      </c>
      <c r="BE62">
        <v>-3.0142683931928899E-2</v>
      </c>
      <c r="BF62">
        <v>-5.4656038903625498E-2</v>
      </c>
      <c r="BG62">
        <v>-2.12496705843176E-2</v>
      </c>
      <c r="BH62">
        <v>-2.9108816705208301E-2</v>
      </c>
      <c r="BI62">
        <v>-1.0949076095530299E-2</v>
      </c>
      <c r="BJ62">
        <v>1</v>
      </c>
      <c r="BK62">
        <v>-2.1950982550570201E-2</v>
      </c>
      <c r="BL62">
        <v>-4.9082875853017002E-2</v>
      </c>
      <c r="BM62">
        <v>-1.22438921686826E-2</v>
      </c>
      <c r="BN62">
        <v>-4.2151296365950303E-2</v>
      </c>
      <c r="BO62">
        <v>-2.8038617449491501E-2</v>
      </c>
      <c r="BP62">
        <v>-2.12496705843176E-2</v>
      </c>
      <c r="BQ62">
        <v>-1.0949076095530599E-2</v>
      </c>
      <c r="BR62">
        <v>-5.4712510237233097E-3</v>
      </c>
      <c r="BS62">
        <v>-1.22438921686825E-2</v>
      </c>
      <c r="BT62">
        <v>1.78456483117506E-2</v>
      </c>
      <c r="BU62">
        <v>-4.97232136961515E-2</v>
      </c>
      <c r="BV62">
        <v>2.2180334640667002E-2</v>
      </c>
    </row>
    <row r="63" spans="1:74" x14ac:dyDescent="0.25">
      <c r="A63" t="s">
        <v>1464</v>
      </c>
      <c r="B63">
        <v>-2.9009505166534E-2</v>
      </c>
      <c r="C63">
        <v>1.1537227956028601E-3</v>
      </c>
      <c r="D63">
        <v>-3.03992602079407E-2</v>
      </c>
      <c r="E63">
        <v>-6.5848422812065802E-3</v>
      </c>
      <c r="F63">
        <v>-1.73784399677895E-2</v>
      </c>
      <c r="G63">
        <v>-4.4066452221312299E-3</v>
      </c>
      <c r="H63">
        <v>1.6497962238603999E-2</v>
      </c>
      <c r="I63">
        <v>-1.83781475075275E-2</v>
      </c>
      <c r="J63">
        <v>-8.3314564042100796E-3</v>
      </c>
      <c r="K63">
        <v>-3.31509856716313E-2</v>
      </c>
      <c r="L63">
        <v>4.1454178427125801E-2</v>
      </c>
      <c r="M63">
        <v>6.3790601224972803E-3</v>
      </c>
      <c r="N63">
        <v>-6.2354331650420897E-3</v>
      </c>
      <c r="O63">
        <v>5.70955532218451E-4</v>
      </c>
      <c r="P63">
        <v>-7.2073125010735399E-3</v>
      </c>
      <c r="Q63">
        <v>-1.6467579110774701E-2</v>
      </c>
      <c r="R63">
        <v>-8.8449696350229694E-3</v>
      </c>
      <c r="S63">
        <v>-8.6945442441128291E-3</v>
      </c>
      <c r="T63">
        <v>-2.3730819643029501E-2</v>
      </c>
      <c r="U63">
        <v>-3.21286073314555E-3</v>
      </c>
      <c r="V63">
        <v>-1.52393049930814E-2</v>
      </c>
      <c r="W63">
        <v>-7.3867870570809699E-3</v>
      </c>
      <c r="X63">
        <v>-1.0103240524975099E-2</v>
      </c>
      <c r="Y63">
        <v>-9.9708451039083202E-3</v>
      </c>
      <c r="Z63">
        <v>-5.8025378105943199E-3</v>
      </c>
      <c r="AA63">
        <v>-1.09881816985369E-2</v>
      </c>
      <c r="AB63">
        <v>-3.6733127432006199E-2</v>
      </c>
      <c r="AC63">
        <v>-1.26923842920758E-2</v>
      </c>
      <c r="AD63">
        <v>-1.1465319341502101E-2</v>
      </c>
      <c r="AE63">
        <v>-5.33541358009278E-3</v>
      </c>
      <c r="AF63">
        <v>-4.5473163667966096E-3</v>
      </c>
      <c r="AG63">
        <v>-2.16100818156197E-2</v>
      </c>
      <c r="AH63">
        <v>-1.6211034568880001E-2</v>
      </c>
      <c r="AI63">
        <v>-5.5737775320536601E-3</v>
      </c>
      <c r="AJ63">
        <v>-1.60546583309236E-3</v>
      </c>
      <c r="AK63">
        <v>-1.6467579110774299E-2</v>
      </c>
      <c r="AL63">
        <v>-2.7818618055468298E-3</v>
      </c>
      <c r="AM63">
        <v>-7.3867870570810297E-3</v>
      </c>
      <c r="AN63">
        <v>-7.7336606287768698E-3</v>
      </c>
      <c r="AO63">
        <v>-7.5621429888753497E-3</v>
      </c>
      <c r="AP63">
        <v>-1.39190866187771E-2</v>
      </c>
      <c r="AQ63">
        <v>-1.34201344432643E-2</v>
      </c>
      <c r="AR63">
        <v>-1.0865874989745601E-2</v>
      </c>
      <c r="AS63">
        <v>-9.9708451039081901E-3</v>
      </c>
      <c r="AT63">
        <v>-9.2823211648442906E-3</v>
      </c>
      <c r="AU63">
        <v>-1.60546583309252E-3</v>
      </c>
      <c r="AV63">
        <v>-4.2527717691756804E-3</v>
      </c>
      <c r="AW63">
        <v>-1.30087491917702E-2</v>
      </c>
      <c r="AX63">
        <v>-6.2354331650422198E-3</v>
      </c>
      <c r="AY63">
        <v>-1.5863547410114299E-2</v>
      </c>
      <c r="AZ63">
        <v>-5.8025378105943399E-3</v>
      </c>
      <c r="BA63">
        <v>-9.1387460048792408E-3</v>
      </c>
      <c r="BB63">
        <v>-2.7048682312280799E-2</v>
      </c>
      <c r="BC63">
        <v>-1.37214375237814E-2</v>
      </c>
      <c r="BD63">
        <v>-7.3867870570810098E-3</v>
      </c>
      <c r="BE63">
        <v>-8.8449696350228098E-3</v>
      </c>
      <c r="BF63">
        <v>-1.60380875692731E-2</v>
      </c>
      <c r="BG63">
        <v>-6.23543316504214E-3</v>
      </c>
      <c r="BH63">
        <v>-8.5415950500774204E-3</v>
      </c>
      <c r="BI63">
        <v>-3.2128607331457898E-3</v>
      </c>
      <c r="BJ63">
        <v>-2.1950982550570201E-2</v>
      </c>
      <c r="BK63">
        <v>1</v>
      </c>
      <c r="BL63">
        <v>-1.4402717007548201E-2</v>
      </c>
      <c r="BM63">
        <v>-3.5928072858759201E-3</v>
      </c>
      <c r="BN63">
        <v>-1.23687372125062E-2</v>
      </c>
      <c r="BO63">
        <v>-8.2275593145207295E-3</v>
      </c>
      <c r="BP63">
        <v>-6.2354331650423603E-3</v>
      </c>
      <c r="BQ63">
        <v>-3.2128607331457799E-3</v>
      </c>
      <c r="BR63">
        <v>-1.60546583309237E-3</v>
      </c>
      <c r="BS63">
        <v>-3.5928072858759101E-3</v>
      </c>
      <c r="BT63">
        <v>-2.3666567563122399E-2</v>
      </c>
      <c r="BU63">
        <v>-1.34334824999941E-2</v>
      </c>
      <c r="BV63">
        <v>5.2264801411044202E-3</v>
      </c>
    </row>
    <row r="64" spans="1:74" x14ac:dyDescent="0.25">
      <c r="A64" t="s">
        <v>1465</v>
      </c>
      <c r="B64">
        <v>1.2010847705667699E-2</v>
      </c>
      <c r="C64">
        <v>1.0971126582437001E-2</v>
      </c>
      <c r="D64">
        <v>3.2824951259768198E-2</v>
      </c>
      <c r="E64">
        <v>1.9988802151177699E-2</v>
      </c>
      <c r="F64">
        <v>6.5414747272324797E-2</v>
      </c>
      <c r="G64">
        <v>4.8301909415617801E-2</v>
      </c>
      <c r="H64">
        <v>9.3203269209890499E-2</v>
      </c>
      <c r="I64">
        <v>1.1812300445759601E-2</v>
      </c>
      <c r="J64">
        <v>-1.64228896363217E-2</v>
      </c>
      <c r="K64">
        <v>-3.3964890411004099E-3</v>
      </c>
      <c r="L64">
        <v>-2.9214266767601998E-2</v>
      </c>
      <c r="M64">
        <v>-8.1917572086655996E-3</v>
      </c>
      <c r="N64">
        <v>-1.39425645856381E-2</v>
      </c>
      <c r="O64">
        <v>2.1736108539688399E-2</v>
      </c>
      <c r="P64">
        <v>9.7107471179387998E-3</v>
      </c>
      <c r="Q64">
        <v>-1.3451806390922199E-2</v>
      </c>
      <c r="R64">
        <v>-1.9777545060654E-2</v>
      </c>
      <c r="S64">
        <v>2.0455364120192799E-3</v>
      </c>
      <c r="T64">
        <v>4.00118903445058E-2</v>
      </c>
      <c r="U64">
        <v>-7.1840266892262998E-3</v>
      </c>
      <c r="V64">
        <v>2.8692446335292401E-2</v>
      </c>
      <c r="W64">
        <v>-1.65170170055076E-2</v>
      </c>
      <c r="X64">
        <v>-4.02510121347822E-3</v>
      </c>
      <c r="Y64">
        <v>-2.2295027170532101E-2</v>
      </c>
      <c r="Z64">
        <v>-1.2974601129298101E-2</v>
      </c>
      <c r="AA64">
        <v>-2.4569813989745101E-2</v>
      </c>
      <c r="AB64">
        <v>-8.2136074286637495E-2</v>
      </c>
      <c r="AC64">
        <v>-2.8380448166796499E-2</v>
      </c>
      <c r="AD64">
        <v>-2.56367041683765E-2</v>
      </c>
      <c r="AE64">
        <v>-1.1930101159384201E-2</v>
      </c>
      <c r="AF64">
        <v>-1.01678985977822E-2</v>
      </c>
      <c r="AG64">
        <v>-4.8320614372772602E-2</v>
      </c>
      <c r="AH64">
        <v>-3.6248226946569803E-2</v>
      </c>
      <c r="AI64">
        <v>-1.24630881559791E-2</v>
      </c>
      <c r="AJ64">
        <v>-3.5898566267088599E-3</v>
      </c>
      <c r="AK64">
        <v>-3.6821866138876398E-2</v>
      </c>
      <c r="AL64">
        <v>-6.22030368469117E-3</v>
      </c>
      <c r="AM64">
        <v>-1.6517017005507E-2</v>
      </c>
      <c r="AN64">
        <v>-1.7292633879012701E-2</v>
      </c>
      <c r="AO64">
        <v>-1.6909116694462802E-2</v>
      </c>
      <c r="AP64">
        <v>-3.11233813303287E-2</v>
      </c>
      <c r="AQ64">
        <v>-3.0007713381030799E-2</v>
      </c>
      <c r="AR64">
        <v>-2.4296333520716501E-2</v>
      </c>
      <c r="AS64">
        <v>-2.22950271705319E-2</v>
      </c>
      <c r="AT64">
        <v>-2.07554726223412E-2</v>
      </c>
      <c r="AU64">
        <v>-3.5898566267091002E-3</v>
      </c>
      <c r="AV64">
        <v>-9.5092904518859402E-3</v>
      </c>
      <c r="AW64">
        <v>-2.9087846984150501E-2</v>
      </c>
      <c r="AX64">
        <v>-1.39425645856382E-2</v>
      </c>
      <c r="AY64">
        <v>-3.5471238078993397E-2</v>
      </c>
      <c r="AZ64">
        <v>-1.2974601129297599E-2</v>
      </c>
      <c r="BA64">
        <v>-2.0434435432509199E-2</v>
      </c>
      <c r="BB64">
        <v>-6.0481443728669801E-2</v>
      </c>
      <c r="BC64">
        <v>-3.0681433642122301E-2</v>
      </c>
      <c r="BD64">
        <v>-1.6517017005507499E-2</v>
      </c>
      <c r="BE64">
        <v>-1.9777545060653798E-2</v>
      </c>
      <c r="BF64">
        <v>-3.5861513682538398E-2</v>
      </c>
      <c r="BG64">
        <v>-1.39425645856382E-2</v>
      </c>
      <c r="BH64">
        <v>-1.9099192870470801E-2</v>
      </c>
      <c r="BI64">
        <v>-7.1840266892264299E-3</v>
      </c>
      <c r="BJ64">
        <v>-4.9082875853017002E-2</v>
      </c>
      <c r="BK64">
        <v>-1.4402717007548201E-2</v>
      </c>
      <c r="BL64">
        <v>1</v>
      </c>
      <c r="BM64">
        <v>-8.0335954698247392E-3</v>
      </c>
      <c r="BN64">
        <v>-2.7656766236382899E-2</v>
      </c>
      <c r="BO64">
        <v>-1.8397002114943901E-2</v>
      </c>
      <c r="BP64">
        <v>-1.39425645856382E-2</v>
      </c>
      <c r="BQ64">
        <v>-7.1840266892258704E-3</v>
      </c>
      <c r="BR64">
        <v>-3.5898566267088599E-3</v>
      </c>
      <c r="BS64">
        <v>-8.0335954698248606E-3</v>
      </c>
      <c r="BT64">
        <v>-1.8996550234413E-2</v>
      </c>
      <c r="BU64">
        <v>-2.1956989018816701E-2</v>
      </c>
      <c r="BV64">
        <v>4.1202071654135603E-3</v>
      </c>
    </row>
    <row r="65" spans="1:74" x14ac:dyDescent="0.25">
      <c r="A65" t="s">
        <v>1466</v>
      </c>
      <c r="B65">
        <v>3.8776588518577099E-2</v>
      </c>
      <c r="C65">
        <v>4.7906040634438499E-2</v>
      </c>
      <c r="D65">
        <v>4.1205623466109599E-2</v>
      </c>
      <c r="E65">
        <v>3.4852032765094902E-2</v>
      </c>
      <c r="F65">
        <v>4.7016199138022003E-3</v>
      </c>
      <c r="G65">
        <v>-2.5858118263949498E-3</v>
      </c>
      <c r="H65">
        <v>4.5062537017147401E-2</v>
      </c>
      <c r="I65">
        <v>4.4549210583742904E-3</v>
      </c>
      <c r="J65">
        <v>-6.2983511398942999E-3</v>
      </c>
      <c r="K65">
        <v>-2.5658022686410299E-2</v>
      </c>
      <c r="L65">
        <v>2.6050824825193199E-2</v>
      </c>
      <c r="M65">
        <v>-1.10060146621455E-2</v>
      </c>
      <c r="N65">
        <v>-3.47802068184937E-3</v>
      </c>
      <c r="O65">
        <v>-1.13899672378105E-2</v>
      </c>
      <c r="P65">
        <v>-4.0201187753598801E-3</v>
      </c>
      <c r="Q65">
        <v>-9.1853411320915301E-3</v>
      </c>
      <c r="R65">
        <v>-4.9335766267863401E-3</v>
      </c>
      <c r="S65">
        <v>7.8765360065359294E-2</v>
      </c>
      <c r="T65">
        <v>-1.32366556309878E-2</v>
      </c>
      <c r="U65">
        <v>-1.79208016219798E-3</v>
      </c>
      <c r="V65">
        <v>-8.5002303031810004E-3</v>
      </c>
      <c r="W65">
        <v>-4.1202266910630898E-3</v>
      </c>
      <c r="X65">
        <v>-5.6354191552504696E-3</v>
      </c>
      <c r="Y65">
        <v>-5.5615711962617503E-3</v>
      </c>
      <c r="Z65">
        <v>-3.23655886901354E-3</v>
      </c>
      <c r="AA65">
        <v>-6.1290245908962602E-3</v>
      </c>
      <c r="AB65">
        <v>-2.0489126181929902E-2</v>
      </c>
      <c r="AC65">
        <v>-7.0796003904442699E-3</v>
      </c>
      <c r="AD65">
        <v>-6.3951640147980899E-3</v>
      </c>
      <c r="AE65">
        <v>-2.97600475967226E-3</v>
      </c>
      <c r="AF65">
        <v>-2.5364172707839998E-3</v>
      </c>
      <c r="AG65">
        <v>-1.20537434211561E-2</v>
      </c>
      <c r="AH65">
        <v>-9.0422448629292902E-3</v>
      </c>
      <c r="AI65">
        <v>-3.1089601988188199E-3</v>
      </c>
      <c r="AJ65">
        <v>-8.9550208040134905E-4</v>
      </c>
      <c r="AK65">
        <v>-9.1853411320918892E-3</v>
      </c>
      <c r="AL65">
        <v>-1.5516761446474599E-3</v>
      </c>
      <c r="AM65">
        <v>-4.12022669106303E-3</v>
      </c>
      <c r="AN65">
        <v>-4.3137069873654798E-3</v>
      </c>
      <c r="AO65">
        <v>-4.2180373068331301E-3</v>
      </c>
      <c r="AP65">
        <v>-7.7638345005395897E-3</v>
      </c>
      <c r="AQ65">
        <v>-7.4855272940064299E-3</v>
      </c>
      <c r="AR65">
        <v>-6.0608039474466897E-3</v>
      </c>
      <c r="AS65">
        <v>-5.56157119626168E-3</v>
      </c>
      <c r="AT65">
        <v>-5.1775240199658503E-3</v>
      </c>
      <c r="AU65">
        <v>-8.95502080401369E-4</v>
      </c>
      <c r="AV65">
        <v>-2.3721252039559299E-3</v>
      </c>
      <c r="AW65">
        <v>-7.2560634580494804E-3</v>
      </c>
      <c r="AX65">
        <v>-3.47802068184938E-3</v>
      </c>
      <c r="AY65">
        <v>-8.8484223179877402E-3</v>
      </c>
      <c r="AZ65">
        <v>-3.2365588690136601E-3</v>
      </c>
      <c r="BA65">
        <v>-5.0974401889729102E-3</v>
      </c>
      <c r="BB65">
        <v>-1.5087304122881401E-2</v>
      </c>
      <c r="BC65">
        <v>-7.6535891299374199E-3</v>
      </c>
      <c r="BD65">
        <v>-4.1202266910630699E-3</v>
      </c>
      <c r="BE65">
        <v>-4.9335766267864503E-3</v>
      </c>
      <c r="BF65">
        <v>-8.9457779093793308E-3</v>
      </c>
      <c r="BG65">
        <v>-3.47802068184939E-3</v>
      </c>
      <c r="BH65">
        <v>-4.7643593402149596E-3</v>
      </c>
      <c r="BI65">
        <v>-1.79208016219798E-3</v>
      </c>
      <c r="BJ65">
        <v>-1.22438921686826E-2</v>
      </c>
      <c r="BK65">
        <v>-3.5928072858759201E-3</v>
      </c>
      <c r="BL65">
        <v>-8.0335954698247392E-3</v>
      </c>
      <c r="BM65">
        <v>1</v>
      </c>
      <c r="BN65">
        <v>-6.8990754442911102E-3</v>
      </c>
      <c r="BO65">
        <v>-4.5891954415407899E-3</v>
      </c>
      <c r="BP65">
        <v>-3.4780206818493401E-3</v>
      </c>
      <c r="BQ65">
        <v>-1.792080162198E-3</v>
      </c>
      <c r="BR65">
        <v>-8.9550208040135003E-4</v>
      </c>
      <c r="BS65">
        <v>-2.00400801603207E-3</v>
      </c>
      <c r="BT65">
        <v>-1.32008168918248E-2</v>
      </c>
      <c r="BU65">
        <v>1.2721881566493599E-2</v>
      </c>
      <c r="BV65">
        <v>4.1769932705466098E-2</v>
      </c>
    </row>
    <row r="66" spans="1:74" x14ac:dyDescent="0.25">
      <c r="A66" t="s">
        <v>1467</v>
      </c>
      <c r="B66">
        <v>-4.9582995178869002E-3</v>
      </c>
      <c r="C66">
        <v>-3.0707330907645998E-3</v>
      </c>
      <c r="D66">
        <v>2.1107821753783701E-2</v>
      </c>
      <c r="E66">
        <v>1.20630016941059E-2</v>
      </c>
      <c r="F66">
        <v>-1.9019799170039299E-2</v>
      </c>
      <c r="G66">
        <v>-1.03591330978762E-2</v>
      </c>
      <c r="H66">
        <v>-6.1587901261028503E-3</v>
      </c>
      <c r="I66">
        <v>-3.2848360276697E-3</v>
      </c>
      <c r="J66">
        <v>5.9860188682289497E-2</v>
      </c>
      <c r="K66">
        <v>5.5053918576281197E-3</v>
      </c>
      <c r="L66">
        <v>4.8612903563090698E-3</v>
      </c>
      <c r="M66">
        <v>1.4244291931895499E-2</v>
      </c>
      <c r="N66">
        <v>-1.1973568413361099E-2</v>
      </c>
      <c r="O66">
        <v>-2.80921160919816E-2</v>
      </c>
      <c r="P66">
        <v>1.5987373955960501E-2</v>
      </c>
      <c r="Q66">
        <v>-1.81266710829463E-2</v>
      </c>
      <c r="R66">
        <v>7.4185266591939502E-3</v>
      </c>
      <c r="S66">
        <v>8.1195340131919695E-3</v>
      </c>
      <c r="T66">
        <v>2.2835325772674098E-2</v>
      </c>
      <c r="U66">
        <v>-6.16948442436944E-3</v>
      </c>
      <c r="V66">
        <v>-1.47649943620636E-2</v>
      </c>
      <c r="W66">
        <v>-1.4184451639824E-2</v>
      </c>
      <c r="X66">
        <v>2.0412773661657E-3</v>
      </c>
      <c r="Y66">
        <v>-1.9146479936630802E-2</v>
      </c>
      <c r="Z66">
        <v>-1.11423026447901E-2</v>
      </c>
      <c r="AA66">
        <v>-2.1100016923200599E-2</v>
      </c>
      <c r="AB66">
        <v>-7.0536657631049396E-2</v>
      </c>
      <c r="AC66">
        <v>-2.43725059073449E-2</v>
      </c>
      <c r="AD66">
        <v>-2.2016238789335899E-2</v>
      </c>
      <c r="AE66">
        <v>-1.02453089984142E-2</v>
      </c>
      <c r="AF66">
        <v>-8.7319681205615101E-3</v>
      </c>
      <c r="AG66">
        <v>-4.14966829390934E-2</v>
      </c>
      <c r="AH66">
        <v>-3.1129181618057E-2</v>
      </c>
      <c r="AI66">
        <v>-1.07030265315092E-2</v>
      </c>
      <c r="AJ66">
        <v>-3.08289007019106E-3</v>
      </c>
      <c r="AK66">
        <v>-3.1621810364473098E-2</v>
      </c>
      <c r="AL66">
        <v>-5.3418602627275597E-3</v>
      </c>
      <c r="AM66">
        <v>-1.4184451639823801E-2</v>
      </c>
      <c r="AN66">
        <v>-1.4850534385248901E-2</v>
      </c>
      <c r="AO66">
        <v>-1.4521178245730799E-2</v>
      </c>
      <c r="AP66">
        <v>-2.6728076698149798E-2</v>
      </c>
      <c r="AQ66">
        <v>-2.5769965553283199E-2</v>
      </c>
      <c r="AR66">
        <v>-2.0865157899559499E-2</v>
      </c>
      <c r="AS66">
        <v>-1.91464799366305E-2</v>
      </c>
      <c r="AT66">
        <v>-1.7824344285358399E-2</v>
      </c>
      <c r="AU66">
        <v>-3.0828900701911702E-3</v>
      </c>
      <c r="AV66">
        <v>-8.1663699019524309E-3</v>
      </c>
      <c r="AW66">
        <v>-2.4980004483597999E-2</v>
      </c>
      <c r="AX66">
        <v>-1.1973568413361099E-2</v>
      </c>
      <c r="AY66">
        <v>-3.0461920634237801E-2</v>
      </c>
      <c r="AZ66">
        <v>-1.1142302644790301E-2</v>
      </c>
      <c r="BA66">
        <v>-1.7548644593806301E-2</v>
      </c>
      <c r="BB66">
        <v>-5.1940136247966902E-2</v>
      </c>
      <c r="BC66">
        <v>-2.6348541724694498E-2</v>
      </c>
      <c r="BD66">
        <v>-1.4184451639823899E-2</v>
      </c>
      <c r="BE66">
        <v>-1.6984521561836701E-2</v>
      </c>
      <c r="BF66">
        <v>-3.07970807556355E-2</v>
      </c>
      <c r="BG66">
        <v>-1.1973568413361099E-2</v>
      </c>
      <c r="BH66">
        <v>-1.6401967591395099E-2</v>
      </c>
      <c r="BI66">
        <v>-6.1694844243694296E-3</v>
      </c>
      <c r="BJ66">
        <v>-4.2151296365950303E-2</v>
      </c>
      <c r="BK66">
        <v>-1.23687372125062E-2</v>
      </c>
      <c r="BL66">
        <v>-2.7656766236382899E-2</v>
      </c>
      <c r="BM66">
        <v>-6.8990754442911102E-3</v>
      </c>
      <c r="BN66">
        <v>1</v>
      </c>
      <c r="BO66">
        <v>-1.5798941584313799E-2</v>
      </c>
      <c r="BP66">
        <v>-1.1973568413361099E-2</v>
      </c>
      <c r="BQ66">
        <v>-6.1694844243695502E-3</v>
      </c>
      <c r="BR66">
        <v>-3.08289007019106E-3</v>
      </c>
      <c r="BS66">
        <v>-6.8990754442910503E-3</v>
      </c>
      <c r="BT66">
        <v>-1.6062683951661001E-2</v>
      </c>
      <c r="BU66">
        <v>-4.0460670306608403E-2</v>
      </c>
      <c r="BV66">
        <v>-3.6843824421399201E-3</v>
      </c>
    </row>
    <row r="67" spans="1:74" x14ac:dyDescent="0.25">
      <c r="A67" t="s">
        <v>1468</v>
      </c>
      <c r="B67">
        <v>-2.56259839011755E-2</v>
      </c>
      <c r="C67">
        <v>1.9429257379276799E-2</v>
      </c>
      <c r="D67">
        <v>2.1928158911366999E-2</v>
      </c>
      <c r="E67">
        <v>-1.49916697908322E-3</v>
      </c>
      <c r="F67">
        <v>-1.9149179814916699E-2</v>
      </c>
      <c r="G67">
        <v>1.13760281540833E-2</v>
      </c>
      <c r="H67">
        <v>-2.9984803492064198E-3</v>
      </c>
      <c r="I67">
        <v>2.0563881150405298E-2</v>
      </c>
      <c r="J67">
        <v>-2.7885996583890699E-3</v>
      </c>
      <c r="K67">
        <v>-2.2556211661864601E-2</v>
      </c>
      <c r="L67">
        <v>-2.70055936636323E-2</v>
      </c>
      <c r="M67">
        <v>3.4790304570490101E-2</v>
      </c>
      <c r="N67">
        <v>-7.9646970127061293E-3</v>
      </c>
      <c r="O67">
        <v>6.9167793364222898E-3</v>
      </c>
      <c r="P67">
        <v>-9.2061062684086099E-3</v>
      </c>
      <c r="Q67">
        <v>-2.1034509500544599E-2</v>
      </c>
      <c r="R67">
        <v>-1.1297932535705E-2</v>
      </c>
      <c r="S67">
        <v>-1.11057898841992E-2</v>
      </c>
      <c r="T67">
        <v>-1.3108542400782301E-3</v>
      </c>
      <c r="U67">
        <v>-4.1038788495067298E-3</v>
      </c>
      <c r="V67">
        <v>2.0481046715510702E-3</v>
      </c>
      <c r="W67">
        <v>-9.4353542488222093E-3</v>
      </c>
      <c r="X67">
        <v>-1.2905157909326399E-2</v>
      </c>
      <c r="Y67">
        <v>-1.27360454536629E-2</v>
      </c>
      <c r="Z67">
        <v>-7.4117474027701E-3</v>
      </c>
      <c r="AA67">
        <v>-1.40355185651036E-2</v>
      </c>
      <c r="AB67">
        <v>-4.6920273633162299E-2</v>
      </c>
      <c r="AC67">
        <v>-1.62123452500403E-2</v>
      </c>
      <c r="AD67">
        <v>-1.4644980114764301E-2</v>
      </c>
      <c r="AE67">
        <v>-6.8150762710685701E-3</v>
      </c>
      <c r="AF67">
        <v>-5.8084171738873704E-3</v>
      </c>
      <c r="AG67">
        <v>-2.7603175196574199E-2</v>
      </c>
      <c r="AH67">
        <v>-2.0706817824221398E-2</v>
      </c>
      <c r="AI67">
        <v>-7.1195453602032497E-3</v>
      </c>
      <c r="AJ67">
        <v>-2.0507073985691201E-3</v>
      </c>
      <c r="AK67">
        <v>-2.1034509500544599E-2</v>
      </c>
      <c r="AL67">
        <v>-3.55335159979203E-3</v>
      </c>
      <c r="AM67">
        <v>-9.4353542488220202E-3</v>
      </c>
      <c r="AN67">
        <v>-9.8784257768383295E-3</v>
      </c>
      <c r="AO67">
        <v>-9.65934139280244E-3</v>
      </c>
      <c r="AP67">
        <v>-1.77792471954781E-2</v>
      </c>
      <c r="AQ67">
        <v>-1.7141921319857801E-2</v>
      </c>
      <c r="AR67">
        <v>-1.38792927100006E-2</v>
      </c>
      <c r="AS67">
        <v>-1.2736045453662701E-2</v>
      </c>
      <c r="AT67">
        <v>-1.18565741458172E-2</v>
      </c>
      <c r="AU67">
        <v>-2.0507073985690499E-3</v>
      </c>
      <c r="AV67">
        <v>-5.43218694020693E-3</v>
      </c>
      <c r="AW67">
        <v>-1.6616447179262601E-2</v>
      </c>
      <c r="AX67">
        <v>-7.9646970127060495E-3</v>
      </c>
      <c r="AY67">
        <v>-2.0262962543902099E-2</v>
      </c>
      <c r="AZ67">
        <v>-7.4117474027703099E-3</v>
      </c>
      <c r="BA67">
        <v>-1.16731814901031E-2</v>
      </c>
      <c r="BB67">
        <v>-3.4550055065628901E-2</v>
      </c>
      <c r="BC67">
        <v>-1.7526784356921801E-2</v>
      </c>
      <c r="BD67">
        <v>-9.4353542488222492E-3</v>
      </c>
      <c r="BE67">
        <v>-1.12979325357048E-2</v>
      </c>
      <c r="BF67">
        <v>-2.0485907678178799E-2</v>
      </c>
      <c r="BG67">
        <v>-7.9646970127061293E-3</v>
      </c>
      <c r="BH67">
        <v>-1.09104235068231E-2</v>
      </c>
      <c r="BI67">
        <v>-4.1038788495066699E-3</v>
      </c>
      <c r="BJ67">
        <v>-2.8038617449491501E-2</v>
      </c>
      <c r="BK67">
        <v>-8.2275593145207295E-3</v>
      </c>
      <c r="BL67">
        <v>-1.8397002114943901E-2</v>
      </c>
      <c r="BM67">
        <v>-4.5891954415407899E-3</v>
      </c>
      <c r="BN67">
        <v>-1.5798941584313799E-2</v>
      </c>
      <c r="BO67">
        <v>1</v>
      </c>
      <c r="BP67">
        <v>-7.9646970127061501E-3</v>
      </c>
      <c r="BQ67">
        <v>-4.1038788495065103E-3</v>
      </c>
      <c r="BR67">
        <v>-2.0507073985691101E-3</v>
      </c>
      <c r="BS67">
        <v>-4.5891954415407596E-3</v>
      </c>
      <c r="BT67">
        <v>-3.0229983223584899E-2</v>
      </c>
      <c r="BU67">
        <v>6.4571667949657897E-4</v>
      </c>
      <c r="BV67">
        <v>1.4466310375414199E-2</v>
      </c>
    </row>
    <row r="68" spans="1:74" x14ac:dyDescent="0.25">
      <c r="A68" t="s">
        <v>1469</v>
      </c>
      <c r="B68">
        <v>-1.13106442503945E-2</v>
      </c>
      <c r="C68">
        <v>1.9640563515729698E-2</v>
      </c>
      <c r="D68">
        <v>2.1434075544056099E-2</v>
      </c>
      <c r="E68">
        <v>6.5453371292354803E-2</v>
      </c>
      <c r="F68">
        <v>-3.2434836612421497E-2</v>
      </c>
      <c r="G68">
        <v>2.98331893589442E-2</v>
      </c>
      <c r="H68">
        <v>2.7091379075581301E-3</v>
      </c>
      <c r="I68">
        <v>2.5881094882208001E-2</v>
      </c>
      <c r="J68">
        <v>-1.8572904696500199E-2</v>
      </c>
      <c r="K68">
        <v>-1.69513694104747E-2</v>
      </c>
      <c r="L68">
        <v>-8.9990408192040603E-3</v>
      </c>
      <c r="M68">
        <v>2.2378171989270699E-2</v>
      </c>
      <c r="N68">
        <v>-6.0362173038234802E-3</v>
      </c>
      <c r="O68">
        <v>2.35824671264129E-2</v>
      </c>
      <c r="P68">
        <v>-6.9770460658518498E-3</v>
      </c>
      <c r="Q68">
        <v>-1.59414564072029E-2</v>
      </c>
      <c r="R68">
        <v>-8.5623816901832499E-3</v>
      </c>
      <c r="S68">
        <v>-8.41676224025667E-3</v>
      </c>
      <c r="T68">
        <v>-2.29726436595033E-2</v>
      </c>
      <c r="U68">
        <v>-3.1102130419612098E-3</v>
      </c>
      <c r="V68">
        <v>-1.4752424420678799E-2</v>
      </c>
      <c r="W68">
        <v>-7.15078658906725E-3</v>
      </c>
      <c r="X68">
        <v>-9.7804520820534997E-3</v>
      </c>
      <c r="Y68">
        <v>-9.6522865624433397E-3</v>
      </c>
      <c r="Z68">
        <v>-5.6171525235425603E-3</v>
      </c>
      <c r="AA68">
        <v>-1.0637120269062999E-2</v>
      </c>
      <c r="AB68">
        <v>-3.5559540702274302E-2</v>
      </c>
      <c r="AC68">
        <v>-1.2286875292021099E-2</v>
      </c>
      <c r="AD68">
        <v>-1.10990138409356E-2</v>
      </c>
      <c r="AE68">
        <v>-5.1649524456077404E-3</v>
      </c>
      <c r="AF68">
        <v>-4.40203415106823E-3</v>
      </c>
      <c r="AG68">
        <v>-2.0919661287332299E-2</v>
      </c>
      <c r="AH68">
        <v>-1.56931082071654E-2</v>
      </c>
      <c r="AI68">
        <v>-5.3957009073990697E-3</v>
      </c>
      <c r="AJ68">
        <v>-1.55417280338156E-3</v>
      </c>
      <c r="AK68">
        <v>-1.5941456407203101E-2</v>
      </c>
      <c r="AL68">
        <v>-2.6929840995855202E-3</v>
      </c>
      <c r="AM68">
        <v>-7.1507865890670002E-3</v>
      </c>
      <c r="AN68">
        <v>-7.4865778966298202E-3</v>
      </c>
      <c r="AO68">
        <v>-7.3205400739992403E-3</v>
      </c>
      <c r="AP68">
        <v>-1.34743857047043E-2</v>
      </c>
      <c r="AQ68">
        <v>-1.29913745528099E-2</v>
      </c>
      <c r="AR68">
        <v>-1.0518721137449999E-2</v>
      </c>
      <c r="AS68">
        <v>-9.6522865624431801E-3</v>
      </c>
      <c r="AT68">
        <v>-8.9857602754847606E-3</v>
      </c>
      <c r="AU68">
        <v>-1.55417280338146E-3</v>
      </c>
      <c r="AV68">
        <v>-4.1168999591283603E-3</v>
      </c>
      <c r="AW68">
        <v>-1.25931326491795E-2</v>
      </c>
      <c r="AX68">
        <v>-6.0362173038236398E-3</v>
      </c>
      <c r="AY68">
        <v>-1.53567229160263E-2</v>
      </c>
      <c r="AZ68">
        <v>-5.6171525235423504E-3</v>
      </c>
      <c r="BA68">
        <v>-8.8467721984682307E-3</v>
      </c>
      <c r="BB68">
        <v>-2.61845039305931E-2</v>
      </c>
      <c r="BC68">
        <v>-1.3283051300865399E-2</v>
      </c>
      <c r="BD68">
        <v>-7.1507865890671199E-3</v>
      </c>
      <c r="BE68">
        <v>-8.5623816901829793E-3</v>
      </c>
      <c r="BF68">
        <v>-1.5525686691443E-2</v>
      </c>
      <c r="BG68">
        <v>-6.0362173038235999E-3</v>
      </c>
      <c r="BH68">
        <v>-8.2686996201945997E-3</v>
      </c>
      <c r="BI68">
        <v>-3.1102130419610199E-3</v>
      </c>
      <c r="BJ68">
        <v>-2.12496705843176E-2</v>
      </c>
      <c r="BK68">
        <v>-6.2354331650423603E-3</v>
      </c>
      <c r="BL68">
        <v>-1.39425645856382E-2</v>
      </c>
      <c r="BM68">
        <v>-3.4780206818493401E-3</v>
      </c>
      <c r="BN68">
        <v>-1.1973568413361099E-2</v>
      </c>
      <c r="BO68">
        <v>-7.9646970127061501E-3</v>
      </c>
      <c r="BP68">
        <v>1</v>
      </c>
      <c r="BQ68">
        <v>-3.1102130419609002E-3</v>
      </c>
      <c r="BR68">
        <v>-1.55417280338155E-3</v>
      </c>
      <c r="BS68">
        <v>-3.4780206818492798E-3</v>
      </c>
      <c r="BT68">
        <v>1.52736295795802E-2</v>
      </c>
      <c r="BU68">
        <v>1.2889949823381599E-3</v>
      </c>
      <c r="BV68">
        <v>1.9580910836096799E-2</v>
      </c>
    </row>
    <row r="69" spans="1:74" x14ac:dyDescent="0.25">
      <c r="A69" t="s">
        <v>1470</v>
      </c>
      <c r="B69">
        <v>-2.61054825802178E-2</v>
      </c>
      <c r="C69">
        <v>3.90611048253337E-3</v>
      </c>
      <c r="D69">
        <v>-2.1210850245519702E-2</v>
      </c>
      <c r="E69">
        <v>2.04991758445114E-2</v>
      </c>
      <c r="F69">
        <v>-9.5115729148868497E-3</v>
      </c>
      <c r="G69">
        <v>2.4671239924578099E-2</v>
      </c>
      <c r="H69">
        <v>-1.29638010364326E-3</v>
      </c>
      <c r="I69">
        <v>-2.2317720292237699E-2</v>
      </c>
      <c r="J69">
        <v>1.5039909762401601E-2</v>
      </c>
      <c r="K69">
        <v>-3.2738217985530199E-2</v>
      </c>
      <c r="L69">
        <v>7.5837365865208698E-3</v>
      </c>
      <c r="M69">
        <v>-1.82736181356563E-3</v>
      </c>
      <c r="N69">
        <v>-3.1102130419608802E-3</v>
      </c>
      <c r="O69">
        <v>3.1695529078150701E-2</v>
      </c>
      <c r="P69">
        <v>-3.5949831783940699E-3</v>
      </c>
      <c r="Q69">
        <v>-8.2139729452956906E-3</v>
      </c>
      <c r="R69">
        <v>-4.4118410359725302E-3</v>
      </c>
      <c r="S69">
        <v>-4.3368093580975504E-3</v>
      </c>
      <c r="T69">
        <v>-1.18368528370997E-2</v>
      </c>
      <c r="U69">
        <v>-1.60256410256408E-3</v>
      </c>
      <c r="V69">
        <v>-7.6013139561223698E-3</v>
      </c>
      <c r="W69">
        <v>-3.68450448188967E-3</v>
      </c>
      <c r="X69">
        <v>-5.0394623140239004E-3</v>
      </c>
      <c r="Y69">
        <v>-4.9734239243247602E-3</v>
      </c>
      <c r="Z69">
        <v>-2.8942862985299098E-3</v>
      </c>
      <c r="AA69">
        <v>-5.4808679881012904E-3</v>
      </c>
      <c r="AB69">
        <v>-1.83223601291326E-2</v>
      </c>
      <c r="AC69">
        <v>-6.3309184965863003E-3</v>
      </c>
      <c r="AD69">
        <v>-5.7188626358960198E-3</v>
      </c>
      <c r="AE69">
        <v>-2.6612863071153602E-3</v>
      </c>
      <c r="AF69">
        <v>-2.2681860739402E-3</v>
      </c>
      <c r="AG69">
        <v>-1.0779035958174201E-2</v>
      </c>
      <c r="AH69">
        <v>-8.0860093926560499E-3</v>
      </c>
      <c r="AI69">
        <v>-2.7801814427858302E-3</v>
      </c>
      <c r="AJ69">
        <v>-8.0080094523361203E-4</v>
      </c>
      <c r="AK69">
        <v>-8.2139729452956802E-3</v>
      </c>
      <c r="AL69">
        <v>-1.3875832904523E-3</v>
      </c>
      <c r="AM69">
        <v>-3.68450448188968E-3</v>
      </c>
      <c r="AN69">
        <v>-3.8575238500785898E-3</v>
      </c>
      <c r="AO69">
        <v>-3.7719714295124098E-3</v>
      </c>
      <c r="AP69">
        <v>-6.9427934817117799E-3</v>
      </c>
      <c r="AQ69">
        <v>-6.6939178186231898E-3</v>
      </c>
      <c r="AR69">
        <v>-5.41986181407426E-3</v>
      </c>
      <c r="AS69">
        <v>-4.9734239243246397E-3</v>
      </c>
      <c r="AT69">
        <v>-4.6299905046569296E-3</v>
      </c>
      <c r="AU69">
        <v>-8.00800945233667E-4</v>
      </c>
      <c r="AV69">
        <v>-2.12126822160943E-3</v>
      </c>
      <c r="AW69">
        <v>-6.4887202420314096E-3</v>
      </c>
      <c r="AX69">
        <v>-3.1102130419609002E-3</v>
      </c>
      <c r="AY69">
        <v>-7.9126839693050496E-3</v>
      </c>
      <c r="AZ69">
        <v>-2.8942862985299501E-3</v>
      </c>
      <c r="BA69">
        <v>-4.5583756988839897E-3</v>
      </c>
      <c r="BB69">
        <v>-1.34917915514124E-2</v>
      </c>
      <c r="BC69">
        <v>-6.8442067794383396E-3</v>
      </c>
      <c r="BD69">
        <v>-3.68450448188968E-3</v>
      </c>
      <c r="BE69">
        <v>-4.4118410359724504E-3</v>
      </c>
      <c r="BF69">
        <v>-7.9997440122872906E-3</v>
      </c>
      <c r="BG69">
        <v>-3.1102130419609101E-3</v>
      </c>
      <c r="BH69">
        <v>-4.2605188157318003E-3</v>
      </c>
      <c r="BI69">
        <v>-1.60256410256408E-3</v>
      </c>
      <c r="BJ69">
        <v>-1.0949076095530599E-2</v>
      </c>
      <c r="BK69">
        <v>-3.2128607331457799E-3</v>
      </c>
      <c r="BL69">
        <v>-7.1840266892258704E-3</v>
      </c>
      <c r="BM69">
        <v>-1.792080162198E-3</v>
      </c>
      <c r="BN69">
        <v>-6.1694844243695502E-3</v>
      </c>
      <c r="BO69">
        <v>-4.1038788495065103E-3</v>
      </c>
      <c r="BP69">
        <v>-3.1102130419609002E-3</v>
      </c>
      <c r="BQ69">
        <v>1</v>
      </c>
      <c r="BR69">
        <v>-8.0080094523361702E-4</v>
      </c>
      <c r="BS69">
        <v>-1.792080162198E-3</v>
      </c>
      <c r="BT69">
        <v>-1.18048041162469E-2</v>
      </c>
      <c r="BU69">
        <v>-1.67434051972725E-2</v>
      </c>
      <c r="BV69">
        <v>8.1491001660158203E-3</v>
      </c>
    </row>
    <row r="70" spans="1:74" x14ac:dyDescent="0.25">
      <c r="A70" t="s">
        <v>1471</v>
      </c>
      <c r="B70">
        <v>-1.9011606073179199E-2</v>
      </c>
      <c r="C70">
        <v>-2.71611092384462E-2</v>
      </c>
      <c r="D70">
        <v>-1.0599057409713101E-2</v>
      </c>
      <c r="E70">
        <v>-3.8465763543662802E-2</v>
      </c>
      <c r="F70">
        <v>-3.9467781321023097E-3</v>
      </c>
      <c r="G70">
        <v>-4.8120803325082196E-3</v>
      </c>
      <c r="H70">
        <v>-5.1740132134642002E-3</v>
      </c>
      <c r="I70">
        <v>-1.55331155681708E-2</v>
      </c>
      <c r="J70">
        <v>-2.6425636711109399E-2</v>
      </c>
      <c r="K70">
        <v>5.4169750085164503E-2</v>
      </c>
      <c r="L70">
        <v>-9.2960147005544409E-3</v>
      </c>
      <c r="M70">
        <v>-2.0937963765371801E-2</v>
      </c>
      <c r="N70">
        <v>-1.55417280338154E-3</v>
      </c>
      <c r="O70">
        <v>-5.0896699392245399E-3</v>
      </c>
      <c r="P70">
        <v>-1.7964123386708399E-3</v>
      </c>
      <c r="Q70">
        <v>-4.1045205543990097E-3</v>
      </c>
      <c r="R70">
        <v>-2.2045960384206101E-3</v>
      </c>
      <c r="S70">
        <v>-2.16710272475592E-3</v>
      </c>
      <c r="T70">
        <v>6.7653197708402404E-2</v>
      </c>
      <c r="U70">
        <v>-8.0080094523357701E-4</v>
      </c>
      <c r="V70">
        <v>-3.7983749862742599E-3</v>
      </c>
      <c r="W70">
        <v>-1.84114611521234E-3</v>
      </c>
      <c r="X70">
        <v>-2.5182182591527301E-3</v>
      </c>
      <c r="Y70">
        <v>-2.4852188897000701E-3</v>
      </c>
      <c r="Z70">
        <v>-1.44627425507123E-3</v>
      </c>
      <c r="AA70">
        <v>-2.7387885817168598E-3</v>
      </c>
      <c r="AB70">
        <v>-9.1556795056401893E-3</v>
      </c>
      <c r="AC70">
        <v>-3.1635586421483401E-3</v>
      </c>
      <c r="AD70">
        <v>-2.85771445719965E-3</v>
      </c>
      <c r="AE70">
        <v>-1.3298442083318799E-3</v>
      </c>
      <c r="AF70">
        <v>-1.13341210443363E-3</v>
      </c>
      <c r="AG70">
        <v>-5.38628200282375E-3</v>
      </c>
      <c r="AH70">
        <v>-4.0405771940404097E-3</v>
      </c>
      <c r="AI70">
        <v>-1.38925608263778E-3</v>
      </c>
      <c r="AJ70">
        <v>-4.0016006402552999E-4</v>
      </c>
      <c r="AK70">
        <v>-4.1045205543990097E-3</v>
      </c>
      <c r="AL70">
        <v>-6.9337507860486804E-4</v>
      </c>
      <c r="AM70">
        <v>-1.8411461152121899E-3</v>
      </c>
      <c r="AN70">
        <v>-1.92760385713205E-3</v>
      </c>
      <c r="AO70">
        <v>-1.88485333055634E-3</v>
      </c>
      <c r="AP70">
        <v>-3.46931244361543E-3</v>
      </c>
      <c r="AQ70">
        <v>-3.3449493270769899E-3</v>
      </c>
      <c r="AR70">
        <v>-2.7083038093782198E-3</v>
      </c>
      <c r="AS70">
        <v>-2.48521888970011E-3</v>
      </c>
      <c r="AT70">
        <v>-2.3136052820726099E-3</v>
      </c>
      <c r="AU70">
        <v>-4.0016006402555302E-4</v>
      </c>
      <c r="AV70">
        <v>-1.0599972845024999E-3</v>
      </c>
      <c r="AW70">
        <v>-3.2424121411812599E-3</v>
      </c>
      <c r="AX70">
        <v>-1.55417280338154E-3</v>
      </c>
      <c r="AY70">
        <v>-3.9539665164196602E-3</v>
      </c>
      <c r="AZ70">
        <v>-1.4462742550712499E-3</v>
      </c>
      <c r="BA70">
        <v>-2.27781937867918E-3</v>
      </c>
      <c r="BB70">
        <v>5.9354678152422298E-2</v>
      </c>
      <c r="BC70">
        <v>-3.4200486892100599E-3</v>
      </c>
      <c r="BD70">
        <v>-1.84114611521223E-3</v>
      </c>
      <c r="BE70">
        <v>-2.2045960384206001E-3</v>
      </c>
      <c r="BF70">
        <v>-3.9974704016004798E-3</v>
      </c>
      <c r="BG70">
        <v>-1.55417280338155E-3</v>
      </c>
      <c r="BH70">
        <v>-2.1289803567703098E-3</v>
      </c>
      <c r="BI70">
        <v>-8.0080094523357799E-4</v>
      </c>
      <c r="BJ70">
        <v>-5.4712510237233097E-3</v>
      </c>
      <c r="BK70">
        <v>-1.60546583309237E-3</v>
      </c>
      <c r="BL70">
        <v>-3.5898566267088599E-3</v>
      </c>
      <c r="BM70">
        <v>-8.9550208040135003E-4</v>
      </c>
      <c r="BN70">
        <v>-3.08289007019106E-3</v>
      </c>
      <c r="BO70">
        <v>-2.0507073985691101E-3</v>
      </c>
      <c r="BP70">
        <v>-1.55417280338155E-3</v>
      </c>
      <c r="BQ70">
        <v>-8.0080094523361702E-4</v>
      </c>
      <c r="BR70">
        <v>1</v>
      </c>
      <c r="BS70">
        <v>-8.9550208040134797E-4</v>
      </c>
      <c r="BT70">
        <v>-5.8988581358228502E-3</v>
      </c>
      <c r="BU70">
        <v>-1.8403475551860501E-2</v>
      </c>
      <c r="BV70">
        <v>-3.0303519325749099E-2</v>
      </c>
    </row>
    <row r="71" spans="1:74" x14ac:dyDescent="0.25">
      <c r="A71" t="s">
        <v>1472</v>
      </c>
      <c r="B71">
        <v>-1.59836003358955E-2</v>
      </c>
      <c r="C71">
        <v>3.2144838973839802E-2</v>
      </c>
      <c r="D71">
        <v>-2.0775944604757499E-3</v>
      </c>
      <c r="E71">
        <v>-2.9006202671648901E-3</v>
      </c>
      <c r="F71">
        <v>-5.5713722654984299E-4</v>
      </c>
      <c r="G71">
        <v>4.0374669466559501E-2</v>
      </c>
      <c r="H71">
        <v>4.5893185589784002E-2</v>
      </c>
      <c r="I71">
        <v>2.01412628132146E-2</v>
      </c>
      <c r="J71">
        <v>-1.01449951246612E-3</v>
      </c>
      <c r="K71">
        <v>-4.2407761308652502E-2</v>
      </c>
      <c r="L71">
        <v>2.6050824825193102E-2</v>
      </c>
      <c r="M71">
        <v>-1.10060146621472E-2</v>
      </c>
      <c r="N71">
        <v>-3.4780206818493201E-3</v>
      </c>
      <c r="O71">
        <v>-1.13899672378105E-2</v>
      </c>
      <c r="P71">
        <v>-4.0201187753598801E-3</v>
      </c>
      <c r="Q71">
        <v>-9.1853411320916099E-3</v>
      </c>
      <c r="R71">
        <v>7.7292700486325694E-2</v>
      </c>
      <c r="S71">
        <v>-4.8496718511579001E-3</v>
      </c>
      <c r="T71">
        <v>-1.32366556309875E-2</v>
      </c>
      <c r="U71">
        <v>-1.79208016219798E-3</v>
      </c>
      <c r="V71">
        <v>-8.5002303031809605E-3</v>
      </c>
      <c r="W71">
        <v>-4.1202266910631601E-3</v>
      </c>
      <c r="X71">
        <v>-5.6354191552504497E-3</v>
      </c>
      <c r="Y71">
        <v>-5.5615711962617304E-3</v>
      </c>
      <c r="Z71">
        <v>-3.23655886901354E-3</v>
      </c>
      <c r="AA71">
        <v>-6.1290245908961699E-3</v>
      </c>
      <c r="AB71">
        <v>-2.0489126181929999E-2</v>
      </c>
      <c r="AC71">
        <v>5.0949911006640897E-2</v>
      </c>
      <c r="AD71">
        <v>-6.3951640147980699E-3</v>
      </c>
      <c r="AE71">
        <v>-2.97600475967226E-3</v>
      </c>
      <c r="AF71">
        <v>-2.5364172707839899E-3</v>
      </c>
      <c r="AG71">
        <v>-1.20537434211561E-2</v>
      </c>
      <c r="AH71">
        <v>-9.0422448629291999E-3</v>
      </c>
      <c r="AI71">
        <v>-3.1089601988189101E-3</v>
      </c>
      <c r="AJ71">
        <v>0.44685553812030399</v>
      </c>
      <c r="AK71">
        <v>-9.1853411320919898E-3</v>
      </c>
      <c r="AL71">
        <v>-1.5516761446474499E-3</v>
      </c>
      <c r="AM71">
        <v>-4.1202266910631601E-3</v>
      </c>
      <c r="AN71">
        <v>-4.3137069873653896E-3</v>
      </c>
      <c r="AO71">
        <v>-4.2180373068331197E-3</v>
      </c>
      <c r="AP71">
        <v>-7.7638345005396001E-3</v>
      </c>
      <c r="AQ71">
        <v>-7.4855272940064603E-3</v>
      </c>
      <c r="AR71">
        <v>-6.0608039474467704E-3</v>
      </c>
      <c r="AS71">
        <v>-5.5615711962616601E-3</v>
      </c>
      <c r="AT71">
        <v>-5.1775240199658E-3</v>
      </c>
      <c r="AU71">
        <v>0.44685553812029899</v>
      </c>
      <c r="AV71">
        <v>-2.37212520395592E-3</v>
      </c>
      <c r="AW71">
        <v>-7.2560634580494596E-3</v>
      </c>
      <c r="AX71">
        <v>-3.4780206818493301E-3</v>
      </c>
      <c r="AY71">
        <v>-8.8484223179877593E-3</v>
      </c>
      <c r="AZ71">
        <v>-3.2365588690136302E-3</v>
      </c>
      <c r="BA71">
        <v>7.4550062763724695E-2</v>
      </c>
      <c r="BB71">
        <v>1.44956451376694E-2</v>
      </c>
      <c r="BC71">
        <v>-7.6535891299374902E-3</v>
      </c>
      <c r="BD71">
        <v>-4.1202266910631401E-3</v>
      </c>
      <c r="BE71">
        <v>-4.9335766267863601E-3</v>
      </c>
      <c r="BF71">
        <v>-8.9457779093794904E-3</v>
      </c>
      <c r="BG71">
        <v>-3.4780206818493501E-3</v>
      </c>
      <c r="BH71">
        <v>-4.76435934021497E-3</v>
      </c>
      <c r="BI71">
        <v>-1.79208016219798E-3</v>
      </c>
      <c r="BJ71">
        <v>-1.22438921686825E-2</v>
      </c>
      <c r="BK71">
        <v>-3.5928072858759101E-3</v>
      </c>
      <c r="BL71">
        <v>-8.0335954698248606E-3</v>
      </c>
      <c r="BM71">
        <v>-2.00400801603207E-3</v>
      </c>
      <c r="BN71">
        <v>-6.8990754442910503E-3</v>
      </c>
      <c r="BO71">
        <v>-4.5891954415407596E-3</v>
      </c>
      <c r="BP71">
        <v>-3.4780206818492798E-3</v>
      </c>
      <c r="BQ71">
        <v>-1.792080162198E-3</v>
      </c>
      <c r="BR71">
        <v>-8.9550208040134797E-4</v>
      </c>
      <c r="BS71">
        <v>1</v>
      </c>
      <c r="BT71">
        <v>-1.32008168918248E-2</v>
      </c>
      <c r="BU71">
        <v>-4.11843962576297E-2</v>
      </c>
      <c r="BV71">
        <v>3.2422199907528503E-2</v>
      </c>
    </row>
    <row r="72" spans="1:74" x14ac:dyDescent="0.25">
      <c r="A72" t="s">
        <v>1473</v>
      </c>
      <c r="B72">
        <v>-3.7239132047439498E-2</v>
      </c>
      <c r="C72">
        <v>-1.04843122646615E-2</v>
      </c>
      <c r="D72">
        <v>-3.1505267538470001E-2</v>
      </c>
      <c r="E72">
        <v>3.4045886951242901E-2</v>
      </c>
      <c r="F72">
        <v>-7.8723147857776302E-2</v>
      </c>
      <c r="G72">
        <v>-1.1306108709053599E-2</v>
      </c>
      <c r="H72">
        <v>-3.2363182360084897E-2</v>
      </c>
      <c r="I72">
        <v>-2.2319105057043501E-2</v>
      </c>
      <c r="J72">
        <v>-2.3650559956673201E-2</v>
      </c>
      <c r="K72">
        <v>5.3978790645565402E-3</v>
      </c>
      <c r="L72">
        <v>9.5677481168243705E-3</v>
      </c>
      <c r="M72">
        <v>-5.1835535415634598E-2</v>
      </c>
      <c r="N72">
        <v>3.4365666554055797E-2</v>
      </c>
      <c r="O72">
        <v>4.8373366777326503E-2</v>
      </c>
      <c r="P72">
        <v>6.6203392666541998E-3</v>
      </c>
      <c r="Q72">
        <v>4.4330944944106103E-2</v>
      </c>
      <c r="R72">
        <v>-1.8957454596688999E-2</v>
      </c>
      <c r="S72">
        <v>-1.8176056012661E-2</v>
      </c>
      <c r="T72">
        <v>1.04110565916616E-2</v>
      </c>
      <c r="U72">
        <v>-1.18048041162475E-2</v>
      </c>
      <c r="V72">
        <v>-7.7231423312478101E-3</v>
      </c>
      <c r="W72">
        <v>2.1324905401379799E-2</v>
      </c>
      <c r="X72">
        <v>-1.33257298648898E-2</v>
      </c>
      <c r="Y72">
        <v>-4.8204242385951299E-4</v>
      </c>
      <c r="Z72">
        <v>1.9679894098837199E-2</v>
      </c>
      <c r="AA72">
        <v>-4.0373157543603697E-2</v>
      </c>
      <c r="AB72">
        <v>-4.5352359508767197E-2</v>
      </c>
      <c r="AC72">
        <v>2.0259379329709799E-2</v>
      </c>
      <c r="AD72" s="21">
        <v>6.1024682342996503E-16</v>
      </c>
      <c r="AE72">
        <v>2.67321289867047E-3</v>
      </c>
      <c r="AF72">
        <v>-1.67079071964873E-2</v>
      </c>
      <c r="AG72">
        <v>3.2183047204814401E-2</v>
      </c>
      <c r="AH72">
        <v>-1.3979105305356E-2</v>
      </c>
      <c r="AI72">
        <v>-2.0479366339978499E-2</v>
      </c>
      <c r="AJ72">
        <v>-5.8988581358228199E-3</v>
      </c>
      <c r="AK72">
        <v>-1.55757374127947E-2</v>
      </c>
      <c r="AL72">
        <v>-1.0221212937790001E-2</v>
      </c>
      <c r="AM72">
        <v>5.1696740366983301E-3</v>
      </c>
      <c r="AN72">
        <v>-2.8415283576530701E-2</v>
      </c>
      <c r="AO72">
        <v>5.1149820220274297E-2</v>
      </c>
      <c r="AP72">
        <v>-2.4870419722745701E-2</v>
      </c>
      <c r="AQ72">
        <v>3.22682081055174E-2</v>
      </c>
      <c r="AR72">
        <v>2.6615849333746801E-2</v>
      </c>
      <c r="AS72">
        <v>1.15690181726395E-2</v>
      </c>
      <c r="AT72">
        <v>-8.26798199363841E-3</v>
      </c>
      <c r="AU72">
        <v>-5.8988581358233099E-3</v>
      </c>
      <c r="AV72">
        <v>1.22773209746705E-2</v>
      </c>
      <c r="AW72">
        <v>-3.8461806612928001E-2</v>
      </c>
      <c r="AX72">
        <v>1.5273629579580899E-2</v>
      </c>
      <c r="AY72">
        <v>1.922210898865E-2</v>
      </c>
      <c r="AZ72">
        <v>-8.1999558745103303E-4</v>
      </c>
      <c r="BA72">
        <v>5.77120102990741E-3</v>
      </c>
      <c r="BB72">
        <v>5.6512018426828903E-2</v>
      </c>
      <c r="BC72">
        <v>-2.3787727516262399E-2</v>
      </c>
      <c r="BD72">
        <v>-1.0985557327983101E-2</v>
      </c>
      <c r="BE72">
        <v>-3.2498493594324003E-2</v>
      </c>
      <c r="BF72">
        <v>3.3146829276855402E-2</v>
      </c>
      <c r="BG72">
        <v>-2.2910444369369301E-2</v>
      </c>
      <c r="BH72">
        <v>2.4658719008988101E-2</v>
      </c>
      <c r="BI72">
        <v>2.50852087470247E-2</v>
      </c>
      <c r="BJ72">
        <v>1.78456483117506E-2</v>
      </c>
      <c r="BK72">
        <v>-2.3666567563122399E-2</v>
      </c>
      <c r="BL72">
        <v>-1.8996550234413E-2</v>
      </c>
      <c r="BM72">
        <v>-1.32008168918248E-2</v>
      </c>
      <c r="BN72">
        <v>-1.6062683951661001E-2</v>
      </c>
      <c r="BO72">
        <v>-3.0229983223584899E-2</v>
      </c>
      <c r="BP72">
        <v>1.52736295795802E-2</v>
      </c>
      <c r="BQ72">
        <v>-1.18048041162469E-2</v>
      </c>
      <c r="BR72">
        <v>-5.8988581358228502E-3</v>
      </c>
      <c r="BS72">
        <v>-1.32008168918248E-2</v>
      </c>
      <c r="BT72">
        <v>1</v>
      </c>
      <c r="BU72">
        <v>-0.27129016922486099</v>
      </c>
      <c r="BV72">
        <v>-1.37396507946643E-2</v>
      </c>
    </row>
    <row r="73" spans="1:74" x14ac:dyDescent="0.25">
      <c r="A73" t="s">
        <v>1474</v>
      </c>
      <c r="B73">
        <v>-0.13391146155717101</v>
      </c>
      <c r="C73">
        <v>7.4992339516954803E-2</v>
      </c>
      <c r="D73">
        <v>-6.44299987870212E-2</v>
      </c>
      <c r="E73">
        <v>-1.1685222752069801E-2</v>
      </c>
      <c r="F73">
        <v>-0.210431060745943</v>
      </c>
      <c r="G73">
        <v>-0.154724147105371</v>
      </c>
      <c r="H73">
        <v>-0.199249556999228</v>
      </c>
      <c r="I73">
        <v>-8.2149835056496701E-2</v>
      </c>
      <c r="J73">
        <v>-0.22585007165395099</v>
      </c>
      <c r="K73">
        <v>-0.152436520264394</v>
      </c>
      <c r="L73">
        <v>2.1993715391096399E-2</v>
      </c>
      <c r="M73">
        <v>-1.8142509234251401E-3</v>
      </c>
      <c r="N73">
        <v>1.2889949823383501E-3</v>
      </c>
      <c r="O73">
        <v>-0.183683699034355</v>
      </c>
      <c r="P73">
        <v>3.4532103176378497E-2</v>
      </c>
      <c r="Q73">
        <v>-9.3710481592461699E-3</v>
      </c>
      <c r="R73">
        <v>2.3946678539343399E-2</v>
      </c>
      <c r="S73">
        <v>8.0268742807780194E-2</v>
      </c>
      <c r="T73">
        <v>4.9781689977802503E-2</v>
      </c>
      <c r="U73">
        <v>2.3427912454533E-2</v>
      </c>
      <c r="V73">
        <v>4.9023891439916398E-3</v>
      </c>
      <c r="W73">
        <v>1.2082331274499499E-2</v>
      </c>
      <c r="X73">
        <v>3.31836188301914E-2</v>
      </c>
      <c r="Y73">
        <v>-4.21195237648797E-2</v>
      </c>
      <c r="Z73">
        <v>-1.0706264512046201E-2</v>
      </c>
      <c r="AA73">
        <v>1.7404121283985999E-2</v>
      </c>
      <c r="AB73">
        <v>0.15807204234739899</v>
      </c>
      <c r="AC73">
        <v>1.06019678270881E-2</v>
      </c>
      <c r="AD73">
        <v>2.3395400621267399E-2</v>
      </c>
      <c r="AE73">
        <v>2.3743980839629E-2</v>
      </c>
      <c r="AF73">
        <v>-9.4836472731803997E-3</v>
      </c>
      <c r="AG73">
        <v>-3.02799750666666E-2</v>
      </c>
      <c r="AH73">
        <v>-7.4140306875029399E-2</v>
      </c>
      <c r="AI73">
        <v>4.0643520808365197E-2</v>
      </c>
      <c r="AJ73">
        <v>-1.84034755518604E-2</v>
      </c>
      <c r="AK73">
        <v>-5.2938430777781402E-3</v>
      </c>
      <c r="AL73">
        <v>1.44880351182774E-2</v>
      </c>
      <c r="AM73">
        <v>-2.31020929377856E-2</v>
      </c>
      <c r="AN73">
        <v>-3.8200874244671799E-2</v>
      </c>
      <c r="AO73">
        <v>-3.5111321355166397E-2</v>
      </c>
      <c r="AP73">
        <v>5.0240133667226503E-2</v>
      </c>
      <c r="AQ73">
        <v>-3.0455921719821401E-2</v>
      </c>
      <c r="AR73">
        <v>-9.8301639941449897E-3</v>
      </c>
      <c r="AS73">
        <v>-2.8996541535043201E-2</v>
      </c>
      <c r="AT73">
        <v>-4.3098174924775197E-2</v>
      </c>
      <c r="AU73">
        <v>-1.84034755518615E-2</v>
      </c>
      <c r="AV73">
        <v>-3.3557113904045199E-2</v>
      </c>
      <c r="AW73">
        <v>-3.2213251535323999E-2</v>
      </c>
      <c r="AX73">
        <v>-4.0291488318887597E-2</v>
      </c>
      <c r="AY73">
        <v>5.8703804472685799E-2</v>
      </c>
      <c r="AZ73">
        <v>-5.5352905513073702E-2</v>
      </c>
      <c r="BA73">
        <v>-3.3342339635777797E-2</v>
      </c>
      <c r="BB73">
        <v>0.103735095549931</v>
      </c>
      <c r="BC73">
        <v>-6.5466531383864005E-2</v>
      </c>
      <c r="BD73">
        <v>-4.0694305043928597E-2</v>
      </c>
      <c r="BE73">
        <v>1.82844097221617E-3</v>
      </c>
      <c r="BF73">
        <v>-3.7625887341988101E-2</v>
      </c>
      <c r="BG73">
        <v>-9.1061258429678601E-3</v>
      </c>
      <c r="BH73">
        <v>-3.6884980777334701E-2</v>
      </c>
      <c r="BI73">
        <v>-3.6829064023174402E-2</v>
      </c>
      <c r="BJ73">
        <v>-4.97232136961515E-2</v>
      </c>
      <c r="BK73">
        <v>-1.34334824999941E-2</v>
      </c>
      <c r="BL73">
        <v>-2.1956989018816701E-2</v>
      </c>
      <c r="BM73">
        <v>1.2721881566493599E-2</v>
      </c>
      <c r="BN73">
        <v>-4.0460670306608403E-2</v>
      </c>
      <c r="BO73">
        <v>6.4571667949657897E-4</v>
      </c>
      <c r="BP73">
        <v>1.2889949823381599E-3</v>
      </c>
      <c r="BQ73">
        <v>-1.67434051972725E-2</v>
      </c>
      <c r="BR73">
        <v>-1.8403475551860501E-2</v>
      </c>
      <c r="BS73">
        <v>-4.11843962576297E-2</v>
      </c>
      <c r="BT73">
        <v>-0.27129016922486099</v>
      </c>
      <c r="BU73">
        <v>1</v>
      </c>
      <c r="BV73" s="10">
        <v>8.6008927772039806E-2</v>
      </c>
    </row>
    <row r="74" spans="1:74" x14ac:dyDescent="0.25">
      <c r="A74" t="s">
        <v>1475</v>
      </c>
      <c r="B74">
        <v>0.30199068174033</v>
      </c>
      <c r="C74">
        <v>0.982431494520279</v>
      </c>
      <c r="D74">
        <v>0.386342044266058</v>
      </c>
      <c r="E74">
        <v>0.17877152767964199</v>
      </c>
      <c r="F74">
        <v>1.4244571942061E-2</v>
      </c>
      <c r="G74">
        <v>6.8330996526005605E-2</v>
      </c>
      <c r="H74">
        <v>7.9789300010020603E-2</v>
      </c>
      <c r="I74">
        <v>0.177426828883333</v>
      </c>
      <c r="J74">
        <v>3.6027378694369797E-2</v>
      </c>
      <c r="K74">
        <v>-0.744195500612989</v>
      </c>
      <c r="L74">
        <v>5.0538954140266802E-3</v>
      </c>
      <c r="M74">
        <v>0.13356483392468299</v>
      </c>
      <c r="N74">
        <v>-3.6673304457432498E-2</v>
      </c>
      <c r="O74">
        <v>-9.7747560602258698E-2</v>
      </c>
      <c r="P74">
        <v>3.1788884833775601E-3</v>
      </c>
      <c r="Q74">
        <v>-0.111811612859121</v>
      </c>
      <c r="R74">
        <v>-4.5235053776551203E-2</v>
      </c>
      <c r="S74">
        <v>9.5556719369508797E-3</v>
      </c>
      <c r="T74">
        <v>7.8454420027543308E-3</v>
      </c>
      <c r="U74">
        <v>-3.1531268211865297E-2</v>
      </c>
      <c r="V74">
        <v>-1.12964565749801E-2</v>
      </c>
      <c r="W74">
        <v>-2.51172276320616E-2</v>
      </c>
      <c r="X74">
        <v>-2.65967292136319E-2</v>
      </c>
      <c r="Y74">
        <v>-1.0201685958954199E-3</v>
      </c>
      <c r="Z74">
        <v>5.3024821555328798E-3</v>
      </c>
      <c r="AA74">
        <v>8.4090363446322203E-3</v>
      </c>
      <c r="AB74">
        <v>-3.2149202080419799E-3</v>
      </c>
      <c r="AC74">
        <v>-3.3108758449547498E-3</v>
      </c>
      <c r="AD74">
        <v>1.99929596100108E-2</v>
      </c>
      <c r="AE74">
        <v>8.0653715617785803E-3</v>
      </c>
      <c r="AF74">
        <v>-1.43598730878842E-2</v>
      </c>
      <c r="AG74">
        <v>-8.2524875350555495E-3</v>
      </c>
      <c r="AH74">
        <v>-2.5957523194562598E-2</v>
      </c>
      <c r="AI74">
        <v>4.4349050391708902E-2</v>
      </c>
      <c r="AJ74">
        <v>7.8405592031639097E-3</v>
      </c>
      <c r="AK74">
        <v>-2.2861666811663201E-2</v>
      </c>
      <c r="AL74">
        <v>3.02271734116166E-3</v>
      </c>
      <c r="AM74">
        <v>1.46549651217613E-2</v>
      </c>
      <c r="AN74">
        <v>-1.41294794257294E-2</v>
      </c>
      <c r="AO74">
        <v>3.8103744017795801E-2</v>
      </c>
      <c r="AP74">
        <v>-1.5526176690695099E-2</v>
      </c>
      <c r="AQ74">
        <v>4.7047284863449999E-3</v>
      </c>
      <c r="AR74">
        <v>5.0574173803526697E-2</v>
      </c>
      <c r="AS74">
        <v>2.0014488203508801E-2</v>
      </c>
      <c r="AT74">
        <v>-1.0781419629827999E-2</v>
      </c>
      <c r="AU74">
        <v>1.39524080704309E-2</v>
      </c>
      <c r="AV74">
        <v>-3.1111199221120801E-2</v>
      </c>
      <c r="AW74">
        <v>-1.8162344250860898E-2</v>
      </c>
      <c r="AX74">
        <v>-2.4670965542067502E-2</v>
      </c>
      <c r="AY74">
        <v>-1.0208374435326E-2</v>
      </c>
      <c r="AZ74">
        <v>2.1548639106862499E-2</v>
      </c>
      <c r="BA74">
        <v>1.1776629843160601E-2</v>
      </c>
      <c r="BB74">
        <v>-3.9696939826638401E-4</v>
      </c>
      <c r="BC74">
        <v>-3.6395600166823E-2</v>
      </c>
      <c r="BD74">
        <v>1.62933561439546E-2</v>
      </c>
      <c r="BE74">
        <v>-1.4931116141887701E-2</v>
      </c>
      <c r="BF74">
        <v>-2.5646424011847298E-2</v>
      </c>
      <c r="BG74">
        <v>-2.4792968187356901E-3</v>
      </c>
      <c r="BH74">
        <v>-3.70804982859915E-3</v>
      </c>
      <c r="BI74">
        <v>-2.7149118192623799E-2</v>
      </c>
      <c r="BJ74">
        <v>2.2180334640667002E-2</v>
      </c>
      <c r="BK74">
        <v>5.2264801411044202E-3</v>
      </c>
      <c r="BL74">
        <v>4.1202071654135603E-3</v>
      </c>
      <c r="BM74">
        <v>4.1769932705466098E-2</v>
      </c>
      <c r="BN74">
        <v>-3.6843824421399201E-3</v>
      </c>
      <c r="BO74">
        <v>1.4466310375414199E-2</v>
      </c>
      <c r="BP74">
        <v>1.9580910836096799E-2</v>
      </c>
      <c r="BQ74">
        <v>8.1491001660158203E-3</v>
      </c>
      <c r="BR74">
        <v>-3.0303519325749099E-2</v>
      </c>
      <c r="BS74">
        <v>3.2422199907528503E-2</v>
      </c>
      <c r="BT74">
        <v>-1.37396507946643E-2</v>
      </c>
      <c r="BU74">
        <v>8.6008927772039806E-2</v>
      </c>
      <c r="BV7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opLeftCell="A101" zoomScale="140" zoomScaleNormal="140" workbookViewId="0">
      <selection activeCell="B101" sqref="B101:L118"/>
    </sheetView>
  </sheetViews>
  <sheetFormatPr defaultRowHeight="15" x14ac:dyDescent="0.25"/>
  <sheetData>
    <row r="1" spans="1:11" x14ac:dyDescent="0.25">
      <c r="A1" s="19" t="s">
        <v>1098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A2" t="s">
        <v>1099</v>
      </c>
    </row>
    <row r="3" spans="1:11" x14ac:dyDescent="0.25">
      <c r="B3" t="s">
        <v>1072</v>
      </c>
    </row>
    <row r="4" spans="1:11" x14ac:dyDescent="0.25">
      <c r="B4" t="s">
        <v>1100</v>
      </c>
    </row>
    <row r="5" spans="1:11" x14ac:dyDescent="0.25">
      <c r="A5" t="s">
        <v>1101</v>
      </c>
    </row>
    <row r="6" spans="1:11" x14ac:dyDescent="0.25">
      <c r="B6" t="s">
        <v>1102</v>
      </c>
    </row>
    <row r="7" spans="1:11" x14ac:dyDescent="0.25">
      <c r="C7" t="s">
        <v>1103</v>
      </c>
    </row>
    <row r="8" spans="1:11" x14ac:dyDescent="0.25">
      <c r="C8" t="s">
        <v>1104</v>
      </c>
    </row>
    <row r="9" spans="1:11" x14ac:dyDescent="0.25">
      <c r="B9" t="s">
        <v>1105</v>
      </c>
    </row>
    <row r="10" spans="1:11" x14ac:dyDescent="0.25">
      <c r="C10" t="s">
        <v>1106</v>
      </c>
    </row>
    <row r="11" spans="1:11" x14ac:dyDescent="0.25">
      <c r="A11" t="s">
        <v>1107</v>
      </c>
    </row>
    <row r="12" spans="1:11" x14ac:dyDescent="0.25">
      <c r="A12" t="s">
        <v>1108</v>
      </c>
    </row>
    <row r="13" spans="1:11" x14ac:dyDescent="0.25">
      <c r="A13" t="s">
        <v>1109</v>
      </c>
    </row>
    <row r="14" spans="1:11" x14ac:dyDescent="0.25">
      <c r="A14" t="s">
        <v>1110</v>
      </c>
    </row>
    <row r="15" spans="1:11" x14ac:dyDescent="0.25">
      <c r="B15" t="s">
        <v>1111</v>
      </c>
    </row>
    <row r="16" spans="1:11" x14ac:dyDescent="0.25">
      <c r="C16" t="s">
        <v>1112</v>
      </c>
    </row>
    <row r="17" spans="2:4" x14ac:dyDescent="0.25">
      <c r="C17" t="s">
        <v>1113</v>
      </c>
    </row>
    <row r="18" spans="2:4" x14ac:dyDescent="0.25">
      <c r="C18" t="s">
        <v>1114</v>
      </c>
    </row>
    <row r="19" spans="2:4" x14ac:dyDescent="0.25">
      <c r="C19" t="s">
        <v>1115</v>
      </c>
    </row>
    <row r="20" spans="2:4" x14ac:dyDescent="0.25">
      <c r="C20" t="s">
        <v>1116</v>
      </c>
    </row>
    <row r="21" spans="2:4" x14ac:dyDescent="0.25">
      <c r="C21" t="s">
        <v>1117</v>
      </c>
    </row>
    <row r="22" spans="2:4" x14ac:dyDescent="0.25">
      <c r="B22" t="s">
        <v>1118</v>
      </c>
    </row>
    <row r="23" spans="2:4" x14ac:dyDescent="0.25">
      <c r="C23" t="s">
        <v>1119</v>
      </c>
    </row>
    <row r="24" spans="2:4" x14ac:dyDescent="0.25">
      <c r="C24" t="s">
        <v>1120</v>
      </c>
    </row>
    <row r="25" spans="2:4" x14ac:dyDescent="0.25">
      <c r="D25" t="s">
        <v>1121</v>
      </c>
    </row>
    <row r="26" spans="2:4" x14ac:dyDescent="0.25">
      <c r="C26" t="s">
        <v>1122</v>
      </c>
    </row>
    <row r="27" spans="2:4" x14ac:dyDescent="0.25">
      <c r="C27" t="s">
        <v>1123</v>
      </c>
    </row>
    <row r="28" spans="2:4" x14ac:dyDescent="0.25">
      <c r="C28" t="s">
        <v>1124</v>
      </c>
    </row>
    <row r="29" spans="2:4" x14ac:dyDescent="0.25">
      <c r="C29" t="s">
        <v>1125</v>
      </c>
    </row>
    <row r="30" spans="2:4" x14ac:dyDescent="0.25">
      <c r="C30" t="s">
        <v>1126</v>
      </c>
    </row>
    <row r="31" spans="2:4" x14ac:dyDescent="0.25">
      <c r="C31" t="s">
        <v>1127</v>
      </c>
    </row>
    <row r="33" spans="1:12" x14ac:dyDescent="0.25">
      <c r="B33" t="s">
        <v>1128</v>
      </c>
    </row>
    <row r="35" spans="1:12" x14ac:dyDescent="0.25">
      <c r="A35" t="s">
        <v>1129</v>
      </c>
    </row>
    <row r="36" spans="1:12" x14ac:dyDescent="0.25">
      <c r="A36" t="s">
        <v>1130</v>
      </c>
    </row>
    <row r="39" spans="1:12" x14ac:dyDescent="0.25">
      <c r="A39" s="19" t="s">
        <v>869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2" x14ac:dyDescent="0.25">
      <c r="B40" t="s">
        <v>1131</v>
      </c>
      <c r="D40" t="s">
        <v>1132</v>
      </c>
    </row>
    <row r="41" spans="1:12" x14ac:dyDescent="0.25">
      <c r="C41" t="s">
        <v>1133</v>
      </c>
    </row>
    <row r="42" spans="1:12" x14ac:dyDescent="0.25">
      <c r="C42" t="s">
        <v>1134</v>
      </c>
    </row>
    <row r="43" spans="1:12" x14ac:dyDescent="0.25">
      <c r="C43" t="s">
        <v>1135</v>
      </c>
    </row>
    <row r="44" spans="1:12" x14ac:dyDescent="0.25">
      <c r="C44" t="s">
        <v>1136</v>
      </c>
    </row>
    <row r="45" spans="1:12" x14ac:dyDescent="0.25">
      <c r="C45" t="s">
        <v>1137</v>
      </c>
    </row>
    <row r="46" spans="1:12" x14ac:dyDescent="0.25">
      <c r="C46" t="s">
        <v>1138</v>
      </c>
    </row>
    <row r="47" spans="1:12" x14ac:dyDescent="0.25">
      <c r="D47" t="s">
        <v>1139</v>
      </c>
      <c r="H47" t="s">
        <v>1140</v>
      </c>
    </row>
    <row r="48" spans="1:12" x14ac:dyDescent="0.25">
      <c r="D48" t="s">
        <v>1141</v>
      </c>
      <c r="H48" t="s">
        <v>1142</v>
      </c>
    </row>
    <row r="50" spans="2:13" x14ac:dyDescent="0.25">
      <c r="B50" t="s">
        <v>1143</v>
      </c>
      <c r="D50" t="s">
        <v>1144</v>
      </c>
      <c r="H50" t="s">
        <v>1145</v>
      </c>
    </row>
    <row r="51" spans="2:13" x14ac:dyDescent="0.25">
      <c r="C51" t="s">
        <v>1146</v>
      </c>
      <c r="J51" t="s">
        <v>1147</v>
      </c>
    </row>
    <row r="52" spans="2:13" x14ac:dyDescent="0.25">
      <c r="C52" t="s">
        <v>1148</v>
      </c>
      <c r="J52" t="s">
        <v>879</v>
      </c>
      <c r="K52" t="s">
        <v>828</v>
      </c>
      <c r="M52" t="s">
        <v>1149</v>
      </c>
    </row>
    <row r="53" spans="2:13" x14ac:dyDescent="0.25">
      <c r="C53" t="s">
        <v>1150</v>
      </c>
      <c r="J53" t="s">
        <v>1151</v>
      </c>
      <c r="K53" t="s">
        <v>1152</v>
      </c>
      <c r="M53" t="s">
        <v>1153</v>
      </c>
    </row>
    <row r="54" spans="2:13" x14ac:dyDescent="0.25">
      <c r="C54" t="s">
        <v>1154</v>
      </c>
    </row>
    <row r="55" spans="2:13" x14ac:dyDescent="0.25">
      <c r="C55" t="s">
        <v>1155</v>
      </c>
      <c r="J55" t="s">
        <v>1156</v>
      </c>
    </row>
    <row r="57" spans="2:13" x14ac:dyDescent="0.25">
      <c r="J57" t="s">
        <v>1157</v>
      </c>
    </row>
    <row r="58" spans="2:13" x14ac:dyDescent="0.25">
      <c r="J58" t="s">
        <v>1158</v>
      </c>
    </row>
    <row r="59" spans="2:13" x14ac:dyDescent="0.25">
      <c r="C59" t="s">
        <v>1159</v>
      </c>
    </row>
    <row r="60" spans="2:13" x14ac:dyDescent="0.25">
      <c r="D60" t="s">
        <v>841</v>
      </c>
      <c r="E60" t="s">
        <v>842</v>
      </c>
      <c r="F60" t="s">
        <v>843</v>
      </c>
      <c r="G60" t="s">
        <v>844</v>
      </c>
    </row>
    <row r="62" spans="2:13" x14ac:dyDescent="0.25">
      <c r="D62" t="s">
        <v>1160</v>
      </c>
    </row>
    <row r="64" spans="2:13" x14ac:dyDescent="0.25">
      <c r="B64" t="s">
        <v>1161</v>
      </c>
      <c r="D64" t="s">
        <v>1162</v>
      </c>
    </row>
    <row r="65" spans="2:5" x14ac:dyDescent="0.25">
      <c r="C65" t="s">
        <v>1163</v>
      </c>
    </row>
    <row r="66" spans="2:5" x14ac:dyDescent="0.25">
      <c r="C66" t="s">
        <v>1164</v>
      </c>
      <c r="E66" t="s">
        <v>1165</v>
      </c>
    </row>
    <row r="67" spans="2:5" x14ac:dyDescent="0.25">
      <c r="D67" t="s">
        <v>1166</v>
      </c>
    </row>
    <row r="68" spans="2:5" x14ac:dyDescent="0.25">
      <c r="D68" t="s">
        <v>1167</v>
      </c>
    </row>
    <row r="69" spans="2:5" x14ac:dyDescent="0.25">
      <c r="D69" t="s">
        <v>1168</v>
      </c>
    </row>
    <row r="70" spans="2:5" x14ac:dyDescent="0.25">
      <c r="D70" t="s">
        <v>1169</v>
      </c>
    </row>
    <row r="71" spans="2:5" x14ac:dyDescent="0.25">
      <c r="D71" t="s">
        <v>1170</v>
      </c>
    </row>
    <row r="72" spans="2:5" x14ac:dyDescent="0.25">
      <c r="D72" t="s">
        <v>1171</v>
      </c>
    </row>
    <row r="73" spans="2:5" x14ac:dyDescent="0.25">
      <c r="D73" t="s">
        <v>1172</v>
      </c>
    </row>
    <row r="74" spans="2:5" x14ac:dyDescent="0.25">
      <c r="E74" t="s">
        <v>1173</v>
      </c>
    </row>
    <row r="75" spans="2:5" x14ac:dyDescent="0.25">
      <c r="D75" t="s">
        <v>1174</v>
      </c>
    </row>
    <row r="76" spans="2:5" x14ac:dyDescent="0.25">
      <c r="D76" t="s">
        <v>1175</v>
      </c>
    </row>
    <row r="77" spans="2:5" x14ac:dyDescent="0.25">
      <c r="D77" t="s">
        <v>1176</v>
      </c>
    </row>
    <row r="78" spans="2:5" x14ac:dyDescent="0.25">
      <c r="D78" t="s">
        <v>1177</v>
      </c>
    </row>
    <row r="79" spans="2:5" x14ac:dyDescent="0.25">
      <c r="C79" t="s">
        <v>1178</v>
      </c>
    </row>
    <row r="80" spans="2:5" x14ac:dyDescent="0.25">
      <c r="B80" t="s">
        <v>1179</v>
      </c>
    </row>
    <row r="81" spans="2:10" x14ac:dyDescent="0.25">
      <c r="C81" t="s">
        <v>1180</v>
      </c>
      <c r="I81" t="s">
        <v>1181</v>
      </c>
    </row>
    <row r="82" spans="2:10" x14ac:dyDescent="0.25">
      <c r="J82" t="s">
        <v>1182</v>
      </c>
    </row>
    <row r="84" spans="2:10" x14ac:dyDescent="0.25">
      <c r="B84" t="s">
        <v>1183</v>
      </c>
    </row>
    <row r="85" spans="2:10" x14ac:dyDescent="0.25">
      <c r="C85" t="s">
        <v>1184</v>
      </c>
    </row>
    <row r="86" spans="2:10" x14ac:dyDescent="0.25">
      <c r="D86" t="s">
        <v>1185</v>
      </c>
    </row>
    <row r="87" spans="2:10" x14ac:dyDescent="0.25">
      <c r="D87" t="s">
        <v>1186</v>
      </c>
      <c r="H87" t="s">
        <v>1187</v>
      </c>
    </row>
    <row r="88" spans="2:10" x14ac:dyDescent="0.25">
      <c r="B88" t="s">
        <v>1188</v>
      </c>
    </row>
    <row r="89" spans="2:10" x14ac:dyDescent="0.25">
      <c r="C89" t="s">
        <v>1189</v>
      </c>
    </row>
    <row r="90" spans="2:10" x14ac:dyDescent="0.25">
      <c r="D90" t="s">
        <v>1190</v>
      </c>
    </row>
    <row r="92" spans="2:10" x14ac:dyDescent="0.25">
      <c r="B92" t="s">
        <v>1191</v>
      </c>
    </row>
    <row r="93" spans="2:10" x14ac:dyDescent="0.25">
      <c r="C93" t="s">
        <v>1192</v>
      </c>
    </row>
    <row r="94" spans="2:10" x14ac:dyDescent="0.25">
      <c r="D94" t="s">
        <v>1193</v>
      </c>
    </row>
    <row r="95" spans="2:10" x14ac:dyDescent="0.25">
      <c r="D95" t="s">
        <v>1194</v>
      </c>
    </row>
    <row r="96" spans="2:10" x14ac:dyDescent="0.25">
      <c r="F96" t="s">
        <v>1195</v>
      </c>
    </row>
    <row r="98" spans="1:12" x14ac:dyDescent="0.25">
      <c r="B98" t="s">
        <v>1196</v>
      </c>
    </row>
    <row r="100" spans="1:12" x14ac:dyDescent="0.25">
      <c r="A100" s="19" t="s">
        <v>1197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</row>
    <row r="101" spans="1:12" x14ac:dyDescent="0.25">
      <c r="B101" t="s">
        <v>1198</v>
      </c>
    </row>
    <row r="102" spans="1:12" x14ac:dyDescent="0.25">
      <c r="C102" t="s">
        <v>1199</v>
      </c>
      <c r="E102" t="s">
        <v>1200</v>
      </c>
    </row>
    <row r="103" spans="1:12" x14ac:dyDescent="0.25">
      <c r="D103" t="s">
        <v>1201</v>
      </c>
    </row>
    <row r="104" spans="1:12" x14ac:dyDescent="0.25">
      <c r="B104" t="s">
        <v>1202</v>
      </c>
    </row>
    <row r="105" spans="1:12" x14ac:dyDescent="0.25">
      <c r="B105" t="s">
        <v>1203</v>
      </c>
    </row>
    <row r="106" spans="1:12" x14ac:dyDescent="0.25">
      <c r="B106" t="s">
        <v>1204</v>
      </c>
    </row>
    <row r="107" spans="1:12" x14ac:dyDescent="0.25">
      <c r="B107" t="s">
        <v>1205</v>
      </c>
    </row>
    <row r="108" spans="1:12" x14ac:dyDescent="0.25">
      <c r="B108" t="s">
        <v>1206</v>
      </c>
    </row>
    <row r="109" spans="1:12" x14ac:dyDescent="0.25">
      <c r="B109" t="s">
        <v>1207</v>
      </c>
    </row>
    <row r="110" spans="1:12" x14ac:dyDescent="0.25">
      <c r="B110" t="s">
        <v>1208</v>
      </c>
      <c r="D110" t="s">
        <v>1209</v>
      </c>
    </row>
    <row r="111" spans="1:12" x14ac:dyDescent="0.25">
      <c r="C111" t="s">
        <v>1210</v>
      </c>
    </row>
    <row r="112" spans="1:12" x14ac:dyDescent="0.25">
      <c r="B112" t="s">
        <v>1211</v>
      </c>
    </row>
    <row r="113" spans="3:3" x14ac:dyDescent="0.25">
      <c r="C113" t="s">
        <v>1212</v>
      </c>
    </row>
  </sheetData>
  <mergeCells count="3">
    <mergeCell ref="A1:K1"/>
    <mergeCell ref="A39:L39"/>
    <mergeCell ref="A100:L10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zoomScale="90" zoomScaleNormal="90" workbookViewId="0"/>
  </sheetViews>
  <sheetFormatPr defaultRowHeight="15" x14ac:dyDescent="0.25"/>
  <sheetData>
    <row r="1" spans="1:3" x14ac:dyDescent="0.25">
      <c r="A1" t="s">
        <v>427</v>
      </c>
    </row>
    <row r="2" spans="1:3" x14ac:dyDescent="0.25">
      <c r="A2" t="s">
        <v>428</v>
      </c>
    </row>
    <row r="5" spans="1:3" x14ac:dyDescent="0.25">
      <c r="A5" t="s">
        <v>429</v>
      </c>
    </row>
    <row r="6" spans="1:3" x14ac:dyDescent="0.25">
      <c r="B6" t="s">
        <v>430</v>
      </c>
    </row>
    <row r="7" spans="1:3" x14ac:dyDescent="0.25">
      <c r="B7" t="s">
        <v>431</v>
      </c>
    </row>
    <row r="9" spans="1:3" x14ac:dyDescent="0.25">
      <c r="A9" t="s">
        <v>432</v>
      </c>
    </row>
    <row r="10" spans="1:3" x14ac:dyDescent="0.25">
      <c r="B10" t="s">
        <v>433</v>
      </c>
    </row>
    <row r="12" spans="1:3" x14ac:dyDescent="0.25">
      <c r="B12" t="s">
        <v>434</v>
      </c>
    </row>
    <row r="13" spans="1:3" x14ac:dyDescent="0.25">
      <c r="C13" t="s">
        <v>435</v>
      </c>
    </row>
    <row r="14" spans="1:3" x14ac:dyDescent="0.25">
      <c r="C14" t="s">
        <v>436</v>
      </c>
    </row>
    <row r="16" spans="1:3" x14ac:dyDescent="0.25">
      <c r="B16" t="s">
        <v>437</v>
      </c>
    </row>
    <row r="17" spans="1:7" x14ac:dyDescent="0.25">
      <c r="B17" t="s">
        <v>438</v>
      </c>
    </row>
    <row r="18" spans="1:7" x14ac:dyDescent="0.25">
      <c r="C18" t="s">
        <v>439</v>
      </c>
    </row>
    <row r="19" spans="1:7" x14ac:dyDescent="0.25">
      <c r="B19" t="s">
        <v>440</v>
      </c>
    </row>
    <row r="20" spans="1:7" x14ac:dyDescent="0.25">
      <c r="C20" t="s">
        <v>441</v>
      </c>
    </row>
    <row r="21" spans="1:7" x14ac:dyDescent="0.25">
      <c r="C21" t="s">
        <v>442</v>
      </c>
    </row>
    <row r="22" spans="1:7" x14ac:dyDescent="0.25">
      <c r="B22" t="s">
        <v>443</v>
      </c>
    </row>
    <row r="25" spans="1:7" x14ac:dyDescent="0.25">
      <c r="A25" t="s">
        <v>444</v>
      </c>
      <c r="C25" t="s">
        <v>445</v>
      </c>
      <c r="E25" t="s">
        <v>446</v>
      </c>
      <c r="G25" t="s">
        <v>447</v>
      </c>
    </row>
    <row r="26" spans="1:7" x14ac:dyDescent="0.25">
      <c r="A26" t="s">
        <v>448</v>
      </c>
    </row>
    <row r="29" spans="1:7" x14ac:dyDescent="0.25">
      <c r="B29" s="1">
        <v>0.95</v>
      </c>
      <c r="C29" s="1">
        <v>0.99</v>
      </c>
      <c r="F29" t="s">
        <v>449</v>
      </c>
    </row>
    <row r="30" spans="1:7" x14ac:dyDescent="0.25">
      <c r="A30" t="s">
        <v>450</v>
      </c>
    </row>
    <row r="32" spans="1:7" x14ac:dyDescent="0.25">
      <c r="A32" t="s">
        <v>95</v>
      </c>
    </row>
    <row r="34" spans="1:5" x14ac:dyDescent="0.25">
      <c r="B34" t="s">
        <v>451</v>
      </c>
    </row>
    <row r="35" spans="1:5" x14ac:dyDescent="0.25">
      <c r="B35" t="s">
        <v>452</v>
      </c>
      <c r="E35" t="s">
        <v>453</v>
      </c>
    </row>
    <row r="39" spans="1:5" x14ac:dyDescent="0.25">
      <c r="A39" t="s">
        <v>454</v>
      </c>
    </row>
    <row r="40" spans="1:5" x14ac:dyDescent="0.25">
      <c r="B40" t="s">
        <v>455</v>
      </c>
    </row>
    <row r="41" spans="1:5" x14ac:dyDescent="0.25">
      <c r="B41" t="s">
        <v>456</v>
      </c>
    </row>
    <row r="42" spans="1:5" x14ac:dyDescent="0.25">
      <c r="A42" t="s">
        <v>457</v>
      </c>
    </row>
    <row r="43" spans="1:5" x14ac:dyDescent="0.25">
      <c r="A43" t="s">
        <v>458</v>
      </c>
    </row>
    <row r="44" spans="1:5" x14ac:dyDescent="0.25">
      <c r="B44" t="s">
        <v>509</v>
      </c>
    </row>
    <row r="45" spans="1:5" x14ac:dyDescent="0.25">
      <c r="B45" t="s">
        <v>510</v>
      </c>
    </row>
    <row r="46" spans="1:5" x14ac:dyDescent="0.25">
      <c r="A46" t="s">
        <v>511</v>
      </c>
    </row>
    <row r="47" spans="1:5" x14ac:dyDescent="0.25">
      <c r="B47" t="s">
        <v>512</v>
      </c>
    </row>
    <row r="48" spans="1:5" x14ac:dyDescent="0.25">
      <c r="B48" t="s">
        <v>513</v>
      </c>
    </row>
    <row r="49" spans="1:4" x14ac:dyDescent="0.25">
      <c r="A49" t="s">
        <v>514</v>
      </c>
    </row>
    <row r="50" spans="1:4" x14ac:dyDescent="0.25">
      <c r="B50" t="s">
        <v>459</v>
      </c>
    </row>
    <row r="51" spans="1:4" x14ac:dyDescent="0.25">
      <c r="B51" t="s">
        <v>460</v>
      </c>
    </row>
    <row r="54" spans="1:4" x14ac:dyDescent="0.25">
      <c r="A54" t="s">
        <v>461</v>
      </c>
    </row>
    <row r="55" spans="1:4" x14ac:dyDescent="0.25">
      <c r="B55" t="s">
        <v>462</v>
      </c>
    </row>
    <row r="57" spans="1:4" x14ac:dyDescent="0.25">
      <c r="C57" t="s">
        <v>463</v>
      </c>
    </row>
    <row r="59" spans="1:4" x14ac:dyDescent="0.25">
      <c r="C59" t="s">
        <v>464</v>
      </c>
    </row>
    <row r="60" spans="1:4" x14ac:dyDescent="0.25">
      <c r="D60" t="s">
        <v>465</v>
      </c>
    </row>
    <row r="62" spans="1:4" x14ac:dyDescent="0.25">
      <c r="A62" t="s">
        <v>515</v>
      </c>
    </row>
    <row r="63" spans="1:4" x14ac:dyDescent="0.25">
      <c r="B63" t="s">
        <v>466</v>
      </c>
    </row>
    <row r="64" spans="1:4" x14ac:dyDescent="0.25">
      <c r="C64" t="s">
        <v>467</v>
      </c>
    </row>
    <row r="67" spans="1:4" x14ac:dyDescent="0.25">
      <c r="A67" t="s">
        <v>468</v>
      </c>
      <c r="D67" t="s">
        <v>469</v>
      </c>
    </row>
    <row r="68" spans="1:4" x14ac:dyDescent="0.25">
      <c r="A68" t="s">
        <v>470</v>
      </c>
      <c r="D68" t="s">
        <v>470</v>
      </c>
    </row>
    <row r="69" spans="1:4" x14ac:dyDescent="0.25">
      <c r="A69" t="s">
        <v>471</v>
      </c>
      <c r="D69" t="s">
        <v>472</v>
      </c>
    </row>
    <row r="70" spans="1:4" x14ac:dyDescent="0.25">
      <c r="A70" t="s">
        <v>473</v>
      </c>
      <c r="C70" t="s">
        <v>474</v>
      </c>
    </row>
    <row r="71" spans="1:4" x14ac:dyDescent="0.25">
      <c r="A71" t="s">
        <v>475</v>
      </c>
      <c r="D71" t="s">
        <v>476</v>
      </c>
    </row>
    <row r="72" spans="1:4" x14ac:dyDescent="0.25">
      <c r="A72" t="s">
        <v>477</v>
      </c>
      <c r="C72" t="s">
        <v>478</v>
      </c>
    </row>
    <row r="73" spans="1:4" x14ac:dyDescent="0.25">
      <c r="A73" t="s">
        <v>479</v>
      </c>
      <c r="C73" t="s">
        <v>480</v>
      </c>
    </row>
    <row r="74" spans="1:4" x14ac:dyDescent="0.25">
      <c r="A74" t="s">
        <v>481</v>
      </c>
      <c r="B74" t="s">
        <v>482</v>
      </c>
    </row>
    <row r="75" spans="1:4" x14ac:dyDescent="0.25">
      <c r="A75" t="s">
        <v>483</v>
      </c>
      <c r="D75" t="s">
        <v>484</v>
      </c>
    </row>
    <row r="76" spans="1:4" x14ac:dyDescent="0.25">
      <c r="A76" t="s">
        <v>485</v>
      </c>
      <c r="C76" t="s">
        <v>486</v>
      </c>
    </row>
    <row r="77" spans="1:4" x14ac:dyDescent="0.25">
      <c r="A77" t="s">
        <v>487</v>
      </c>
    </row>
    <row r="78" spans="1:4" x14ac:dyDescent="0.25">
      <c r="A78" t="s">
        <v>488</v>
      </c>
    </row>
    <row r="79" spans="1:4" x14ac:dyDescent="0.25">
      <c r="A79" t="s">
        <v>489</v>
      </c>
    </row>
    <row r="80" spans="1:4" x14ac:dyDescent="0.25">
      <c r="A80" t="s">
        <v>490</v>
      </c>
    </row>
    <row r="84" spans="1:6" x14ac:dyDescent="0.25">
      <c r="A84" t="s">
        <v>491</v>
      </c>
    </row>
    <row r="85" spans="1:6" x14ac:dyDescent="0.25">
      <c r="A85" t="s">
        <v>492</v>
      </c>
    </row>
    <row r="86" spans="1:6" x14ac:dyDescent="0.25">
      <c r="C86" t="s">
        <v>493</v>
      </c>
      <c r="E86" t="s">
        <v>494</v>
      </c>
    </row>
    <row r="87" spans="1:6" x14ac:dyDescent="0.25">
      <c r="C87" t="s">
        <v>495</v>
      </c>
      <c r="E87" t="s">
        <v>496</v>
      </c>
    </row>
    <row r="88" spans="1:6" x14ac:dyDescent="0.25">
      <c r="C88" t="s">
        <v>497</v>
      </c>
      <c r="E88">
        <v>10</v>
      </c>
    </row>
    <row r="89" spans="1:6" x14ac:dyDescent="0.25">
      <c r="C89" t="s">
        <v>498</v>
      </c>
      <c r="F89">
        <v>20</v>
      </c>
    </row>
    <row r="90" spans="1:6" x14ac:dyDescent="0.25">
      <c r="C90" t="s">
        <v>499</v>
      </c>
      <c r="E90">
        <v>5</v>
      </c>
    </row>
    <row r="93" spans="1:6" x14ac:dyDescent="0.25">
      <c r="B93" t="s">
        <v>500</v>
      </c>
    </row>
    <row r="96" spans="1:6" x14ac:dyDescent="0.25">
      <c r="A96" t="s">
        <v>501</v>
      </c>
    </row>
    <row r="97" spans="1:1" x14ac:dyDescent="0.25">
      <c r="A97" t="s">
        <v>502</v>
      </c>
    </row>
    <row r="98" spans="1:1" x14ac:dyDescent="0.25">
      <c r="A98" t="s">
        <v>503</v>
      </c>
    </row>
    <row r="99" spans="1:1" x14ac:dyDescent="0.25">
      <c r="A99" t="s">
        <v>504</v>
      </c>
    </row>
    <row r="101" spans="1:1" x14ac:dyDescent="0.25">
      <c r="A101" t="s">
        <v>505</v>
      </c>
    </row>
    <row r="102" spans="1:1" x14ac:dyDescent="0.25">
      <c r="A102" t="s">
        <v>502</v>
      </c>
    </row>
    <row r="103" spans="1:1" x14ac:dyDescent="0.25">
      <c r="A103" t="s">
        <v>506</v>
      </c>
    </row>
    <row r="104" spans="1:1" x14ac:dyDescent="0.25">
      <c r="A104" t="s">
        <v>507</v>
      </c>
    </row>
    <row r="105" spans="1:1" x14ac:dyDescent="0.25">
      <c r="A105" t="s">
        <v>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77"/>
  <sheetViews>
    <sheetView topLeftCell="A265" zoomScale="140" zoomScaleNormal="140" workbookViewId="0">
      <selection activeCell="A278" sqref="A278"/>
    </sheetView>
  </sheetViews>
  <sheetFormatPr defaultRowHeight="15" x14ac:dyDescent="0.25"/>
  <cols>
    <col min="11" max="12" width="12" bestFit="1" customWidth="1"/>
  </cols>
  <sheetData>
    <row r="2" spans="2:11" x14ac:dyDescent="0.25">
      <c r="B2" t="s">
        <v>516</v>
      </c>
      <c r="G2" t="s">
        <v>517</v>
      </c>
    </row>
    <row r="3" spans="2:11" x14ac:dyDescent="0.25">
      <c r="G3" t="s">
        <v>518</v>
      </c>
    </row>
    <row r="4" spans="2:11" x14ac:dyDescent="0.25">
      <c r="G4" t="s">
        <v>519</v>
      </c>
    </row>
    <row r="5" spans="2:11" x14ac:dyDescent="0.25">
      <c r="H5" t="s">
        <v>520</v>
      </c>
    </row>
    <row r="6" spans="2:11" x14ac:dyDescent="0.25">
      <c r="H6" t="s">
        <v>521</v>
      </c>
    </row>
    <row r="7" spans="2:11" x14ac:dyDescent="0.25">
      <c r="I7" t="s">
        <v>522</v>
      </c>
      <c r="K7" t="s">
        <v>528</v>
      </c>
    </row>
    <row r="8" spans="2:11" x14ac:dyDescent="0.25">
      <c r="I8" t="s">
        <v>523</v>
      </c>
    </row>
    <row r="9" spans="2:11" x14ac:dyDescent="0.25">
      <c r="I9" t="s">
        <v>524</v>
      </c>
    </row>
    <row r="10" spans="2:11" x14ac:dyDescent="0.25">
      <c r="I10" t="s">
        <v>525</v>
      </c>
    </row>
    <row r="11" spans="2:11" x14ac:dyDescent="0.25">
      <c r="I11" t="s">
        <v>526</v>
      </c>
    </row>
    <row r="13" spans="2:11" x14ac:dyDescent="0.25">
      <c r="G13" t="s">
        <v>530</v>
      </c>
      <c r="J13" t="s">
        <v>531</v>
      </c>
      <c r="K13" t="s">
        <v>532</v>
      </c>
    </row>
    <row r="14" spans="2:11" x14ac:dyDescent="0.25">
      <c r="G14" t="s">
        <v>527</v>
      </c>
    </row>
    <row r="15" spans="2:11" x14ac:dyDescent="0.25">
      <c r="H15" t="s">
        <v>529</v>
      </c>
    </row>
    <row r="17" spans="1:10" x14ac:dyDescent="0.25">
      <c r="G17" t="s">
        <v>533</v>
      </c>
    </row>
    <row r="18" spans="1:10" x14ac:dyDescent="0.25">
      <c r="H18" t="s">
        <v>534</v>
      </c>
    </row>
    <row r="19" spans="1:10" x14ac:dyDescent="0.25">
      <c r="I19" t="s">
        <v>535</v>
      </c>
    </row>
    <row r="20" spans="1:10" x14ac:dyDescent="0.25">
      <c r="I20" t="s">
        <v>536</v>
      </c>
    </row>
    <row r="21" spans="1:10" x14ac:dyDescent="0.25">
      <c r="J21" t="s">
        <v>537</v>
      </c>
    </row>
    <row r="22" spans="1:10" x14ac:dyDescent="0.25">
      <c r="J22" t="s">
        <v>538</v>
      </c>
    </row>
    <row r="23" spans="1:10" x14ac:dyDescent="0.25">
      <c r="I23" t="s">
        <v>539</v>
      </c>
    </row>
    <row r="24" spans="1:10" x14ac:dyDescent="0.25">
      <c r="I24" t="s">
        <v>540</v>
      </c>
    </row>
    <row r="25" spans="1:10" x14ac:dyDescent="0.25">
      <c r="I25" t="s">
        <v>541</v>
      </c>
    </row>
    <row r="27" spans="1:10" x14ac:dyDescent="0.25">
      <c r="B27" t="s">
        <v>542</v>
      </c>
    </row>
    <row r="30" spans="1:10" x14ac:dyDescent="0.25">
      <c r="A30">
        <v>1</v>
      </c>
      <c r="B30" t="s">
        <v>543</v>
      </c>
    </row>
    <row r="31" spans="1:10" x14ac:dyDescent="0.25">
      <c r="A31">
        <v>2</v>
      </c>
      <c r="B31" t="s">
        <v>544</v>
      </c>
    </row>
    <row r="32" spans="1:10" x14ac:dyDescent="0.25">
      <c r="A32">
        <v>3</v>
      </c>
    </row>
    <row r="34" spans="1:12" x14ac:dyDescent="0.25">
      <c r="A34" t="s">
        <v>546</v>
      </c>
      <c r="D34" t="s">
        <v>547</v>
      </c>
    </row>
    <row r="35" spans="1:12" x14ac:dyDescent="0.25">
      <c r="A35" t="s">
        <v>545</v>
      </c>
      <c r="D35" t="s">
        <v>548</v>
      </c>
    </row>
    <row r="36" spans="1:12" x14ac:dyDescent="0.25">
      <c r="E36" t="s">
        <v>549</v>
      </c>
      <c r="H36" t="s">
        <v>551</v>
      </c>
    </row>
    <row r="37" spans="1:12" x14ac:dyDescent="0.25">
      <c r="E37" t="s">
        <v>550</v>
      </c>
    </row>
    <row r="39" spans="1:12" x14ac:dyDescent="0.25">
      <c r="L39" t="s">
        <v>569</v>
      </c>
    </row>
    <row r="40" spans="1:12" x14ac:dyDescent="0.25">
      <c r="A40" t="s">
        <v>552</v>
      </c>
      <c r="F40" t="s">
        <v>554</v>
      </c>
      <c r="H40" t="s">
        <v>556</v>
      </c>
      <c r="L40" t="s">
        <v>573</v>
      </c>
    </row>
    <row r="41" spans="1:12" x14ac:dyDescent="0.25">
      <c r="F41" t="s">
        <v>555</v>
      </c>
      <c r="H41" t="s">
        <v>557</v>
      </c>
      <c r="L41" t="s">
        <v>574</v>
      </c>
    </row>
    <row r="42" spans="1:12" x14ac:dyDescent="0.25">
      <c r="H42" t="s">
        <v>561</v>
      </c>
      <c r="J42" t="s">
        <v>565</v>
      </c>
      <c r="L42" t="s">
        <v>569</v>
      </c>
    </row>
    <row r="43" spans="1:12" x14ac:dyDescent="0.25">
      <c r="A43" t="s">
        <v>553</v>
      </c>
      <c r="F43" t="s">
        <v>558</v>
      </c>
      <c r="H43" t="s">
        <v>562</v>
      </c>
      <c r="J43" t="s">
        <v>566</v>
      </c>
      <c r="L43" t="s">
        <v>570</v>
      </c>
    </row>
    <row r="44" spans="1:12" x14ac:dyDescent="0.25">
      <c r="F44" t="s">
        <v>559</v>
      </c>
      <c r="H44" t="s">
        <v>563</v>
      </c>
      <c r="J44" t="s">
        <v>567</v>
      </c>
      <c r="L44" t="s">
        <v>571</v>
      </c>
    </row>
    <row r="45" spans="1:12" x14ac:dyDescent="0.25">
      <c r="F45" t="s">
        <v>560</v>
      </c>
      <c r="H45" t="s">
        <v>564</v>
      </c>
      <c r="J45" t="s">
        <v>568</v>
      </c>
      <c r="L45" t="s">
        <v>572</v>
      </c>
    </row>
    <row r="48" spans="1:12" x14ac:dyDescent="0.25">
      <c r="A48" t="s">
        <v>575</v>
      </c>
      <c r="C48" t="s">
        <v>579</v>
      </c>
      <c r="E48" t="s">
        <v>576</v>
      </c>
    </row>
    <row r="49" spans="2:11" x14ac:dyDescent="0.25">
      <c r="C49" t="s">
        <v>580</v>
      </c>
      <c r="E49" t="s">
        <v>578</v>
      </c>
    </row>
    <row r="50" spans="2:11" x14ac:dyDescent="0.25">
      <c r="B50" t="s">
        <v>577</v>
      </c>
      <c r="H50" t="s">
        <v>589</v>
      </c>
    </row>
    <row r="52" spans="2:11" x14ac:dyDescent="0.25">
      <c r="B52" t="s">
        <v>581</v>
      </c>
      <c r="C52" t="s">
        <v>582</v>
      </c>
      <c r="F52" t="s">
        <v>580</v>
      </c>
      <c r="G52" t="s">
        <v>584</v>
      </c>
      <c r="H52">
        <v>8</v>
      </c>
    </row>
    <row r="53" spans="2:11" x14ac:dyDescent="0.25">
      <c r="B53">
        <v>1</v>
      </c>
      <c r="C53">
        <v>8</v>
      </c>
      <c r="G53" t="s">
        <v>585</v>
      </c>
      <c r="H53">
        <v>2.5</v>
      </c>
    </row>
    <row r="54" spans="2:11" x14ac:dyDescent="0.25">
      <c r="B54">
        <v>2</v>
      </c>
      <c r="C54">
        <v>7.5</v>
      </c>
      <c r="G54" t="s">
        <v>531</v>
      </c>
      <c r="H54" t="s">
        <v>592</v>
      </c>
      <c r="I54">
        <f>2.5/SQRT(5000)</f>
        <v>3.5355339059327376E-2</v>
      </c>
    </row>
    <row r="55" spans="2:11" x14ac:dyDescent="0.25">
      <c r="B55">
        <v>3</v>
      </c>
      <c r="C55">
        <v>6.8</v>
      </c>
      <c r="F55" t="s">
        <v>586</v>
      </c>
    </row>
    <row r="56" spans="2:11" x14ac:dyDescent="0.25">
      <c r="B56" t="s">
        <v>583</v>
      </c>
      <c r="C56" t="s">
        <v>583</v>
      </c>
      <c r="G56" t="s">
        <v>587</v>
      </c>
      <c r="H56" t="s">
        <v>588</v>
      </c>
    </row>
    <row r="57" spans="2:11" x14ac:dyDescent="0.25">
      <c r="B57">
        <v>5000</v>
      </c>
      <c r="C57">
        <v>5.8</v>
      </c>
      <c r="H57" t="s">
        <v>590</v>
      </c>
      <c r="J57" t="s">
        <v>591</v>
      </c>
    </row>
    <row r="58" spans="2:11" x14ac:dyDescent="0.25">
      <c r="J58">
        <f>8-1.96*I54</f>
        <v>7.9307035354437181</v>
      </c>
      <c r="K58">
        <f>8+1.96*I54</f>
        <v>8.069296464556281</v>
      </c>
    </row>
    <row r="59" spans="2:11" x14ac:dyDescent="0.25">
      <c r="F59" t="s">
        <v>593</v>
      </c>
    </row>
    <row r="60" spans="2:11" x14ac:dyDescent="0.25">
      <c r="H60" t="s">
        <v>595</v>
      </c>
      <c r="J60" t="s">
        <v>596</v>
      </c>
    </row>
    <row r="61" spans="2:11" x14ac:dyDescent="0.25">
      <c r="J61">
        <f>8-2.56*I54</f>
        <v>7.9094903320081222</v>
      </c>
      <c r="K61">
        <f>8+2.56*I54</f>
        <v>8.0905096679918778</v>
      </c>
    </row>
    <row r="62" spans="2:11" x14ac:dyDescent="0.25">
      <c r="F62" t="s">
        <v>594</v>
      </c>
    </row>
    <row r="64" spans="2:11" x14ac:dyDescent="0.25">
      <c r="C64" t="s">
        <v>597</v>
      </c>
    </row>
    <row r="65" spans="2:11" x14ac:dyDescent="0.25">
      <c r="C65" t="s">
        <v>598</v>
      </c>
      <c r="K65" t="s">
        <v>603</v>
      </c>
    </row>
    <row r="66" spans="2:11" x14ac:dyDescent="0.25">
      <c r="K66" t="s">
        <v>604</v>
      </c>
    </row>
    <row r="67" spans="2:11" x14ac:dyDescent="0.25">
      <c r="C67" t="s">
        <v>599</v>
      </c>
      <c r="K67" t="s">
        <v>605</v>
      </c>
    </row>
    <row r="68" spans="2:11" x14ac:dyDescent="0.25">
      <c r="D68" t="s">
        <v>600</v>
      </c>
    </row>
    <row r="69" spans="2:11" x14ac:dyDescent="0.25">
      <c r="D69" t="s">
        <v>601</v>
      </c>
    </row>
    <row r="71" spans="2:11" x14ac:dyDescent="0.25">
      <c r="C71" t="s">
        <v>602</v>
      </c>
    </row>
    <row r="73" spans="2:11" x14ac:dyDescent="0.25">
      <c r="B73" t="s">
        <v>606</v>
      </c>
    </row>
    <row r="75" spans="2:11" x14ac:dyDescent="0.25">
      <c r="C75" t="s">
        <v>607</v>
      </c>
    </row>
    <row r="77" spans="2:11" x14ac:dyDescent="0.25">
      <c r="C77" t="s">
        <v>608</v>
      </c>
    </row>
    <row r="78" spans="2:11" x14ac:dyDescent="0.25">
      <c r="J78" t="s">
        <v>618</v>
      </c>
    </row>
    <row r="79" spans="2:11" x14ac:dyDescent="0.25">
      <c r="E79" t="s">
        <v>609</v>
      </c>
      <c r="G79" t="s">
        <v>610</v>
      </c>
      <c r="J79" t="s">
        <v>619</v>
      </c>
    </row>
    <row r="80" spans="2:11" x14ac:dyDescent="0.25">
      <c r="E80">
        <v>5000</v>
      </c>
      <c r="G80">
        <v>15000</v>
      </c>
    </row>
    <row r="82" spans="2:14" x14ac:dyDescent="0.25">
      <c r="D82" t="s">
        <v>611</v>
      </c>
      <c r="F82" t="s">
        <v>612</v>
      </c>
      <c r="J82" t="s">
        <v>538</v>
      </c>
    </row>
    <row r="84" spans="2:14" x14ac:dyDescent="0.25">
      <c r="E84">
        <v>10000</v>
      </c>
      <c r="F84" t="s">
        <v>613</v>
      </c>
      <c r="G84">
        <v>500</v>
      </c>
      <c r="I84" t="s">
        <v>616</v>
      </c>
      <c r="L84">
        <v>7500</v>
      </c>
      <c r="N84" t="s">
        <v>617</v>
      </c>
    </row>
    <row r="85" spans="2:14" x14ac:dyDescent="0.25">
      <c r="F85" t="s">
        <v>614</v>
      </c>
      <c r="G85">
        <v>9500</v>
      </c>
      <c r="I85" t="s">
        <v>615</v>
      </c>
      <c r="L85">
        <v>8000</v>
      </c>
    </row>
    <row r="88" spans="2:14" x14ac:dyDescent="0.25">
      <c r="B88" t="s">
        <v>620</v>
      </c>
      <c r="J88" t="s">
        <v>627</v>
      </c>
    </row>
    <row r="90" spans="2:14" x14ac:dyDescent="0.25">
      <c r="D90" t="s">
        <v>621</v>
      </c>
    </row>
    <row r="91" spans="2:14" x14ac:dyDescent="0.25">
      <c r="D91" t="s">
        <v>622</v>
      </c>
    </row>
    <row r="93" spans="2:14" x14ac:dyDescent="0.25">
      <c r="D93" t="s">
        <v>626</v>
      </c>
      <c r="G93" t="s">
        <v>623</v>
      </c>
      <c r="K93" t="s">
        <v>679</v>
      </c>
    </row>
    <row r="94" spans="2:14" x14ac:dyDescent="0.25">
      <c r="D94" t="s">
        <v>625</v>
      </c>
      <c r="G94" t="s">
        <v>624</v>
      </c>
    </row>
    <row r="97" spans="2:9" x14ac:dyDescent="0.25">
      <c r="B97" t="s">
        <v>628</v>
      </c>
      <c r="I97" t="s">
        <v>630</v>
      </c>
    </row>
    <row r="98" spans="2:9" x14ac:dyDescent="0.25">
      <c r="D98" t="s">
        <v>629</v>
      </c>
    </row>
    <row r="100" spans="2:9" x14ac:dyDescent="0.25">
      <c r="D100" t="s">
        <v>631</v>
      </c>
    </row>
    <row r="101" spans="2:9" x14ac:dyDescent="0.25">
      <c r="D101" t="s">
        <v>632</v>
      </c>
    </row>
    <row r="103" spans="2:9" x14ac:dyDescent="0.25">
      <c r="D103" t="s">
        <v>633</v>
      </c>
    </row>
    <row r="104" spans="2:9" x14ac:dyDescent="0.25">
      <c r="D104" t="s">
        <v>640</v>
      </c>
    </row>
    <row r="106" spans="2:9" x14ac:dyDescent="0.25">
      <c r="B106" t="s">
        <v>634</v>
      </c>
      <c r="I106" t="s">
        <v>635</v>
      </c>
    </row>
    <row r="108" spans="2:9" x14ac:dyDescent="0.25">
      <c r="D108" t="s">
        <v>636</v>
      </c>
    </row>
    <row r="110" spans="2:9" x14ac:dyDescent="0.25">
      <c r="D110" t="s">
        <v>637</v>
      </c>
    </row>
    <row r="111" spans="2:9" x14ac:dyDescent="0.25">
      <c r="D111" t="s">
        <v>638</v>
      </c>
    </row>
    <row r="113" spans="2:9" x14ac:dyDescent="0.25">
      <c r="D113" t="s">
        <v>639</v>
      </c>
      <c r="H113" t="s">
        <v>641</v>
      </c>
    </row>
    <row r="114" spans="2:9" x14ac:dyDescent="0.25">
      <c r="D114" t="s">
        <v>640</v>
      </c>
    </row>
    <row r="116" spans="2:9" x14ac:dyDescent="0.25">
      <c r="B116" t="s">
        <v>646</v>
      </c>
      <c r="I116" t="s">
        <v>642</v>
      </c>
    </row>
    <row r="118" spans="2:9" x14ac:dyDescent="0.25">
      <c r="D118" t="s">
        <v>643</v>
      </c>
    </row>
    <row r="119" spans="2:9" x14ac:dyDescent="0.25">
      <c r="D119" t="s">
        <v>644</v>
      </c>
    </row>
    <row r="121" spans="2:9" x14ac:dyDescent="0.25">
      <c r="D121" t="s">
        <v>639</v>
      </c>
      <c r="H121" t="s">
        <v>645</v>
      </c>
    </row>
    <row r="122" spans="2:9" x14ac:dyDescent="0.25">
      <c r="D122" t="s">
        <v>640</v>
      </c>
    </row>
    <row r="125" spans="2:9" x14ac:dyDescent="0.25">
      <c r="B125" t="s">
        <v>647</v>
      </c>
      <c r="I125" t="s">
        <v>648</v>
      </c>
    </row>
    <row r="127" spans="2:9" x14ac:dyDescent="0.25">
      <c r="D127" t="s">
        <v>649</v>
      </c>
    </row>
    <row r="128" spans="2:9" x14ac:dyDescent="0.25">
      <c r="D128" t="s">
        <v>650</v>
      </c>
    </row>
    <row r="130" spans="2:10" x14ac:dyDescent="0.25">
      <c r="D130" t="s">
        <v>639</v>
      </c>
      <c r="H130" t="s">
        <v>651</v>
      </c>
    </row>
    <row r="131" spans="2:10" x14ac:dyDescent="0.25">
      <c r="D131" t="s">
        <v>640</v>
      </c>
    </row>
    <row r="134" spans="2:10" x14ac:dyDescent="0.25">
      <c r="B134" t="s">
        <v>652</v>
      </c>
      <c r="J134" t="s">
        <v>541</v>
      </c>
    </row>
    <row r="137" spans="2:10" x14ac:dyDescent="0.25">
      <c r="D137" t="s">
        <v>649</v>
      </c>
    </row>
    <row r="138" spans="2:10" x14ac:dyDescent="0.25">
      <c r="D138" t="s">
        <v>650</v>
      </c>
    </row>
    <row r="140" spans="2:10" x14ac:dyDescent="0.25">
      <c r="D140" t="s">
        <v>639</v>
      </c>
      <c r="H140" t="s">
        <v>653</v>
      </c>
    </row>
    <row r="141" spans="2:10" x14ac:dyDescent="0.25">
      <c r="D141" t="s">
        <v>640</v>
      </c>
    </row>
    <row r="144" spans="2:10" x14ac:dyDescent="0.25">
      <c r="B144" t="s">
        <v>654</v>
      </c>
    </row>
    <row r="145" spans="2:14" x14ac:dyDescent="0.25">
      <c r="D145" t="s">
        <v>655</v>
      </c>
      <c r="E145" t="s">
        <v>656</v>
      </c>
    </row>
    <row r="146" spans="2:14" x14ac:dyDescent="0.25">
      <c r="D146" t="s">
        <v>187</v>
      </c>
      <c r="F146" t="s">
        <v>670</v>
      </c>
      <c r="H146" t="s">
        <v>671</v>
      </c>
    </row>
    <row r="147" spans="2:14" x14ac:dyDescent="0.25">
      <c r="D147" t="s">
        <v>657</v>
      </c>
      <c r="F147" t="s">
        <v>658</v>
      </c>
      <c r="H147" t="s">
        <v>672</v>
      </c>
      <c r="I147" t="s">
        <v>673</v>
      </c>
      <c r="L147" t="s">
        <v>659</v>
      </c>
    </row>
    <row r="148" spans="2:14" x14ac:dyDescent="0.25">
      <c r="F148" t="s">
        <v>660</v>
      </c>
      <c r="H148" t="s">
        <v>674</v>
      </c>
      <c r="I148" t="s">
        <v>675</v>
      </c>
      <c r="L148" t="s">
        <v>661</v>
      </c>
    </row>
    <row r="149" spans="2:14" x14ac:dyDescent="0.25">
      <c r="F149" t="s">
        <v>662</v>
      </c>
      <c r="H149" t="s">
        <v>674</v>
      </c>
      <c r="I149" t="s">
        <v>675</v>
      </c>
      <c r="L149" t="s">
        <v>663</v>
      </c>
    </row>
    <row r="150" spans="2:14" x14ac:dyDescent="0.25">
      <c r="F150" t="s">
        <v>664</v>
      </c>
      <c r="H150" t="s">
        <v>676</v>
      </c>
      <c r="I150" t="s">
        <v>675</v>
      </c>
      <c r="J150" t="s">
        <v>677</v>
      </c>
      <c r="L150" t="s">
        <v>665</v>
      </c>
    </row>
    <row r="151" spans="2:14" x14ac:dyDescent="0.25">
      <c r="F151" t="s">
        <v>666</v>
      </c>
      <c r="H151" t="s">
        <v>678</v>
      </c>
      <c r="L151" t="s">
        <v>667</v>
      </c>
    </row>
    <row r="152" spans="2:14" x14ac:dyDescent="0.25">
      <c r="F152" t="s">
        <v>668</v>
      </c>
      <c r="H152" t="s">
        <v>674</v>
      </c>
      <c r="I152" t="s">
        <v>675</v>
      </c>
      <c r="L152" t="s">
        <v>669</v>
      </c>
    </row>
    <row r="155" spans="2:14" x14ac:dyDescent="0.25">
      <c r="B155" t="s">
        <v>686</v>
      </c>
      <c r="D155" t="s">
        <v>680</v>
      </c>
    </row>
    <row r="156" spans="2:14" x14ac:dyDescent="0.25">
      <c r="B156" t="s">
        <v>684</v>
      </c>
      <c r="I156" t="s">
        <v>685</v>
      </c>
    </row>
    <row r="157" spans="2:14" x14ac:dyDescent="0.25">
      <c r="B157" s="3" t="s">
        <v>681</v>
      </c>
      <c r="C157" s="3">
        <v>1</v>
      </c>
      <c r="D157" s="3">
        <v>2</v>
      </c>
      <c r="E157" s="3">
        <v>3</v>
      </c>
      <c r="F157" s="3" t="s">
        <v>682</v>
      </c>
      <c r="I157" s="3" t="s">
        <v>681</v>
      </c>
      <c r="J157" s="3">
        <v>1</v>
      </c>
      <c r="K157" s="3">
        <v>2</v>
      </c>
      <c r="L157" s="3">
        <v>3</v>
      </c>
      <c r="M157" s="3" t="s">
        <v>682</v>
      </c>
    </row>
    <row r="158" spans="2:14" x14ac:dyDescent="0.25">
      <c r="B158" s="3" t="s">
        <v>683</v>
      </c>
      <c r="C158" s="3"/>
      <c r="D158" s="3"/>
      <c r="E158" s="3"/>
      <c r="F158" s="3"/>
      <c r="I158" s="3" t="s">
        <v>683</v>
      </c>
      <c r="J158" s="3"/>
      <c r="K158" s="3"/>
      <c r="L158" s="3"/>
      <c r="M158" s="3"/>
    </row>
    <row r="159" spans="2:14" x14ac:dyDescent="0.25">
      <c r="B159" s="4">
        <v>1</v>
      </c>
      <c r="C159" s="5">
        <v>16</v>
      </c>
      <c r="D159" s="5">
        <v>20</v>
      </c>
      <c r="E159" s="5">
        <v>9</v>
      </c>
      <c r="F159" s="5">
        <v>45</v>
      </c>
      <c r="I159" s="4">
        <v>1</v>
      </c>
      <c r="J159" s="8">
        <f>J163*N159*200</f>
        <v>10.574999999999999</v>
      </c>
      <c r="K159" s="8">
        <f>K163*N159*200</f>
        <v>21.375</v>
      </c>
      <c r="L159" s="8">
        <f>L163*N159*200</f>
        <v>13.05</v>
      </c>
      <c r="M159" s="5">
        <v>45</v>
      </c>
      <c r="N159" s="7">
        <f>M159/200</f>
        <v>0.22500000000000001</v>
      </c>
    </row>
    <row r="160" spans="2:14" x14ac:dyDescent="0.25">
      <c r="B160" s="3">
        <v>2</v>
      </c>
      <c r="C160" s="6">
        <v>19</v>
      </c>
      <c r="D160" s="6">
        <v>44</v>
      </c>
      <c r="E160" s="6">
        <v>42</v>
      </c>
      <c r="F160" s="6">
        <v>105</v>
      </c>
      <c r="I160" s="3">
        <v>2</v>
      </c>
      <c r="J160" s="9">
        <f>J163*N160*200</f>
        <v>24.675000000000001</v>
      </c>
      <c r="K160" s="9">
        <f>K163*N160*200</f>
        <v>49.875</v>
      </c>
      <c r="L160" s="9">
        <f>L163*N160*200</f>
        <v>30.45</v>
      </c>
      <c r="M160" s="6">
        <v>105</v>
      </c>
      <c r="N160" s="7">
        <f t="shared" ref="N160:N161" si="0">M160/200</f>
        <v>0.52500000000000002</v>
      </c>
    </row>
    <row r="161" spans="2:14" x14ac:dyDescent="0.25">
      <c r="B161" s="4">
        <v>3</v>
      </c>
      <c r="C161" s="5">
        <v>12</v>
      </c>
      <c r="D161" s="5">
        <v>31</v>
      </c>
      <c r="E161" s="5">
        <v>7</v>
      </c>
      <c r="F161" s="5">
        <v>50</v>
      </c>
      <c r="I161" s="4">
        <v>3</v>
      </c>
      <c r="J161" s="8">
        <f>J163*N161*200</f>
        <v>11.75</v>
      </c>
      <c r="K161" s="8">
        <f>K163*N161*200</f>
        <v>23.75</v>
      </c>
      <c r="L161" s="8">
        <f>L163*N161*200</f>
        <v>14.499999999999998</v>
      </c>
      <c r="M161" s="5">
        <v>50</v>
      </c>
      <c r="N161" s="7">
        <f t="shared" si="0"/>
        <v>0.25</v>
      </c>
    </row>
    <row r="162" spans="2:14" x14ac:dyDescent="0.25">
      <c r="B162" s="3" t="s">
        <v>682</v>
      </c>
      <c r="C162" s="6">
        <v>47</v>
      </c>
      <c r="D162" s="6">
        <v>95</v>
      </c>
      <c r="E162" s="6">
        <v>58</v>
      </c>
      <c r="F162" s="6">
        <v>200</v>
      </c>
      <c r="I162" s="3" t="s">
        <v>682</v>
      </c>
      <c r="J162" s="6">
        <v>47</v>
      </c>
      <c r="K162" s="6">
        <v>95</v>
      </c>
      <c r="L162" s="6">
        <v>58</v>
      </c>
      <c r="M162" s="6">
        <v>200</v>
      </c>
    </row>
    <row r="163" spans="2:14" x14ac:dyDescent="0.25">
      <c r="J163" s="7">
        <f>J162/200</f>
        <v>0.23499999999999999</v>
      </c>
      <c r="K163" s="7">
        <f t="shared" ref="K163:L163" si="1">K162/200</f>
        <v>0.47499999999999998</v>
      </c>
      <c r="L163" s="7">
        <f t="shared" si="1"/>
        <v>0.28999999999999998</v>
      </c>
    </row>
    <row r="166" spans="2:14" x14ac:dyDescent="0.25">
      <c r="D166" t="s">
        <v>688</v>
      </c>
      <c r="E166" t="s">
        <v>687</v>
      </c>
    </row>
    <row r="168" spans="2:14" x14ac:dyDescent="0.25">
      <c r="B168" t="s">
        <v>689</v>
      </c>
    </row>
    <row r="169" spans="2:14" x14ac:dyDescent="0.25">
      <c r="C169" t="s">
        <v>690</v>
      </c>
    </row>
    <row r="171" spans="2:14" x14ac:dyDescent="0.25">
      <c r="B171" t="s">
        <v>691</v>
      </c>
    </row>
    <row r="172" spans="2:14" x14ac:dyDescent="0.25">
      <c r="B172" t="s">
        <v>692</v>
      </c>
    </row>
    <row r="174" spans="2:14" x14ac:dyDescent="0.25">
      <c r="C174" t="s">
        <v>693</v>
      </c>
    </row>
    <row r="175" spans="2:14" x14ac:dyDescent="0.25">
      <c r="C175" t="s">
        <v>694</v>
      </c>
    </row>
    <row r="176" spans="2:14" x14ac:dyDescent="0.25">
      <c r="C176" t="s">
        <v>695</v>
      </c>
    </row>
    <row r="177" spans="1:6" x14ac:dyDescent="0.25">
      <c r="C177" t="s">
        <v>696</v>
      </c>
    </row>
    <row r="180" spans="1:6" x14ac:dyDescent="0.25">
      <c r="B180" t="s">
        <v>565</v>
      </c>
    </row>
    <row r="181" spans="1:6" x14ac:dyDescent="0.25">
      <c r="C181" t="s">
        <v>697</v>
      </c>
    </row>
    <row r="184" spans="1:6" x14ac:dyDescent="0.25">
      <c r="B184" t="s">
        <v>698</v>
      </c>
    </row>
    <row r="185" spans="1:6" x14ac:dyDescent="0.25">
      <c r="B185" t="s">
        <v>699</v>
      </c>
    </row>
    <row r="186" spans="1:6" x14ac:dyDescent="0.25">
      <c r="B186" t="s">
        <v>700</v>
      </c>
    </row>
    <row r="187" spans="1:6" x14ac:dyDescent="0.25">
      <c r="B187" t="s">
        <v>701</v>
      </c>
    </row>
    <row r="188" spans="1:6" x14ac:dyDescent="0.25">
      <c r="B188" t="s">
        <v>702</v>
      </c>
    </row>
    <row r="191" spans="1:6" x14ac:dyDescent="0.25">
      <c r="A191" t="s">
        <v>703</v>
      </c>
      <c r="B191" t="s">
        <v>704</v>
      </c>
      <c r="E191" t="s">
        <v>705</v>
      </c>
    </row>
    <row r="192" spans="1:6" x14ac:dyDescent="0.25">
      <c r="F192" t="s">
        <v>706</v>
      </c>
    </row>
    <row r="193" spans="1:7" x14ac:dyDescent="0.25">
      <c r="G193" t="s">
        <v>707</v>
      </c>
    </row>
    <row r="194" spans="1:7" x14ac:dyDescent="0.25">
      <c r="G194" t="s">
        <v>708</v>
      </c>
    </row>
    <row r="195" spans="1:7" x14ac:dyDescent="0.25">
      <c r="G195" t="s">
        <v>709</v>
      </c>
    </row>
    <row r="197" spans="1:7" x14ac:dyDescent="0.25">
      <c r="B197" t="s">
        <v>710</v>
      </c>
      <c r="E197" t="s">
        <v>711</v>
      </c>
    </row>
    <row r="198" spans="1:7" x14ac:dyDescent="0.25">
      <c r="F198" t="s">
        <v>712</v>
      </c>
    </row>
    <row r="200" spans="1:7" x14ac:dyDescent="0.25">
      <c r="B200" t="s">
        <v>713</v>
      </c>
    </row>
    <row r="202" spans="1:7" x14ac:dyDescent="0.25">
      <c r="B202" t="s">
        <v>714</v>
      </c>
      <c r="G202" t="s">
        <v>715</v>
      </c>
    </row>
    <row r="204" spans="1:7" x14ac:dyDescent="0.25">
      <c r="C204" t="s">
        <v>716</v>
      </c>
    </row>
    <row r="207" spans="1:7" x14ac:dyDescent="0.25">
      <c r="A207" t="s">
        <v>717</v>
      </c>
    </row>
    <row r="208" spans="1:7" x14ac:dyDescent="0.25">
      <c r="B208" t="s">
        <v>718</v>
      </c>
      <c r="G208" t="s">
        <v>721</v>
      </c>
    </row>
    <row r="209" spans="1:22" x14ac:dyDescent="0.25">
      <c r="B209" t="s">
        <v>719</v>
      </c>
      <c r="G209" t="s">
        <v>720</v>
      </c>
    </row>
    <row r="210" spans="1:22" x14ac:dyDescent="0.25">
      <c r="B210" t="s">
        <v>722</v>
      </c>
      <c r="G210" t="s">
        <v>723</v>
      </c>
    </row>
    <row r="211" spans="1:22" x14ac:dyDescent="0.25">
      <c r="B211" t="s">
        <v>724</v>
      </c>
      <c r="G211" t="s">
        <v>725</v>
      </c>
    </row>
    <row r="212" spans="1:22" x14ac:dyDescent="0.25">
      <c r="B212" t="s">
        <v>726</v>
      </c>
      <c r="G212" t="s">
        <v>727</v>
      </c>
    </row>
    <row r="215" spans="1:22" x14ac:dyDescent="0.25">
      <c r="A215" t="s">
        <v>728</v>
      </c>
    </row>
    <row r="216" spans="1:22" x14ac:dyDescent="0.25">
      <c r="A216" t="s">
        <v>729</v>
      </c>
      <c r="O216" t="s">
        <v>789</v>
      </c>
      <c r="Q216" t="s">
        <v>821</v>
      </c>
      <c r="S216" t="s">
        <v>790</v>
      </c>
      <c r="V216" t="s">
        <v>788</v>
      </c>
    </row>
    <row r="217" spans="1:22" x14ac:dyDescent="0.25">
      <c r="A217" t="s">
        <v>767</v>
      </c>
      <c r="B217" t="s">
        <v>730</v>
      </c>
      <c r="I217" t="s">
        <v>762</v>
      </c>
      <c r="L217" t="s">
        <v>769</v>
      </c>
      <c r="O217" t="s">
        <v>791</v>
      </c>
      <c r="S217" t="s">
        <v>794</v>
      </c>
    </row>
    <row r="218" spans="1:22" x14ac:dyDescent="0.25">
      <c r="C218" t="s">
        <v>731</v>
      </c>
      <c r="O218" t="s">
        <v>793</v>
      </c>
      <c r="S218" t="s">
        <v>795</v>
      </c>
    </row>
    <row r="219" spans="1:22" x14ac:dyDescent="0.25">
      <c r="C219" t="s">
        <v>732</v>
      </c>
      <c r="O219" t="s">
        <v>792</v>
      </c>
      <c r="S219" t="s">
        <v>796</v>
      </c>
    </row>
    <row r="220" spans="1:22" x14ac:dyDescent="0.25">
      <c r="C220" t="s">
        <v>733</v>
      </c>
      <c r="S220" t="s">
        <v>797</v>
      </c>
    </row>
    <row r="221" spans="1:22" x14ac:dyDescent="0.25">
      <c r="C221" t="s">
        <v>734</v>
      </c>
      <c r="S221" t="s">
        <v>798</v>
      </c>
    </row>
    <row r="223" spans="1:22" x14ac:dyDescent="0.25">
      <c r="A223" t="s">
        <v>768</v>
      </c>
      <c r="B223" t="s">
        <v>735</v>
      </c>
      <c r="I223" t="s">
        <v>763</v>
      </c>
      <c r="L223" t="s">
        <v>769</v>
      </c>
      <c r="O223" t="s">
        <v>799</v>
      </c>
      <c r="S223" t="s">
        <v>801</v>
      </c>
    </row>
    <row r="224" spans="1:22" x14ac:dyDescent="0.25">
      <c r="C224" t="s">
        <v>736</v>
      </c>
      <c r="O224" t="s">
        <v>800</v>
      </c>
      <c r="S224" t="s">
        <v>802</v>
      </c>
    </row>
    <row r="225" spans="1:20" x14ac:dyDescent="0.25">
      <c r="C225" t="s">
        <v>737</v>
      </c>
      <c r="O225" t="s">
        <v>801</v>
      </c>
      <c r="S225" t="s">
        <v>803</v>
      </c>
    </row>
    <row r="226" spans="1:20" x14ac:dyDescent="0.25">
      <c r="C226" t="s">
        <v>738</v>
      </c>
      <c r="S226" t="s">
        <v>804</v>
      </c>
    </row>
    <row r="227" spans="1:20" x14ac:dyDescent="0.25">
      <c r="C227" t="s">
        <v>739</v>
      </c>
      <c r="S227" t="s">
        <v>805</v>
      </c>
    </row>
    <row r="228" spans="1:20" x14ac:dyDescent="0.25">
      <c r="C228" t="s">
        <v>740</v>
      </c>
      <c r="S228" t="s">
        <v>806</v>
      </c>
    </row>
    <row r="229" spans="1:20" x14ac:dyDescent="0.25">
      <c r="C229" t="s">
        <v>741</v>
      </c>
    </row>
    <row r="231" spans="1:20" x14ac:dyDescent="0.25">
      <c r="A231" t="s">
        <v>767</v>
      </c>
      <c r="B231" t="s">
        <v>742</v>
      </c>
      <c r="I231" t="s">
        <v>764</v>
      </c>
      <c r="L231" t="s">
        <v>770</v>
      </c>
      <c r="O231" t="s">
        <v>807</v>
      </c>
      <c r="S231" t="s">
        <v>808</v>
      </c>
    </row>
    <row r="232" spans="1:20" x14ac:dyDescent="0.25">
      <c r="C232" t="s">
        <v>743</v>
      </c>
      <c r="O232" t="s">
        <v>808</v>
      </c>
      <c r="T232" t="s">
        <v>809</v>
      </c>
    </row>
    <row r="233" spans="1:20" x14ac:dyDescent="0.25">
      <c r="C233" t="s">
        <v>744</v>
      </c>
    </row>
    <row r="234" spans="1:20" x14ac:dyDescent="0.25">
      <c r="C234" t="s">
        <v>745</v>
      </c>
    </row>
    <row r="235" spans="1:20" x14ac:dyDescent="0.25">
      <c r="C235" t="s">
        <v>746</v>
      </c>
    </row>
    <row r="236" spans="1:20" x14ac:dyDescent="0.25">
      <c r="C236" t="s">
        <v>747</v>
      </c>
    </row>
    <row r="238" spans="1:20" x14ac:dyDescent="0.25">
      <c r="A238" t="s">
        <v>767</v>
      </c>
      <c r="B238" t="s">
        <v>748</v>
      </c>
      <c r="I238" t="s">
        <v>765</v>
      </c>
      <c r="L238" t="s">
        <v>769</v>
      </c>
      <c r="O238" t="s">
        <v>810</v>
      </c>
      <c r="S238" t="s">
        <v>813</v>
      </c>
    </row>
    <row r="239" spans="1:20" x14ac:dyDescent="0.25">
      <c r="C239" t="s">
        <v>749</v>
      </c>
      <c r="O239" t="s">
        <v>811</v>
      </c>
      <c r="S239" t="s">
        <v>814</v>
      </c>
    </row>
    <row r="240" spans="1:20" x14ac:dyDescent="0.25">
      <c r="C240" t="s">
        <v>750</v>
      </c>
      <c r="O240" t="s">
        <v>812</v>
      </c>
      <c r="S240" t="s">
        <v>815</v>
      </c>
    </row>
    <row r="241" spans="1:19" x14ac:dyDescent="0.25">
      <c r="C241" t="s">
        <v>751</v>
      </c>
      <c r="O241" t="s">
        <v>813</v>
      </c>
    </row>
    <row r="242" spans="1:19" x14ac:dyDescent="0.25">
      <c r="C242" t="s">
        <v>752</v>
      </c>
      <c r="O242" t="s">
        <v>814</v>
      </c>
    </row>
    <row r="243" spans="1:19" x14ac:dyDescent="0.25">
      <c r="C243" t="s">
        <v>753</v>
      </c>
      <c r="O243" t="s">
        <v>815</v>
      </c>
    </row>
    <row r="245" spans="1:19" x14ac:dyDescent="0.25">
      <c r="A245" t="s">
        <v>767</v>
      </c>
      <c r="B245" t="s">
        <v>754</v>
      </c>
      <c r="I245" t="s">
        <v>766</v>
      </c>
      <c r="L245" t="s">
        <v>769</v>
      </c>
      <c r="O245" t="s">
        <v>816</v>
      </c>
      <c r="S245" t="s">
        <v>816</v>
      </c>
    </row>
    <row r="246" spans="1:19" x14ac:dyDescent="0.25">
      <c r="C246" t="s">
        <v>755</v>
      </c>
      <c r="F246" t="s">
        <v>759</v>
      </c>
      <c r="O246" t="s">
        <v>817</v>
      </c>
      <c r="S246" t="s">
        <v>817</v>
      </c>
    </row>
    <row r="247" spans="1:19" x14ac:dyDescent="0.25">
      <c r="C247" t="s">
        <v>756</v>
      </c>
      <c r="F247" t="s">
        <v>759</v>
      </c>
      <c r="O247" t="s">
        <v>818</v>
      </c>
      <c r="S247" t="s">
        <v>818</v>
      </c>
    </row>
    <row r="248" spans="1:19" x14ac:dyDescent="0.25">
      <c r="C248" t="s">
        <v>757</v>
      </c>
      <c r="F248" t="s">
        <v>760</v>
      </c>
      <c r="O248" t="s">
        <v>819</v>
      </c>
      <c r="S248" t="s">
        <v>819</v>
      </c>
    </row>
    <row r="249" spans="1:19" x14ac:dyDescent="0.25">
      <c r="C249" t="s">
        <v>758</v>
      </c>
      <c r="F249" t="s">
        <v>760</v>
      </c>
      <c r="O249" t="s">
        <v>820</v>
      </c>
      <c r="S249" t="s">
        <v>820</v>
      </c>
    </row>
    <row r="250" spans="1:19" x14ac:dyDescent="0.25">
      <c r="C250" t="s">
        <v>747</v>
      </c>
    </row>
    <row r="252" spans="1:19" x14ac:dyDescent="0.25">
      <c r="A252" t="s">
        <v>767</v>
      </c>
      <c r="B252" t="s">
        <v>761</v>
      </c>
      <c r="I252" t="s">
        <v>761</v>
      </c>
      <c r="J252" t="s">
        <v>771</v>
      </c>
    </row>
    <row r="254" spans="1:19" x14ac:dyDescent="0.25">
      <c r="J254" t="s">
        <v>822</v>
      </c>
    </row>
    <row r="255" spans="1:19" x14ac:dyDescent="0.25">
      <c r="J255" t="s">
        <v>823</v>
      </c>
    </row>
    <row r="256" spans="1:19" x14ac:dyDescent="0.25">
      <c r="A256" t="s">
        <v>772</v>
      </c>
    </row>
    <row r="257" spans="1:13" x14ac:dyDescent="0.25">
      <c r="C257" t="s">
        <v>773</v>
      </c>
    </row>
    <row r="259" spans="1:13" x14ac:dyDescent="0.25">
      <c r="C259" t="s">
        <v>770</v>
      </c>
    </row>
    <row r="261" spans="1:13" x14ac:dyDescent="0.25">
      <c r="C261" t="s">
        <v>774</v>
      </c>
    </row>
    <row r="263" spans="1:13" x14ac:dyDescent="0.25">
      <c r="C263" t="s">
        <v>775</v>
      </c>
    </row>
    <row r="266" spans="1:13" x14ac:dyDescent="0.25">
      <c r="A266" t="s">
        <v>776</v>
      </c>
    </row>
    <row r="267" spans="1:13" x14ac:dyDescent="0.25">
      <c r="C267" t="s">
        <v>777</v>
      </c>
      <c r="J267" t="s">
        <v>784</v>
      </c>
      <c r="M267" t="s">
        <v>785</v>
      </c>
    </row>
    <row r="268" spans="1:13" x14ac:dyDescent="0.25">
      <c r="C268" t="s">
        <v>778</v>
      </c>
      <c r="F268" t="s">
        <v>779</v>
      </c>
      <c r="J268" t="s">
        <v>783</v>
      </c>
      <c r="M268" t="s">
        <v>786</v>
      </c>
    </row>
    <row r="269" spans="1:13" x14ac:dyDescent="0.25">
      <c r="G269" t="s">
        <v>780</v>
      </c>
    </row>
    <row r="270" spans="1:13" x14ac:dyDescent="0.25">
      <c r="F270" t="s">
        <v>781</v>
      </c>
    </row>
    <row r="271" spans="1:13" x14ac:dyDescent="0.25">
      <c r="F271" t="s">
        <v>782</v>
      </c>
    </row>
    <row r="273" spans="1:6" x14ac:dyDescent="0.25">
      <c r="C273" t="s">
        <v>777</v>
      </c>
      <c r="F273" t="s">
        <v>787</v>
      </c>
    </row>
    <row r="274" spans="1:6" x14ac:dyDescent="0.25">
      <c r="C274" t="s">
        <v>778</v>
      </c>
      <c r="F274" t="s">
        <v>788</v>
      </c>
    </row>
    <row r="277" spans="1:6" x14ac:dyDescent="0.25">
      <c r="A277" t="s">
        <v>824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topLeftCell="V17" zoomScale="160" zoomScaleNormal="160" workbookViewId="0">
      <selection activeCell="AB29" sqref="AB29"/>
    </sheetView>
  </sheetViews>
  <sheetFormatPr defaultRowHeight="15" x14ac:dyDescent="0.25"/>
  <sheetData>
    <row r="1" spans="1:11" x14ac:dyDescent="0.25">
      <c r="A1" t="s">
        <v>852</v>
      </c>
      <c r="K1" t="s">
        <v>830</v>
      </c>
    </row>
    <row r="2" spans="1:11" x14ac:dyDescent="0.25">
      <c r="A2" t="s">
        <v>825</v>
      </c>
      <c r="B2" t="s">
        <v>828</v>
      </c>
      <c r="C2" t="s">
        <v>841</v>
      </c>
      <c r="D2" t="s">
        <v>842</v>
      </c>
      <c r="E2" t="s">
        <v>843</v>
      </c>
      <c r="F2" t="s">
        <v>583</v>
      </c>
      <c r="G2" t="s">
        <v>851</v>
      </c>
    </row>
    <row r="3" spans="1:11" x14ac:dyDescent="0.25">
      <c r="A3">
        <v>1</v>
      </c>
      <c r="J3" t="s">
        <v>841</v>
      </c>
      <c r="K3" t="s">
        <v>829</v>
      </c>
    </row>
    <row r="4" spans="1:11" x14ac:dyDescent="0.25">
      <c r="A4">
        <v>2</v>
      </c>
      <c r="J4" t="s">
        <v>842</v>
      </c>
      <c r="K4" t="s">
        <v>831</v>
      </c>
    </row>
    <row r="5" spans="1:11" x14ac:dyDescent="0.25">
      <c r="A5">
        <v>3</v>
      </c>
      <c r="J5" t="s">
        <v>843</v>
      </c>
      <c r="K5" t="s">
        <v>832</v>
      </c>
    </row>
    <row r="6" spans="1:11" x14ac:dyDescent="0.25">
      <c r="A6" t="s">
        <v>827</v>
      </c>
      <c r="J6" t="s">
        <v>844</v>
      </c>
      <c r="K6" t="s">
        <v>833</v>
      </c>
    </row>
    <row r="7" spans="1:11" x14ac:dyDescent="0.25">
      <c r="A7">
        <v>5000</v>
      </c>
      <c r="J7" t="s">
        <v>845</v>
      </c>
      <c r="K7" t="s">
        <v>834</v>
      </c>
    </row>
    <row r="8" spans="1:11" x14ac:dyDescent="0.25">
      <c r="J8" t="s">
        <v>846</v>
      </c>
      <c r="K8" t="s">
        <v>835</v>
      </c>
    </row>
    <row r="9" spans="1:11" x14ac:dyDescent="0.25">
      <c r="A9" t="s">
        <v>860</v>
      </c>
      <c r="J9" t="s">
        <v>847</v>
      </c>
      <c r="K9" t="s">
        <v>836</v>
      </c>
    </row>
    <row r="10" spans="1:11" x14ac:dyDescent="0.25">
      <c r="A10" t="s">
        <v>825</v>
      </c>
      <c r="B10" t="s">
        <v>828</v>
      </c>
      <c r="C10" t="s">
        <v>841</v>
      </c>
      <c r="D10" t="s">
        <v>842</v>
      </c>
      <c r="E10" t="s">
        <v>843</v>
      </c>
      <c r="F10" t="s">
        <v>583</v>
      </c>
      <c r="G10" t="s">
        <v>851</v>
      </c>
      <c r="J10" t="s">
        <v>848</v>
      </c>
      <c r="K10" t="s">
        <v>837</v>
      </c>
    </row>
    <row r="11" spans="1:11" x14ac:dyDescent="0.25">
      <c r="A11">
        <v>5001</v>
      </c>
      <c r="B11" t="s">
        <v>588</v>
      </c>
      <c r="J11" t="s">
        <v>849</v>
      </c>
      <c r="K11" t="s">
        <v>838</v>
      </c>
    </row>
    <row r="12" spans="1:11" x14ac:dyDescent="0.25">
      <c r="A12">
        <v>5002</v>
      </c>
      <c r="B12" t="s">
        <v>588</v>
      </c>
      <c r="J12" t="s">
        <v>850</v>
      </c>
      <c r="K12" t="s">
        <v>839</v>
      </c>
    </row>
    <row r="13" spans="1:11" x14ac:dyDescent="0.25">
      <c r="A13">
        <v>5003</v>
      </c>
      <c r="B13" t="s">
        <v>588</v>
      </c>
      <c r="J13" t="s">
        <v>851</v>
      </c>
      <c r="K13" t="s">
        <v>840</v>
      </c>
    </row>
    <row r="14" spans="1:11" x14ac:dyDescent="0.25">
      <c r="A14" t="s">
        <v>827</v>
      </c>
      <c r="B14" t="s">
        <v>588</v>
      </c>
    </row>
    <row r="15" spans="1:11" x14ac:dyDescent="0.25">
      <c r="A15">
        <v>5100</v>
      </c>
      <c r="B15" t="s">
        <v>588</v>
      </c>
    </row>
    <row r="16" spans="1:11" x14ac:dyDescent="0.25">
      <c r="I16" t="s">
        <v>826</v>
      </c>
    </row>
    <row r="17" spans="1:32" x14ac:dyDescent="0.25">
      <c r="J17" t="s">
        <v>857</v>
      </c>
      <c r="O17" t="s">
        <v>867</v>
      </c>
      <c r="X17" t="s">
        <v>869</v>
      </c>
    </row>
    <row r="18" spans="1:32" x14ac:dyDescent="0.25">
      <c r="A18" t="s">
        <v>853</v>
      </c>
      <c r="P18" t="s">
        <v>868</v>
      </c>
      <c r="S18" t="s">
        <v>869</v>
      </c>
      <c r="T18" t="s">
        <v>871</v>
      </c>
      <c r="U18" t="s">
        <v>872</v>
      </c>
      <c r="Y18" t="s">
        <v>924</v>
      </c>
    </row>
    <row r="19" spans="1:32" x14ac:dyDescent="0.25">
      <c r="J19" t="s">
        <v>861</v>
      </c>
      <c r="K19" t="s">
        <v>862</v>
      </c>
      <c r="Q19" t="s">
        <v>870</v>
      </c>
      <c r="Y19" t="s">
        <v>925</v>
      </c>
    </row>
    <row r="20" spans="1:32" x14ac:dyDescent="0.25">
      <c r="B20" t="s">
        <v>854</v>
      </c>
      <c r="J20" t="s">
        <v>863</v>
      </c>
      <c r="K20" t="s">
        <v>864</v>
      </c>
      <c r="Y20" t="s">
        <v>926</v>
      </c>
    </row>
    <row r="21" spans="1:32" x14ac:dyDescent="0.25">
      <c r="O21" t="s">
        <v>873</v>
      </c>
      <c r="Q21" t="s">
        <v>874</v>
      </c>
    </row>
    <row r="22" spans="1:32" x14ac:dyDescent="0.25">
      <c r="B22" t="s">
        <v>855</v>
      </c>
      <c r="I22" t="s">
        <v>865</v>
      </c>
      <c r="Q22" t="s">
        <v>875</v>
      </c>
      <c r="X22" t="s">
        <v>857</v>
      </c>
    </row>
    <row r="23" spans="1:32" x14ac:dyDescent="0.25">
      <c r="J23" t="s">
        <v>859</v>
      </c>
      <c r="Q23" t="s">
        <v>876</v>
      </c>
    </row>
    <row r="24" spans="1:32" x14ac:dyDescent="0.25">
      <c r="B24" t="s">
        <v>856</v>
      </c>
      <c r="Q24" t="s">
        <v>877</v>
      </c>
      <c r="X24" t="s">
        <v>927</v>
      </c>
      <c r="AC24" t="s">
        <v>934</v>
      </c>
      <c r="AF24" t="s">
        <v>869</v>
      </c>
    </row>
    <row r="25" spans="1:32" x14ac:dyDescent="0.25">
      <c r="B25" t="s">
        <v>857</v>
      </c>
      <c r="J25" t="s">
        <v>861</v>
      </c>
      <c r="K25" t="s">
        <v>866</v>
      </c>
      <c r="Q25" t="s">
        <v>878</v>
      </c>
      <c r="X25" t="s">
        <v>928</v>
      </c>
      <c r="AD25" t="s">
        <v>935</v>
      </c>
    </row>
    <row r="26" spans="1:32" x14ac:dyDescent="0.25">
      <c r="K26" t="s">
        <v>864</v>
      </c>
      <c r="X26" t="s">
        <v>929</v>
      </c>
      <c r="AD26" t="s">
        <v>936</v>
      </c>
    </row>
    <row r="27" spans="1:32" x14ac:dyDescent="0.25">
      <c r="B27" t="s">
        <v>858</v>
      </c>
      <c r="O27" t="s">
        <v>828</v>
      </c>
      <c r="Q27" t="s">
        <v>879</v>
      </c>
      <c r="X27" t="s">
        <v>827</v>
      </c>
    </row>
    <row r="28" spans="1:32" x14ac:dyDescent="0.25">
      <c r="J28" t="s">
        <v>863</v>
      </c>
      <c r="K28" t="s">
        <v>828</v>
      </c>
      <c r="Q28" t="s">
        <v>880</v>
      </c>
      <c r="X28" t="s">
        <v>930</v>
      </c>
    </row>
    <row r="29" spans="1:32" x14ac:dyDescent="0.25">
      <c r="B29" t="s">
        <v>859</v>
      </c>
      <c r="Q29" t="s">
        <v>881</v>
      </c>
      <c r="X29" t="s">
        <v>931</v>
      </c>
    </row>
    <row r="30" spans="1:32" x14ac:dyDescent="0.25">
      <c r="Q30" t="s">
        <v>882</v>
      </c>
    </row>
    <row r="31" spans="1:32" x14ac:dyDescent="0.25">
      <c r="Q31" t="s">
        <v>883</v>
      </c>
      <c r="X31" t="s">
        <v>932</v>
      </c>
    </row>
    <row r="32" spans="1:32" x14ac:dyDescent="0.25">
      <c r="A32" t="s">
        <v>893</v>
      </c>
      <c r="X32" t="s">
        <v>933</v>
      </c>
    </row>
    <row r="33" spans="2:19" x14ac:dyDescent="0.25">
      <c r="B33" t="s">
        <v>894</v>
      </c>
      <c r="O33" t="s">
        <v>841</v>
      </c>
      <c r="Q33" t="s">
        <v>884</v>
      </c>
    </row>
    <row r="34" spans="2:19" x14ac:dyDescent="0.25">
      <c r="C34" t="s">
        <v>895</v>
      </c>
      <c r="O34" t="s">
        <v>842</v>
      </c>
      <c r="Q34" t="s">
        <v>885</v>
      </c>
    </row>
    <row r="35" spans="2:19" x14ac:dyDescent="0.25">
      <c r="Q35" t="s">
        <v>886</v>
      </c>
    </row>
    <row r="36" spans="2:19" x14ac:dyDescent="0.25">
      <c r="Q36" t="s">
        <v>887</v>
      </c>
    </row>
    <row r="37" spans="2:19" x14ac:dyDescent="0.25">
      <c r="B37" t="s">
        <v>896</v>
      </c>
      <c r="G37" t="s">
        <v>897</v>
      </c>
      <c r="I37" t="s">
        <v>899</v>
      </c>
      <c r="Q37" t="s">
        <v>888</v>
      </c>
    </row>
    <row r="39" spans="2:19" x14ac:dyDescent="0.25">
      <c r="B39" t="s">
        <v>857</v>
      </c>
      <c r="G39" t="s">
        <v>898</v>
      </c>
      <c r="I39" t="s">
        <v>900</v>
      </c>
      <c r="O39" t="s">
        <v>889</v>
      </c>
    </row>
    <row r="40" spans="2:19" x14ac:dyDescent="0.25">
      <c r="P40" t="s">
        <v>890</v>
      </c>
      <c r="S40" t="s">
        <v>891</v>
      </c>
    </row>
    <row r="41" spans="2:19" x14ac:dyDescent="0.25">
      <c r="S41" t="s">
        <v>892</v>
      </c>
    </row>
    <row r="42" spans="2:19" x14ac:dyDescent="0.25">
      <c r="B42" t="s">
        <v>901</v>
      </c>
      <c r="G42" t="s">
        <v>902</v>
      </c>
    </row>
    <row r="44" spans="2:19" x14ac:dyDescent="0.25">
      <c r="B44" t="s">
        <v>903</v>
      </c>
      <c r="G44" t="s">
        <v>904</v>
      </c>
    </row>
    <row r="46" spans="2:19" x14ac:dyDescent="0.25">
      <c r="B46" t="s">
        <v>905</v>
      </c>
    </row>
    <row r="47" spans="2:19" x14ac:dyDescent="0.25">
      <c r="B47" t="s">
        <v>906</v>
      </c>
    </row>
    <row r="48" spans="2:19" x14ac:dyDescent="0.25">
      <c r="B48" t="s">
        <v>907</v>
      </c>
    </row>
    <row r="51" spans="1:8" x14ac:dyDescent="0.25">
      <c r="A51" t="s">
        <v>908</v>
      </c>
    </row>
    <row r="52" spans="1:8" x14ac:dyDescent="0.25">
      <c r="B52" t="s">
        <v>909</v>
      </c>
    </row>
    <row r="54" spans="1:8" x14ac:dyDescent="0.25">
      <c r="B54" t="s">
        <v>910</v>
      </c>
    </row>
    <row r="56" spans="1:8" x14ac:dyDescent="0.25">
      <c r="A56" t="s">
        <v>911</v>
      </c>
      <c r="C56" t="s">
        <v>912</v>
      </c>
      <c r="H56" t="s">
        <v>914</v>
      </c>
    </row>
    <row r="57" spans="1:8" x14ac:dyDescent="0.25">
      <c r="C57" t="s">
        <v>913</v>
      </c>
      <c r="H57" t="s">
        <v>915</v>
      </c>
    </row>
    <row r="59" spans="1:8" x14ac:dyDescent="0.25">
      <c r="A59" t="s">
        <v>916</v>
      </c>
    </row>
    <row r="60" spans="1:8" x14ac:dyDescent="0.25">
      <c r="A60" t="s">
        <v>581</v>
      </c>
      <c r="B60" t="s">
        <v>841</v>
      </c>
      <c r="C60" t="s">
        <v>842</v>
      </c>
      <c r="D60" t="s">
        <v>917</v>
      </c>
      <c r="E60" t="s">
        <v>918</v>
      </c>
      <c r="F60" t="s">
        <v>919</v>
      </c>
      <c r="G60" t="s">
        <v>920</v>
      </c>
    </row>
    <row r="61" spans="1:8" x14ac:dyDescent="0.25">
      <c r="A61">
        <v>1</v>
      </c>
      <c r="G61">
        <v>1</v>
      </c>
    </row>
    <row r="62" spans="1:8" x14ac:dyDescent="0.25">
      <c r="A62">
        <v>2</v>
      </c>
      <c r="G62">
        <v>0</v>
      </c>
    </row>
    <row r="63" spans="1:8" x14ac:dyDescent="0.25">
      <c r="A63">
        <v>3</v>
      </c>
      <c r="G63">
        <v>0</v>
      </c>
    </row>
    <row r="64" spans="1:8" x14ac:dyDescent="0.25">
      <c r="A64">
        <v>4</v>
      </c>
      <c r="G64">
        <v>1</v>
      </c>
    </row>
    <row r="65" spans="1:7" x14ac:dyDescent="0.25">
      <c r="G65">
        <v>1</v>
      </c>
    </row>
    <row r="66" spans="1:7" x14ac:dyDescent="0.25">
      <c r="A66" t="s">
        <v>827</v>
      </c>
      <c r="G66">
        <v>1</v>
      </c>
    </row>
    <row r="67" spans="1:7" x14ac:dyDescent="0.25">
      <c r="A67">
        <v>10000</v>
      </c>
      <c r="G67">
        <v>0</v>
      </c>
    </row>
    <row r="69" spans="1:7" x14ac:dyDescent="0.25">
      <c r="D69" t="s">
        <v>921</v>
      </c>
      <c r="G69" t="s">
        <v>922</v>
      </c>
    </row>
    <row r="70" spans="1:7" x14ac:dyDescent="0.25">
      <c r="G70" t="s">
        <v>923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zoomScale="130" zoomScaleNormal="130" workbookViewId="0">
      <selection activeCell="J16" sqref="J16"/>
    </sheetView>
  </sheetViews>
  <sheetFormatPr defaultRowHeight="15" x14ac:dyDescent="0.25"/>
  <cols>
    <col min="4" max="4" width="11.140625" bestFit="1" customWidth="1"/>
    <col min="5" max="5" width="14.42578125" style="10" customWidth="1"/>
  </cols>
  <sheetData>
    <row r="1" spans="1:8" x14ac:dyDescent="0.25">
      <c r="B1" t="s">
        <v>841</v>
      </c>
      <c r="C1" t="s">
        <v>842</v>
      </c>
      <c r="D1" t="s">
        <v>843</v>
      </c>
    </row>
    <row r="2" spans="1:8" x14ac:dyDescent="0.25">
      <c r="A2" t="s">
        <v>825</v>
      </c>
      <c r="B2" t="s">
        <v>937</v>
      </c>
      <c r="C2" t="s">
        <v>938</v>
      </c>
      <c r="D2" t="s">
        <v>939</v>
      </c>
      <c r="E2" s="10" t="s">
        <v>950</v>
      </c>
      <c r="F2" t="s">
        <v>949</v>
      </c>
      <c r="G2" t="s">
        <v>940</v>
      </c>
    </row>
    <row r="3" spans="1:8" x14ac:dyDescent="0.25">
      <c r="A3">
        <v>1</v>
      </c>
      <c r="B3">
        <v>230.1</v>
      </c>
      <c r="C3">
        <v>37.799999999999997</v>
      </c>
      <c r="D3">
        <v>69.2</v>
      </c>
      <c r="E3" s="10">
        <v>22.1</v>
      </c>
      <c r="F3">
        <f>SUM(B3:D3)</f>
        <v>337.09999999999997</v>
      </c>
      <c r="H3" t="s">
        <v>941</v>
      </c>
    </row>
    <row r="4" spans="1:8" x14ac:dyDescent="0.25">
      <c r="A4">
        <v>2</v>
      </c>
      <c r="B4">
        <v>44.5</v>
      </c>
      <c r="C4">
        <v>39.299999999999997</v>
      </c>
      <c r="D4">
        <v>45.1</v>
      </c>
      <c r="E4" s="10">
        <v>10.4</v>
      </c>
      <c r="F4">
        <f t="shared" ref="F4:F67" si="0">SUM(B4:D4)</f>
        <v>128.9</v>
      </c>
      <c r="H4" t="s">
        <v>942</v>
      </c>
    </row>
    <row r="5" spans="1:8" x14ac:dyDescent="0.25">
      <c r="A5">
        <v>3</v>
      </c>
      <c r="B5">
        <v>17.2</v>
      </c>
      <c r="C5">
        <v>45.9</v>
      </c>
      <c r="D5">
        <v>69.3</v>
      </c>
      <c r="E5" s="10">
        <v>9.3000000000000007</v>
      </c>
      <c r="F5">
        <f t="shared" si="0"/>
        <v>132.39999999999998</v>
      </c>
      <c r="H5" t="s">
        <v>943</v>
      </c>
    </row>
    <row r="6" spans="1:8" x14ac:dyDescent="0.25">
      <c r="A6">
        <v>4</v>
      </c>
      <c r="B6">
        <v>151.5</v>
      </c>
      <c r="C6">
        <v>41.3</v>
      </c>
      <c r="D6">
        <v>58.5</v>
      </c>
      <c r="E6" s="10">
        <v>18.5</v>
      </c>
      <c r="F6">
        <f t="shared" si="0"/>
        <v>251.3</v>
      </c>
      <c r="H6" t="s">
        <v>948</v>
      </c>
    </row>
    <row r="7" spans="1:8" x14ac:dyDescent="0.25">
      <c r="A7">
        <v>5</v>
      </c>
      <c r="B7">
        <v>180.8</v>
      </c>
      <c r="C7">
        <v>10.8</v>
      </c>
      <c r="D7">
        <v>58.4</v>
      </c>
      <c r="E7" s="10">
        <v>12.9</v>
      </c>
      <c r="F7">
        <f t="shared" si="0"/>
        <v>250.00000000000003</v>
      </c>
      <c r="G7" t="s">
        <v>881</v>
      </c>
      <c r="H7" t="s">
        <v>828</v>
      </c>
    </row>
    <row r="8" spans="1:8" x14ac:dyDescent="0.25">
      <c r="A8">
        <v>6</v>
      </c>
      <c r="B8">
        <v>8.6999999999999993</v>
      </c>
      <c r="C8">
        <v>48.9</v>
      </c>
      <c r="D8">
        <v>75</v>
      </c>
      <c r="E8" s="10">
        <v>7.2</v>
      </c>
      <c r="F8">
        <f t="shared" si="0"/>
        <v>132.6</v>
      </c>
      <c r="G8" t="s">
        <v>944</v>
      </c>
      <c r="H8" t="s">
        <v>945</v>
      </c>
    </row>
    <row r="9" spans="1:8" x14ac:dyDescent="0.25">
      <c r="A9">
        <v>7</v>
      </c>
      <c r="B9">
        <v>57.5</v>
      </c>
      <c r="C9">
        <v>32.799999999999997</v>
      </c>
      <c r="D9">
        <v>23.5</v>
      </c>
      <c r="E9" s="10">
        <v>11.8</v>
      </c>
      <c r="F9">
        <f t="shared" si="0"/>
        <v>113.8</v>
      </c>
    </row>
    <row r="10" spans="1:8" x14ac:dyDescent="0.25">
      <c r="A10">
        <v>8</v>
      </c>
      <c r="B10">
        <v>120.2</v>
      </c>
      <c r="C10">
        <v>19.600000000000001</v>
      </c>
      <c r="D10">
        <v>11.6</v>
      </c>
      <c r="E10" s="10">
        <v>13.2</v>
      </c>
      <c r="F10">
        <f t="shared" si="0"/>
        <v>151.4</v>
      </c>
      <c r="H10" t="s">
        <v>946</v>
      </c>
    </row>
    <row r="11" spans="1:8" x14ac:dyDescent="0.25">
      <c r="A11">
        <v>9</v>
      </c>
      <c r="B11">
        <v>8.6</v>
      </c>
      <c r="C11">
        <v>2.1</v>
      </c>
      <c r="D11">
        <v>1</v>
      </c>
      <c r="E11" s="10">
        <v>4.8</v>
      </c>
      <c r="F11">
        <f t="shared" si="0"/>
        <v>11.7</v>
      </c>
      <c r="H11" t="s">
        <v>947</v>
      </c>
    </row>
    <row r="12" spans="1:8" x14ac:dyDescent="0.25">
      <c r="A12">
        <v>10</v>
      </c>
      <c r="B12">
        <v>199.8</v>
      </c>
      <c r="C12">
        <v>2.6</v>
      </c>
      <c r="D12">
        <v>21.2</v>
      </c>
      <c r="E12" s="10">
        <v>10.6</v>
      </c>
      <c r="F12">
        <f t="shared" si="0"/>
        <v>223.6</v>
      </c>
    </row>
    <row r="13" spans="1:8" x14ac:dyDescent="0.25">
      <c r="A13">
        <v>11</v>
      </c>
      <c r="B13">
        <v>66.099999999999994</v>
      </c>
      <c r="C13">
        <v>5.8</v>
      </c>
      <c r="D13">
        <v>24.2</v>
      </c>
      <c r="E13" s="10">
        <v>8.6</v>
      </c>
      <c r="F13">
        <f t="shared" si="0"/>
        <v>96.1</v>
      </c>
    </row>
    <row r="14" spans="1:8" x14ac:dyDescent="0.25">
      <c r="A14">
        <v>12</v>
      </c>
      <c r="B14">
        <v>214.7</v>
      </c>
      <c r="C14">
        <v>24</v>
      </c>
      <c r="D14">
        <v>4</v>
      </c>
      <c r="E14" s="10">
        <v>17.399999999999999</v>
      </c>
      <c r="F14">
        <f t="shared" si="0"/>
        <v>242.7</v>
      </c>
    </row>
    <row r="15" spans="1:8" x14ac:dyDescent="0.25">
      <c r="A15">
        <v>13</v>
      </c>
      <c r="B15">
        <v>23.8</v>
      </c>
      <c r="C15">
        <v>35.1</v>
      </c>
      <c r="D15">
        <v>65.900000000000006</v>
      </c>
      <c r="E15" s="10">
        <v>9.1999999999999993</v>
      </c>
      <c r="F15">
        <f t="shared" si="0"/>
        <v>124.80000000000001</v>
      </c>
    </row>
    <row r="16" spans="1:8" x14ac:dyDescent="0.25">
      <c r="A16">
        <v>14</v>
      </c>
      <c r="B16">
        <v>97.5</v>
      </c>
      <c r="C16">
        <v>7.6</v>
      </c>
      <c r="D16">
        <v>7.2</v>
      </c>
      <c r="E16" s="10">
        <v>9.6999999999999993</v>
      </c>
      <c r="F16">
        <f t="shared" si="0"/>
        <v>112.3</v>
      </c>
    </row>
    <row r="17" spans="1:6" x14ac:dyDescent="0.25">
      <c r="A17">
        <v>15</v>
      </c>
      <c r="B17">
        <v>204.1</v>
      </c>
      <c r="C17">
        <v>32.9</v>
      </c>
      <c r="D17">
        <v>46</v>
      </c>
      <c r="E17" s="10">
        <v>19</v>
      </c>
      <c r="F17">
        <f t="shared" si="0"/>
        <v>283</v>
      </c>
    </row>
    <row r="18" spans="1:6" x14ac:dyDescent="0.25">
      <c r="A18">
        <v>16</v>
      </c>
      <c r="B18">
        <v>195.4</v>
      </c>
      <c r="C18">
        <v>47.7</v>
      </c>
      <c r="D18">
        <v>52.9</v>
      </c>
      <c r="E18" s="10">
        <v>22.4</v>
      </c>
      <c r="F18">
        <f t="shared" si="0"/>
        <v>296</v>
      </c>
    </row>
    <row r="19" spans="1:6" x14ac:dyDescent="0.25">
      <c r="A19">
        <v>17</v>
      </c>
      <c r="B19">
        <v>67.8</v>
      </c>
      <c r="C19">
        <v>36.6</v>
      </c>
      <c r="D19">
        <v>114</v>
      </c>
      <c r="E19" s="10">
        <v>12.5</v>
      </c>
      <c r="F19">
        <f t="shared" si="0"/>
        <v>218.4</v>
      </c>
    </row>
    <row r="20" spans="1:6" x14ac:dyDescent="0.25">
      <c r="A20">
        <v>18</v>
      </c>
      <c r="B20">
        <v>281.39999999999998</v>
      </c>
      <c r="C20">
        <v>39.6</v>
      </c>
      <c r="D20">
        <v>55.8</v>
      </c>
      <c r="E20" s="10">
        <v>24.4</v>
      </c>
      <c r="F20">
        <f t="shared" si="0"/>
        <v>376.8</v>
      </c>
    </row>
    <row r="21" spans="1:6" x14ac:dyDescent="0.25">
      <c r="A21">
        <v>19</v>
      </c>
      <c r="B21">
        <v>69.2</v>
      </c>
      <c r="C21">
        <v>20.5</v>
      </c>
      <c r="D21">
        <v>18.3</v>
      </c>
      <c r="E21" s="10">
        <v>11.3</v>
      </c>
      <c r="F21">
        <f t="shared" si="0"/>
        <v>108</v>
      </c>
    </row>
    <row r="22" spans="1:6" x14ac:dyDescent="0.25">
      <c r="A22">
        <v>20</v>
      </c>
      <c r="B22">
        <v>147.30000000000001</v>
      </c>
      <c r="C22">
        <v>23.9</v>
      </c>
      <c r="D22">
        <v>19.100000000000001</v>
      </c>
      <c r="E22" s="10">
        <v>14.6</v>
      </c>
      <c r="F22">
        <f t="shared" si="0"/>
        <v>190.3</v>
      </c>
    </row>
    <row r="23" spans="1:6" x14ac:dyDescent="0.25">
      <c r="A23">
        <v>21</v>
      </c>
      <c r="B23">
        <v>218.4</v>
      </c>
      <c r="C23">
        <v>27.7</v>
      </c>
      <c r="D23">
        <v>53.4</v>
      </c>
      <c r="E23" s="10">
        <v>18</v>
      </c>
      <c r="F23">
        <f t="shared" si="0"/>
        <v>299.5</v>
      </c>
    </row>
    <row r="24" spans="1:6" x14ac:dyDescent="0.25">
      <c r="A24">
        <v>22</v>
      </c>
      <c r="B24">
        <v>237.4</v>
      </c>
      <c r="C24">
        <v>5.0999999999999996</v>
      </c>
      <c r="D24">
        <v>23.5</v>
      </c>
      <c r="E24" s="10">
        <v>12.5</v>
      </c>
      <c r="F24">
        <f t="shared" si="0"/>
        <v>266</v>
      </c>
    </row>
    <row r="25" spans="1:6" x14ac:dyDescent="0.25">
      <c r="A25">
        <v>23</v>
      </c>
      <c r="B25">
        <v>13.2</v>
      </c>
      <c r="C25">
        <v>15.9</v>
      </c>
      <c r="D25">
        <v>49.6</v>
      </c>
      <c r="E25" s="10">
        <v>5.6</v>
      </c>
      <c r="F25">
        <f t="shared" si="0"/>
        <v>78.7</v>
      </c>
    </row>
    <row r="26" spans="1:6" x14ac:dyDescent="0.25">
      <c r="A26">
        <v>24</v>
      </c>
      <c r="B26">
        <v>228.3</v>
      </c>
      <c r="C26">
        <v>16.899999999999999</v>
      </c>
      <c r="D26">
        <v>26.2</v>
      </c>
      <c r="E26" s="10">
        <v>15.5</v>
      </c>
      <c r="F26">
        <f t="shared" si="0"/>
        <v>271.40000000000003</v>
      </c>
    </row>
    <row r="27" spans="1:6" x14ac:dyDescent="0.25">
      <c r="A27">
        <v>25</v>
      </c>
      <c r="B27">
        <v>62.3</v>
      </c>
      <c r="C27">
        <v>12.6</v>
      </c>
      <c r="D27">
        <v>18.3</v>
      </c>
      <c r="E27" s="10">
        <v>9.6999999999999993</v>
      </c>
      <c r="F27">
        <f t="shared" si="0"/>
        <v>93.199999999999989</v>
      </c>
    </row>
    <row r="28" spans="1:6" x14ac:dyDescent="0.25">
      <c r="A28">
        <v>26</v>
      </c>
      <c r="B28">
        <v>262.89999999999998</v>
      </c>
      <c r="C28">
        <v>3.5</v>
      </c>
      <c r="D28">
        <v>19.5</v>
      </c>
      <c r="E28" s="10">
        <v>12</v>
      </c>
      <c r="F28">
        <f t="shared" si="0"/>
        <v>285.89999999999998</v>
      </c>
    </row>
    <row r="29" spans="1:6" x14ac:dyDescent="0.25">
      <c r="A29">
        <v>27</v>
      </c>
      <c r="B29">
        <v>142.9</v>
      </c>
      <c r="C29">
        <v>29.3</v>
      </c>
      <c r="D29">
        <v>12.6</v>
      </c>
      <c r="E29" s="10">
        <v>15</v>
      </c>
      <c r="F29">
        <f t="shared" si="0"/>
        <v>184.8</v>
      </c>
    </row>
    <row r="30" spans="1:6" x14ac:dyDescent="0.25">
      <c r="A30">
        <v>28</v>
      </c>
      <c r="B30">
        <v>240.1</v>
      </c>
      <c r="C30">
        <v>16.7</v>
      </c>
      <c r="D30">
        <v>22.9</v>
      </c>
      <c r="E30" s="10">
        <v>15.9</v>
      </c>
      <c r="F30">
        <f t="shared" si="0"/>
        <v>279.7</v>
      </c>
    </row>
    <row r="31" spans="1:6" x14ac:dyDescent="0.25">
      <c r="A31">
        <v>29</v>
      </c>
      <c r="B31">
        <v>248.8</v>
      </c>
      <c r="C31">
        <v>27.1</v>
      </c>
      <c r="D31">
        <v>22.9</v>
      </c>
      <c r="E31" s="10">
        <v>18.899999999999999</v>
      </c>
      <c r="F31">
        <f t="shared" si="0"/>
        <v>298.8</v>
      </c>
    </row>
    <row r="32" spans="1:6" x14ac:dyDescent="0.25">
      <c r="A32">
        <v>30</v>
      </c>
      <c r="B32">
        <v>70.599999999999994</v>
      </c>
      <c r="C32">
        <v>16</v>
      </c>
      <c r="D32">
        <v>40.799999999999997</v>
      </c>
      <c r="E32" s="10">
        <v>10.5</v>
      </c>
      <c r="F32">
        <f t="shared" si="0"/>
        <v>127.39999999999999</v>
      </c>
    </row>
    <row r="33" spans="1:6" x14ac:dyDescent="0.25">
      <c r="A33">
        <v>31</v>
      </c>
      <c r="B33">
        <v>292.89999999999998</v>
      </c>
      <c r="C33">
        <v>28.3</v>
      </c>
      <c r="D33">
        <v>43.2</v>
      </c>
      <c r="E33" s="10">
        <v>21.4</v>
      </c>
      <c r="F33">
        <f t="shared" si="0"/>
        <v>364.4</v>
      </c>
    </row>
    <row r="34" spans="1:6" x14ac:dyDescent="0.25">
      <c r="A34">
        <v>32</v>
      </c>
      <c r="B34">
        <v>112.9</v>
      </c>
      <c r="C34">
        <v>17.399999999999999</v>
      </c>
      <c r="D34">
        <v>38.6</v>
      </c>
      <c r="E34" s="10">
        <v>11.9</v>
      </c>
      <c r="F34">
        <f t="shared" si="0"/>
        <v>168.9</v>
      </c>
    </row>
    <row r="35" spans="1:6" x14ac:dyDescent="0.25">
      <c r="A35">
        <v>33</v>
      </c>
      <c r="B35">
        <v>97.2</v>
      </c>
      <c r="C35">
        <v>1.5</v>
      </c>
      <c r="D35">
        <v>30</v>
      </c>
      <c r="E35" s="10">
        <v>9.6</v>
      </c>
      <c r="F35">
        <f t="shared" si="0"/>
        <v>128.69999999999999</v>
      </c>
    </row>
    <row r="36" spans="1:6" x14ac:dyDescent="0.25">
      <c r="A36">
        <v>34</v>
      </c>
      <c r="B36">
        <v>265.60000000000002</v>
      </c>
      <c r="C36">
        <v>20</v>
      </c>
      <c r="D36">
        <v>0.3</v>
      </c>
      <c r="E36" s="10">
        <v>17.399999999999999</v>
      </c>
      <c r="F36">
        <f t="shared" si="0"/>
        <v>285.90000000000003</v>
      </c>
    </row>
    <row r="37" spans="1:6" x14ac:dyDescent="0.25">
      <c r="A37">
        <v>35</v>
      </c>
      <c r="B37">
        <v>95.7</v>
      </c>
      <c r="C37">
        <v>1.4</v>
      </c>
      <c r="D37">
        <v>7.4</v>
      </c>
      <c r="E37" s="10">
        <v>9.5</v>
      </c>
      <c r="F37">
        <f t="shared" si="0"/>
        <v>104.50000000000001</v>
      </c>
    </row>
    <row r="38" spans="1:6" x14ac:dyDescent="0.25">
      <c r="A38">
        <v>36</v>
      </c>
      <c r="B38">
        <v>290.7</v>
      </c>
      <c r="C38">
        <v>4.0999999999999996</v>
      </c>
      <c r="D38">
        <v>8.5</v>
      </c>
      <c r="E38" s="10">
        <v>12.8</v>
      </c>
      <c r="F38">
        <f t="shared" si="0"/>
        <v>303.3</v>
      </c>
    </row>
    <row r="39" spans="1:6" x14ac:dyDescent="0.25">
      <c r="A39">
        <v>37</v>
      </c>
      <c r="B39">
        <v>266.89999999999998</v>
      </c>
      <c r="C39">
        <v>43.8</v>
      </c>
      <c r="D39">
        <v>5</v>
      </c>
      <c r="E39" s="10">
        <v>25.4</v>
      </c>
      <c r="F39">
        <f t="shared" si="0"/>
        <v>315.7</v>
      </c>
    </row>
    <row r="40" spans="1:6" x14ac:dyDescent="0.25">
      <c r="A40">
        <v>38</v>
      </c>
      <c r="B40">
        <v>74.7</v>
      </c>
      <c r="C40">
        <v>49.4</v>
      </c>
      <c r="D40">
        <v>45.7</v>
      </c>
      <c r="E40" s="10">
        <v>14.7</v>
      </c>
      <c r="F40">
        <f t="shared" si="0"/>
        <v>169.8</v>
      </c>
    </row>
    <row r="41" spans="1:6" x14ac:dyDescent="0.25">
      <c r="A41">
        <v>39</v>
      </c>
      <c r="B41">
        <v>43.1</v>
      </c>
      <c r="C41">
        <v>26.7</v>
      </c>
      <c r="D41">
        <v>35.1</v>
      </c>
      <c r="E41" s="10">
        <v>10.1</v>
      </c>
      <c r="F41">
        <f t="shared" si="0"/>
        <v>104.9</v>
      </c>
    </row>
    <row r="42" spans="1:6" x14ac:dyDescent="0.25">
      <c r="A42">
        <v>40</v>
      </c>
      <c r="B42">
        <v>228</v>
      </c>
      <c r="C42">
        <v>37.700000000000003</v>
      </c>
      <c r="D42">
        <v>32</v>
      </c>
      <c r="E42" s="10">
        <v>21.5</v>
      </c>
      <c r="F42">
        <f t="shared" si="0"/>
        <v>297.7</v>
      </c>
    </row>
    <row r="43" spans="1:6" x14ac:dyDescent="0.25">
      <c r="A43">
        <v>41</v>
      </c>
      <c r="B43">
        <v>202.5</v>
      </c>
      <c r="C43">
        <v>22.3</v>
      </c>
      <c r="D43">
        <v>31.6</v>
      </c>
      <c r="E43" s="10">
        <v>16.600000000000001</v>
      </c>
      <c r="F43">
        <f t="shared" si="0"/>
        <v>256.40000000000003</v>
      </c>
    </row>
    <row r="44" spans="1:6" x14ac:dyDescent="0.25">
      <c r="A44">
        <v>42</v>
      </c>
      <c r="B44">
        <v>177</v>
      </c>
      <c r="C44">
        <v>33.4</v>
      </c>
      <c r="D44">
        <v>38.700000000000003</v>
      </c>
      <c r="E44" s="10">
        <v>17.100000000000001</v>
      </c>
      <c r="F44">
        <f t="shared" si="0"/>
        <v>249.10000000000002</v>
      </c>
    </row>
    <row r="45" spans="1:6" x14ac:dyDescent="0.25">
      <c r="A45">
        <v>43</v>
      </c>
      <c r="B45">
        <v>293.60000000000002</v>
      </c>
      <c r="C45">
        <v>27.7</v>
      </c>
      <c r="D45">
        <v>1.8</v>
      </c>
      <c r="E45" s="10">
        <v>20.7</v>
      </c>
      <c r="F45">
        <f t="shared" si="0"/>
        <v>323.10000000000002</v>
      </c>
    </row>
    <row r="46" spans="1:6" x14ac:dyDescent="0.25">
      <c r="A46">
        <v>44</v>
      </c>
      <c r="B46">
        <v>206.9</v>
      </c>
      <c r="C46">
        <v>8.4</v>
      </c>
      <c r="D46">
        <v>26.4</v>
      </c>
      <c r="E46" s="10">
        <v>12.9</v>
      </c>
      <c r="F46">
        <f t="shared" si="0"/>
        <v>241.70000000000002</v>
      </c>
    </row>
    <row r="47" spans="1:6" x14ac:dyDescent="0.25">
      <c r="A47">
        <v>45</v>
      </c>
      <c r="B47">
        <v>25.1</v>
      </c>
      <c r="C47">
        <v>25.7</v>
      </c>
      <c r="D47">
        <v>43.3</v>
      </c>
      <c r="E47" s="10">
        <v>8.5</v>
      </c>
      <c r="F47">
        <f t="shared" si="0"/>
        <v>94.1</v>
      </c>
    </row>
    <row r="48" spans="1:6" x14ac:dyDescent="0.25">
      <c r="A48">
        <v>46</v>
      </c>
      <c r="B48">
        <v>175.1</v>
      </c>
      <c r="C48">
        <v>22.5</v>
      </c>
      <c r="D48">
        <v>31.5</v>
      </c>
      <c r="E48" s="10">
        <v>14.9</v>
      </c>
      <c r="F48">
        <f t="shared" si="0"/>
        <v>229.1</v>
      </c>
    </row>
    <row r="49" spans="1:6" x14ac:dyDescent="0.25">
      <c r="A49">
        <v>47</v>
      </c>
      <c r="B49">
        <v>89.7</v>
      </c>
      <c r="C49">
        <v>9.9</v>
      </c>
      <c r="D49">
        <v>35.700000000000003</v>
      </c>
      <c r="E49" s="10">
        <v>10.6</v>
      </c>
      <c r="F49">
        <f t="shared" si="0"/>
        <v>135.30000000000001</v>
      </c>
    </row>
    <row r="50" spans="1:6" x14ac:dyDescent="0.25">
      <c r="A50">
        <v>48</v>
      </c>
      <c r="B50">
        <v>239.9</v>
      </c>
      <c r="C50">
        <v>41.5</v>
      </c>
      <c r="D50">
        <v>18.5</v>
      </c>
      <c r="E50" s="10">
        <v>23.2</v>
      </c>
      <c r="F50">
        <f t="shared" si="0"/>
        <v>299.89999999999998</v>
      </c>
    </row>
    <row r="51" spans="1:6" x14ac:dyDescent="0.25">
      <c r="A51">
        <v>49</v>
      </c>
      <c r="B51">
        <v>227.2</v>
      </c>
      <c r="C51">
        <v>15.8</v>
      </c>
      <c r="D51">
        <v>49.9</v>
      </c>
      <c r="E51" s="10">
        <v>14.8</v>
      </c>
      <c r="F51">
        <f t="shared" si="0"/>
        <v>292.89999999999998</v>
      </c>
    </row>
    <row r="52" spans="1:6" x14ac:dyDescent="0.25">
      <c r="A52">
        <v>50</v>
      </c>
      <c r="B52">
        <v>66.900000000000006</v>
      </c>
      <c r="C52">
        <v>11.7</v>
      </c>
      <c r="D52">
        <v>36.799999999999997</v>
      </c>
      <c r="E52" s="10">
        <v>9.6999999999999993</v>
      </c>
      <c r="F52">
        <f t="shared" si="0"/>
        <v>115.4</v>
      </c>
    </row>
    <row r="53" spans="1:6" x14ac:dyDescent="0.25">
      <c r="A53">
        <v>51</v>
      </c>
      <c r="B53">
        <v>199.8</v>
      </c>
      <c r="C53">
        <v>3.1</v>
      </c>
      <c r="D53">
        <v>34.6</v>
      </c>
      <c r="E53" s="10">
        <v>11.4</v>
      </c>
      <c r="F53">
        <f t="shared" si="0"/>
        <v>237.5</v>
      </c>
    </row>
    <row r="54" spans="1:6" x14ac:dyDescent="0.25">
      <c r="A54">
        <v>52</v>
      </c>
      <c r="B54">
        <v>100.4</v>
      </c>
      <c r="C54">
        <v>9.6</v>
      </c>
      <c r="D54">
        <v>3.6</v>
      </c>
      <c r="E54" s="10">
        <v>10.7</v>
      </c>
      <c r="F54">
        <f t="shared" si="0"/>
        <v>113.6</v>
      </c>
    </row>
    <row r="55" spans="1:6" x14ac:dyDescent="0.25">
      <c r="A55">
        <v>53</v>
      </c>
      <c r="B55">
        <v>216.4</v>
      </c>
      <c r="C55">
        <v>41.7</v>
      </c>
      <c r="D55">
        <v>39.6</v>
      </c>
      <c r="E55" s="10">
        <v>22.6</v>
      </c>
      <c r="F55">
        <f t="shared" si="0"/>
        <v>297.70000000000005</v>
      </c>
    </row>
    <row r="56" spans="1:6" x14ac:dyDescent="0.25">
      <c r="A56">
        <v>54</v>
      </c>
      <c r="B56">
        <v>182.6</v>
      </c>
      <c r="C56">
        <v>46.2</v>
      </c>
      <c r="D56">
        <v>58.7</v>
      </c>
      <c r="E56" s="10">
        <v>21.2</v>
      </c>
      <c r="F56">
        <f t="shared" si="0"/>
        <v>287.5</v>
      </c>
    </row>
    <row r="57" spans="1:6" x14ac:dyDescent="0.25">
      <c r="A57">
        <v>55</v>
      </c>
      <c r="B57">
        <v>262.7</v>
      </c>
      <c r="C57">
        <v>28.8</v>
      </c>
      <c r="D57">
        <v>15.9</v>
      </c>
      <c r="E57" s="10">
        <v>20.2</v>
      </c>
      <c r="F57">
        <f t="shared" si="0"/>
        <v>307.39999999999998</v>
      </c>
    </row>
    <row r="58" spans="1:6" x14ac:dyDescent="0.25">
      <c r="A58">
        <v>56</v>
      </c>
      <c r="B58">
        <v>198.9</v>
      </c>
      <c r="C58">
        <v>49.4</v>
      </c>
      <c r="D58">
        <v>60</v>
      </c>
      <c r="E58" s="10">
        <v>23.7</v>
      </c>
      <c r="F58">
        <f t="shared" si="0"/>
        <v>308.3</v>
      </c>
    </row>
    <row r="59" spans="1:6" x14ac:dyDescent="0.25">
      <c r="A59">
        <v>57</v>
      </c>
      <c r="B59">
        <v>7.3</v>
      </c>
      <c r="C59">
        <v>28.1</v>
      </c>
      <c r="D59">
        <v>41.4</v>
      </c>
      <c r="E59" s="10">
        <v>5.5</v>
      </c>
      <c r="F59">
        <f t="shared" si="0"/>
        <v>76.8</v>
      </c>
    </row>
    <row r="60" spans="1:6" x14ac:dyDescent="0.25">
      <c r="A60">
        <v>58</v>
      </c>
      <c r="B60">
        <v>136.19999999999999</v>
      </c>
      <c r="C60">
        <v>19.2</v>
      </c>
      <c r="D60">
        <v>16.600000000000001</v>
      </c>
      <c r="E60" s="10">
        <v>13.2</v>
      </c>
      <c r="F60">
        <f t="shared" si="0"/>
        <v>171.99999999999997</v>
      </c>
    </row>
    <row r="61" spans="1:6" x14ac:dyDescent="0.25">
      <c r="A61">
        <v>59</v>
      </c>
      <c r="B61">
        <v>210.8</v>
      </c>
      <c r="C61">
        <v>49.6</v>
      </c>
      <c r="D61">
        <v>37.700000000000003</v>
      </c>
      <c r="E61" s="10">
        <v>23.8</v>
      </c>
      <c r="F61">
        <f t="shared" si="0"/>
        <v>298.10000000000002</v>
      </c>
    </row>
    <row r="62" spans="1:6" x14ac:dyDescent="0.25">
      <c r="A62">
        <v>60</v>
      </c>
      <c r="B62">
        <v>210.7</v>
      </c>
      <c r="C62">
        <v>29.5</v>
      </c>
      <c r="D62">
        <v>9.3000000000000007</v>
      </c>
      <c r="E62" s="10">
        <v>18.399999999999999</v>
      </c>
      <c r="F62">
        <f t="shared" si="0"/>
        <v>249.5</v>
      </c>
    </row>
    <row r="63" spans="1:6" x14ac:dyDescent="0.25">
      <c r="A63">
        <v>61</v>
      </c>
      <c r="B63">
        <v>53.5</v>
      </c>
      <c r="C63">
        <v>2</v>
      </c>
      <c r="D63">
        <v>21.4</v>
      </c>
      <c r="E63" s="10">
        <v>8.1</v>
      </c>
      <c r="F63">
        <f t="shared" si="0"/>
        <v>76.900000000000006</v>
      </c>
    </row>
    <row r="64" spans="1:6" x14ac:dyDescent="0.25">
      <c r="A64">
        <v>62</v>
      </c>
      <c r="B64">
        <v>261.3</v>
      </c>
      <c r="C64">
        <v>42.7</v>
      </c>
      <c r="D64">
        <v>54.7</v>
      </c>
      <c r="E64" s="10">
        <v>24.2</v>
      </c>
      <c r="F64">
        <f t="shared" si="0"/>
        <v>358.7</v>
      </c>
    </row>
    <row r="65" spans="1:6" x14ac:dyDescent="0.25">
      <c r="A65">
        <v>63</v>
      </c>
      <c r="B65">
        <v>239.3</v>
      </c>
      <c r="C65">
        <v>15.5</v>
      </c>
      <c r="D65">
        <v>27.3</v>
      </c>
      <c r="E65" s="10">
        <v>15.7</v>
      </c>
      <c r="F65">
        <f t="shared" si="0"/>
        <v>282.10000000000002</v>
      </c>
    </row>
    <row r="66" spans="1:6" x14ac:dyDescent="0.25">
      <c r="A66">
        <v>64</v>
      </c>
      <c r="B66">
        <v>102.7</v>
      </c>
      <c r="C66">
        <v>29.6</v>
      </c>
      <c r="D66">
        <v>8.4</v>
      </c>
      <c r="E66" s="10">
        <v>14</v>
      </c>
      <c r="F66">
        <f t="shared" si="0"/>
        <v>140.70000000000002</v>
      </c>
    </row>
    <row r="67" spans="1:6" x14ac:dyDescent="0.25">
      <c r="A67">
        <v>65</v>
      </c>
      <c r="B67">
        <v>131.1</v>
      </c>
      <c r="C67">
        <v>42.8</v>
      </c>
      <c r="D67">
        <v>28.9</v>
      </c>
      <c r="E67" s="10">
        <v>18</v>
      </c>
      <c r="F67">
        <f t="shared" si="0"/>
        <v>202.79999999999998</v>
      </c>
    </row>
    <row r="68" spans="1:6" x14ac:dyDescent="0.25">
      <c r="A68">
        <v>66</v>
      </c>
      <c r="B68">
        <v>69</v>
      </c>
      <c r="C68">
        <v>9.3000000000000007</v>
      </c>
      <c r="D68">
        <v>0.9</v>
      </c>
      <c r="E68" s="10">
        <v>9.3000000000000007</v>
      </c>
      <c r="F68">
        <f t="shared" ref="F68:F131" si="1">SUM(B68:D68)</f>
        <v>79.2</v>
      </c>
    </row>
    <row r="69" spans="1:6" x14ac:dyDescent="0.25">
      <c r="A69">
        <v>67</v>
      </c>
      <c r="B69">
        <v>31.5</v>
      </c>
      <c r="C69">
        <v>24.6</v>
      </c>
      <c r="D69">
        <v>2.2000000000000002</v>
      </c>
      <c r="E69" s="10">
        <v>9.5</v>
      </c>
      <c r="F69">
        <f t="shared" si="1"/>
        <v>58.300000000000004</v>
      </c>
    </row>
    <row r="70" spans="1:6" x14ac:dyDescent="0.25">
      <c r="A70">
        <v>68</v>
      </c>
      <c r="B70">
        <v>139.30000000000001</v>
      </c>
      <c r="C70">
        <v>14.5</v>
      </c>
      <c r="D70">
        <v>10.199999999999999</v>
      </c>
      <c r="E70" s="10">
        <v>13.4</v>
      </c>
      <c r="F70">
        <f t="shared" si="1"/>
        <v>164</v>
      </c>
    </row>
    <row r="71" spans="1:6" x14ac:dyDescent="0.25">
      <c r="A71">
        <v>69</v>
      </c>
      <c r="B71">
        <v>237.4</v>
      </c>
      <c r="C71">
        <v>27.5</v>
      </c>
      <c r="D71">
        <v>11</v>
      </c>
      <c r="E71" s="10">
        <v>18.899999999999999</v>
      </c>
      <c r="F71">
        <f t="shared" si="1"/>
        <v>275.89999999999998</v>
      </c>
    </row>
    <row r="72" spans="1:6" x14ac:dyDescent="0.25">
      <c r="A72">
        <v>70</v>
      </c>
      <c r="B72">
        <v>216.8</v>
      </c>
      <c r="C72">
        <v>43.9</v>
      </c>
      <c r="D72">
        <v>27.2</v>
      </c>
      <c r="E72" s="10">
        <v>22.3</v>
      </c>
      <c r="F72">
        <f t="shared" si="1"/>
        <v>287.89999999999998</v>
      </c>
    </row>
    <row r="73" spans="1:6" x14ac:dyDescent="0.25">
      <c r="A73">
        <v>71</v>
      </c>
      <c r="B73">
        <v>199.1</v>
      </c>
      <c r="C73">
        <v>30.6</v>
      </c>
      <c r="D73">
        <v>38.700000000000003</v>
      </c>
      <c r="E73" s="10">
        <v>18.3</v>
      </c>
      <c r="F73">
        <f t="shared" si="1"/>
        <v>268.39999999999998</v>
      </c>
    </row>
    <row r="74" spans="1:6" x14ac:dyDescent="0.25">
      <c r="A74">
        <v>72</v>
      </c>
      <c r="B74">
        <v>109.8</v>
      </c>
      <c r="C74">
        <v>14.3</v>
      </c>
      <c r="D74">
        <v>31.7</v>
      </c>
      <c r="E74" s="10">
        <v>12.4</v>
      </c>
      <c r="F74">
        <f t="shared" si="1"/>
        <v>155.79999999999998</v>
      </c>
    </row>
    <row r="75" spans="1:6" x14ac:dyDescent="0.25">
      <c r="A75">
        <v>73</v>
      </c>
      <c r="B75">
        <v>26.8</v>
      </c>
      <c r="C75">
        <v>33</v>
      </c>
      <c r="D75">
        <v>19.3</v>
      </c>
      <c r="E75" s="10">
        <v>8.8000000000000007</v>
      </c>
      <c r="F75">
        <f t="shared" si="1"/>
        <v>79.099999999999994</v>
      </c>
    </row>
    <row r="76" spans="1:6" x14ac:dyDescent="0.25">
      <c r="A76">
        <v>74</v>
      </c>
      <c r="B76">
        <v>129.4</v>
      </c>
      <c r="C76">
        <v>5.7</v>
      </c>
      <c r="D76">
        <v>31.3</v>
      </c>
      <c r="E76" s="10">
        <v>11</v>
      </c>
      <c r="F76">
        <f t="shared" si="1"/>
        <v>166.4</v>
      </c>
    </row>
    <row r="77" spans="1:6" x14ac:dyDescent="0.25">
      <c r="A77">
        <v>75</v>
      </c>
      <c r="B77">
        <v>213.4</v>
      </c>
      <c r="C77">
        <v>24.6</v>
      </c>
      <c r="D77">
        <v>13.1</v>
      </c>
      <c r="E77" s="10">
        <v>17</v>
      </c>
      <c r="F77">
        <f t="shared" si="1"/>
        <v>251.1</v>
      </c>
    </row>
    <row r="78" spans="1:6" x14ac:dyDescent="0.25">
      <c r="A78">
        <v>76</v>
      </c>
      <c r="B78">
        <v>16.899999999999999</v>
      </c>
      <c r="C78">
        <v>43.7</v>
      </c>
      <c r="D78">
        <v>89.4</v>
      </c>
      <c r="E78" s="10">
        <v>8.6999999999999993</v>
      </c>
      <c r="F78">
        <f t="shared" si="1"/>
        <v>150</v>
      </c>
    </row>
    <row r="79" spans="1:6" x14ac:dyDescent="0.25">
      <c r="A79">
        <v>77</v>
      </c>
      <c r="B79">
        <v>27.5</v>
      </c>
      <c r="C79">
        <v>1.6</v>
      </c>
      <c r="D79">
        <v>20.7</v>
      </c>
      <c r="E79" s="10">
        <v>6.9</v>
      </c>
      <c r="F79">
        <f t="shared" si="1"/>
        <v>49.8</v>
      </c>
    </row>
    <row r="80" spans="1:6" x14ac:dyDescent="0.25">
      <c r="A80">
        <v>78</v>
      </c>
      <c r="B80">
        <v>120.5</v>
      </c>
      <c r="C80">
        <v>28.5</v>
      </c>
      <c r="D80">
        <v>14.2</v>
      </c>
      <c r="E80" s="10">
        <v>14.2</v>
      </c>
      <c r="F80">
        <f t="shared" si="1"/>
        <v>163.19999999999999</v>
      </c>
    </row>
    <row r="81" spans="1:6" x14ac:dyDescent="0.25">
      <c r="A81">
        <v>79</v>
      </c>
      <c r="B81">
        <v>5.4</v>
      </c>
      <c r="C81">
        <v>29.9</v>
      </c>
      <c r="D81">
        <v>9.4</v>
      </c>
      <c r="E81" s="10">
        <v>5.3</v>
      </c>
      <c r="F81">
        <f t="shared" si="1"/>
        <v>44.699999999999996</v>
      </c>
    </row>
    <row r="82" spans="1:6" x14ac:dyDescent="0.25">
      <c r="A82">
        <v>80</v>
      </c>
      <c r="B82">
        <v>116</v>
      </c>
      <c r="C82">
        <v>7.7</v>
      </c>
      <c r="D82">
        <v>23.1</v>
      </c>
      <c r="E82" s="10">
        <v>11</v>
      </c>
      <c r="F82">
        <f t="shared" si="1"/>
        <v>146.80000000000001</v>
      </c>
    </row>
    <row r="83" spans="1:6" x14ac:dyDescent="0.25">
      <c r="A83">
        <v>81</v>
      </c>
      <c r="B83">
        <v>76.400000000000006</v>
      </c>
      <c r="C83">
        <v>26.7</v>
      </c>
      <c r="D83">
        <v>22.3</v>
      </c>
      <c r="E83" s="10">
        <v>11.8</v>
      </c>
      <c r="F83">
        <f t="shared" si="1"/>
        <v>125.4</v>
      </c>
    </row>
    <row r="84" spans="1:6" x14ac:dyDescent="0.25">
      <c r="A84">
        <v>82</v>
      </c>
      <c r="B84">
        <v>239.8</v>
      </c>
      <c r="C84">
        <v>4.0999999999999996</v>
      </c>
      <c r="D84">
        <v>36.9</v>
      </c>
      <c r="E84" s="10">
        <v>12.3</v>
      </c>
      <c r="F84">
        <f t="shared" si="1"/>
        <v>280.8</v>
      </c>
    </row>
    <row r="85" spans="1:6" x14ac:dyDescent="0.25">
      <c r="A85">
        <v>83</v>
      </c>
      <c r="B85">
        <v>75.3</v>
      </c>
      <c r="C85">
        <v>20.3</v>
      </c>
      <c r="D85">
        <v>32.5</v>
      </c>
      <c r="E85" s="10">
        <v>11.3</v>
      </c>
      <c r="F85">
        <f t="shared" si="1"/>
        <v>128.1</v>
      </c>
    </row>
    <row r="86" spans="1:6" x14ac:dyDescent="0.25">
      <c r="A86">
        <v>84</v>
      </c>
      <c r="B86">
        <v>68.400000000000006</v>
      </c>
      <c r="C86">
        <v>44.5</v>
      </c>
      <c r="D86">
        <v>35.6</v>
      </c>
      <c r="E86" s="10">
        <v>13.6</v>
      </c>
      <c r="F86">
        <f t="shared" si="1"/>
        <v>148.5</v>
      </c>
    </row>
    <row r="87" spans="1:6" x14ac:dyDescent="0.25">
      <c r="A87">
        <v>85</v>
      </c>
      <c r="B87">
        <v>213.5</v>
      </c>
      <c r="C87">
        <v>43</v>
      </c>
      <c r="D87">
        <v>33.799999999999997</v>
      </c>
      <c r="E87" s="10">
        <v>21.7</v>
      </c>
      <c r="F87">
        <f t="shared" si="1"/>
        <v>290.3</v>
      </c>
    </row>
    <row r="88" spans="1:6" x14ac:dyDescent="0.25">
      <c r="A88">
        <v>86</v>
      </c>
      <c r="B88">
        <v>193.2</v>
      </c>
      <c r="C88">
        <v>18.399999999999999</v>
      </c>
      <c r="D88">
        <v>65.7</v>
      </c>
      <c r="E88" s="10">
        <v>15.2</v>
      </c>
      <c r="F88">
        <f t="shared" si="1"/>
        <v>277.3</v>
      </c>
    </row>
    <row r="89" spans="1:6" x14ac:dyDescent="0.25">
      <c r="A89">
        <v>87</v>
      </c>
      <c r="B89">
        <v>76.3</v>
      </c>
      <c r="C89">
        <v>27.5</v>
      </c>
      <c r="D89">
        <v>16</v>
      </c>
      <c r="E89" s="10">
        <v>12</v>
      </c>
      <c r="F89">
        <f t="shared" si="1"/>
        <v>119.8</v>
      </c>
    </row>
    <row r="90" spans="1:6" x14ac:dyDescent="0.25">
      <c r="A90">
        <v>88</v>
      </c>
      <c r="B90">
        <v>110.7</v>
      </c>
      <c r="C90">
        <v>40.6</v>
      </c>
      <c r="D90">
        <v>63.2</v>
      </c>
      <c r="E90" s="10">
        <v>16</v>
      </c>
      <c r="F90">
        <f t="shared" si="1"/>
        <v>214.5</v>
      </c>
    </row>
    <row r="91" spans="1:6" x14ac:dyDescent="0.25">
      <c r="A91">
        <v>89</v>
      </c>
      <c r="B91">
        <v>88.3</v>
      </c>
      <c r="C91">
        <v>25.5</v>
      </c>
      <c r="D91">
        <v>73.400000000000006</v>
      </c>
      <c r="E91" s="10">
        <v>12.9</v>
      </c>
      <c r="F91">
        <f t="shared" si="1"/>
        <v>187.2</v>
      </c>
    </row>
    <row r="92" spans="1:6" x14ac:dyDescent="0.25">
      <c r="A92">
        <v>90</v>
      </c>
      <c r="B92">
        <v>109.8</v>
      </c>
      <c r="C92">
        <v>47.8</v>
      </c>
      <c r="D92">
        <v>51.4</v>
      </c>
      <c r="E92" s="10">
        <v>16.7</v>
      </c>
      <c r="F92">
        <f t="shared" si="1"/>
        <v>209</v>
      </c>
    </row>
    <row r="93" spans="1:6" x14ac:dyDescent="0.25">
      <c r="A93">
        <v>91</v>
      </c>
      <c r="B93">
        <v>134.30000000000001</v>
      </c>
      <c r="C93">
        <v>4.9000000000000004</v>
      </c>
      <c r="D93">
        <v>9.3000000000000007</v>
      </c>
      <c r="E93" s="10">
        <v>11.2</v>
      </c>
      <c r="F93">
        <f t="shared" si="1"/>
        <v>148.50000000000003</v>
      </c>
    </row>
    <row r="94" spans="1:6" x14ac:dyDescent="0.25">
      <c r="A94">
        <v>92</v>
      </c>
      <c r="B94">
        <v>28.6</v>
      </c>
      <c r="C94">
        <v>1.5</v>
      </c>
      <c r="D94">
        <v>33</v>
      </c>
      <c r="E94" s="10">
        <v>7.3</v>
      </c>
      <c r="F94">
        <f t="shared" si="1"/>
        <v>63.1</v>
      </c>
    </row>
    <row r="95" spans="1:6" x14ac:dyDescent="0.25">
      <c r="A95">
        <v>93</v>
      </c>
      <c r="B95">
        <v>217.7</v>
      </c>
      <c r="C95">
        <v>33.5</v>
      </c>
      <c r="D95">
        <v>59</v>
      </c>
      <c r="E95" s="10">
        <v>19.399999999999999</v>
      </c>
      <c r="F95">
        <f t="shared" si="1"/>
        <v>310.2</v>
      </c>
    </row>
    <row r="96" spans="1:6" x14ac:dyDescent="0.25">
      <c r="A96">
        <v>94</v>
      </c>
      <c r="B96">
        <v>250.9</v>
      </c>
      <c r="C96">
        <v>36.5</v>
      </c>
      <c r="D96">
        <v>72.3</v>
      </c>
      <c r="E96" s="10">
        <v>22.2</v>
      </c>
      <c r="F96">
        <f t="shared" si="1"/>
        <v>359.7</v>
      </c>
    </row>
    <row r="97" spans="1:6" x14ac:dyDescent="0.25">
      <c r="A97">
        <v>95</v>
      </c>
      <c r="B97">
        <v>107.4</v>
      </c>
      <c r="C97">
        <v>14</v>
      </c>
      <c r="D97">
        <v>10.9</v>
      </c>
      <c r="E97" s="10">
        <v>11.5</v>
      </c>
      <c r="F97">
        <f t="shared" si="1"/>
        <v>132.30000000000001</v>
      </c>
    </row>
    <row r="98" spans="1:6" x14ac:dyDescent="0.25">
      <c r="A98">
        <v>96</v>
      </c>
      <c r="B98">
        <v>163.30000000000001</v>
      </c>
      <c r="C98">
        <v>31.6</v>
      </c>
      <c r="D98">
        <v>52.9</v>
      </c>
      <c r="E98" s="10">
        <v>16.899999999999999</v>
      </c>
      <c r="F98">
        <f t="shared" si="1"/>
        <v>247.8</v>
      </c>
    </row>
    <row r="99" spans="1:6" x14ac:dyDescent="0.25">
      <c r="A99">
        <v>97</v>
      </c>
      <c r="B99">
        <v>197.6</v>
      </c>
      <c r="C99">
        <v>3.5</v>
      </c>
      <c r="D99">
        <v>5.9</v>
      </c>
      <c r="E99" s="10">
        <v>11.7</v>
      </c>
      <c r="F99">
        <f t="shared" si="1"/>
        <v>207</v>
      </c>
    </row>
    <row r="100" spans="1:6" x14ac:dyDescent="0.25">
      <c r="A100">
        <v>98</v>
      </c>
      <c r="B100">
        <v>184.9</v>
      </c>
      <c r="C100">
        <v>21</v>
      </c>
      <c r="D100">
        <v>22</v>
      </c>
      <c r="E100" s="10">
        <v>15.5</v>
      </c>
      <c r="F100">
        <f t="shared" si="1"/>
        <v>227.9</v>
      </c>
    </row>
    <row r="101" spans="1:6" x14ac:dyDescent="0.25">
      <c r="A101">
        <v>99</v>
      </c>
      <c r="B101">
        <v>289.7</v>
      </c>
      <c r="C101">
        <v>42.3</v>
      </c>
      <c r="D101">
        <v>51.2</v>
      </c>
      <c r="E101" s="10">
        <v>25.4</v>
      </c>
      <c r="F101">
        <f t="shared" si="1"/>
        <v>383.2</v>
      </c>
    </row>
    <row r="102" spans="1:6" x14ac:dyDescent="0.25">
      <c r="A102">
        <v>100</v>
      </c>
      <c r="B102">
        <v>135.19999999999999</v>
      </c>
      <c r="C102">
        <v>41.7</v>
      </c>
      <c r="D102">
        <v>45.9</v>
      </c>
      <c r="E102" s="10">
        <v>17.2</v>
      </c>
      <c r="F102">
        <f t="shared" si="1"/>
        <v>222.79999999999998</v>
      </c>
    </row>
    <row r="103" spans="1:6" x14ac:dyDescent="0.25">
      <c r="A103">
        <v>101</v>
      </c>
      <c r="B103">
        <v>222.4</v>
      </c>
      <c r="C103">
        <v>4.3</v>
      </c>
      <c r="D103">
        <v>49.8</v>
      </c>
      <c r="E103" s="10">
        <v>11.7</v>
      </c>
      <c r="F103">
        <f t="shared" si="1"/>
        <v>276.5</v>
      </c>
    </row>
    <row r="104" spans="1:6" x14ac:dyDescent="0.25">
      <c r="A104">
        <v>102</v>
      </c>
      <c r="B104">
        <v>296.39999999999998</v>
      </c>
      <c r="C104">
        <v>36.299999999999997</v>
      </c>
      <c r="D104">
        <v>100.9</v>
      </c>
      <c r="E104" s="10">
        <v>23.8</v>
      </c>
      <c r="F104">
        <f t="shared" si="1"/>
        <v>433.6</v>
      </c>
    </row>
    <row r="105" spans="1:6" x14ac:dyDescent="0.25">
      <c r="A105">
        <v>103</v>
      </c>
      <c r="B105">
        <v>280.2</v>
      </c>
      <c r="C105">
        <v>10.1</v>
      </c>
      <c r="D105">
        <v>21.4</v>
      </c>
      <c r="E105" s="10">
        <v>14.8</v>
      </c>
      <c r="F105">
        <f t="shared" si="1"/>
        <v>311.7</v>
      </c>
    </row>
    <row r="106" spans="1:6" x14ac:dyDescent="0.25">
      <c r="A106">
        <v>104</v>
      </c>
      <c r="B106">
        <v>187.9</v>
      </c>
      <c r="C106">
        <v>17.2</v>
      </c>
      <c r="D106">
        <v>17.899999999999999</v>
      </c>
      <c r="E106" s="10">
        <v>14.7</v>
      </c>
      <c r="F106">
        <f t="shared" si="1"/>
        <v>223</v>
      </c>
    </row>
    <row r="107" spans="1:6" x14ac:dyDescent="0.25">
      <c r="A107">
        <v>105</v>
      </c>
      <c r="B107">
        <v>238.2</v>
      </c>
      <c r="C107">
        <v>34.299999999999997</v>
      </c>
      <c r="D107">
        <v>5.3</v>
      </c>
      <c r="E107" s="10">
        <v>20.7</v>
      </c>
      <c r="F107">
        <f t="shared" si="1"/>
        <v>277.8</v>
      </c>
    </row>
    <row r="108" spans="1:6" x14ac:dyDescent="0.25">
      <c r="A108">
        <v>106</v>
      </c>
      <c r="B108">
        <v>137.9</v>
      </c>
      <c r="C108">
        <v>46.4</v>
      </c>
      <c r="D108">
        <v>59</v>
      </c>
      <c r="E108" s="10">
        <v>19.2</v>
      </c>
      <c r="F108">
        <f t="shared" si="1"/>
        <v>243.3</v>
      </c>
    </row>
    <row r="109" spans="1:6" x14ac:dyDescent="0.25">
      <c r="A109">
        <v>107</v>
      </c>
      <c r="B109">
        <v>25</v>
      </c>
      <c r="C109">
        <v>11</v>
      </c>
      <c r="D109">
        <v>29.7</v>
      </c>
      <c r="E109" s="10">
        <v>7.2</v>
      </c>
      <c r="F109">
        <f t="shared" si="1"/>
        <v>65.7</v>
      </c>
    </row>
    <row r="110" spans="1:6" x14ac:dyDescent="0.25">
      <c r="A110">
        <v>108</v>
      </c>
      <c r="B110">
        <v>90.4</v>
      </c>
      <c r="C110">
        <v>0.3</v>
      </c>
      <c r="D110">
        <v>23.2</v>
      </c>
      <c r="E110" s="10">
        <v>8.6999999999999993</v>
      </c>
      <c r="F110">
        <f t="shared" si="1"/>
        <v>113.9</v>
      </c>
    </row>
    <row r="111" spans="1:6" x14ac:dyDescent="0.25">
      <c r="A111">
        <v>109</v>
      </c>
      <c r="B111">
        <v>13.1</v>
      </c>
      <c r="C111">
        <v>0.4</v>
      </c>
      <c r="D111">
        <v>25.6</v>
      </c>
      <c r="E111" s="10">
        <v>5.3</v>
      </c>
      <c r="F111">
        <f t="shared" si="1"/>
        <v>39.1</v>
      </c>
    </row>
    <row r="112" spans="1:6" x14ac:dyDescent="0.25">
      <c r="A112">
        <v>110</v>
      </c>
      <c r="B112">
        <v>255.4</v>
      </c>
      <c r="C112">
        <v>26.9</v>
      </c>
      <c r="D112">
        <v>5.5</v>
      </c>
      <c r="E112" s="10">
        <v>19.8</v>
      </c>
      <c r="F112">
        <f t="shared" si="1"/>
        <v>287.8</v>
      </c>
    </row>
    <row r="113" spans="1:6" x14ac:dyDescent="0.25">
      <c r="A113">
        <v>111</v>
      </c>
      <c r="B113">
        <v>225.8</v>
      </c>
      <c r="C113">
        <v>8.1999999999999993</v>
      </c>
      <c r="D113">
        <v>56.5</v>
      </c>
      <c r="E113" s="10">
        <v>13.4</v>
      </c>
      <c r="F113">
        <f t="shared" si="1"/>
        <v>290.5</v>
      </c>
    </row>
    <row r="114" spans="1:6" x14ac:dyDescent="0.25">
      <c r="A114">
        <v>112</v>
      </c>
      <c r="B114">
        <v>241.7</v>
      </c>
      <c r="C114">
        <v>38</v>
      </c>
      <c r="D114">
        <v>23.2</v>
      </c>
      <c r="E114" s="10">
        <v>21.8</v>
      </c>
      <c r="F114">
        <f t="shared" si="1"/>
        <v>302.89999999999998</v>
      </c>
    </row>
    <row r="115" spans="1:6" x14ac:dyDescent="0.25">
      <c r="A115">
        <v>113</v>
      </c>
      <c r="B115">
        <v>175.7</v>
      </c>
      <c r="C115">
        <v>15.4</v>
      </c>
      <c r="D115">
        <v>2.4</v>
      </c>
      <c r="E115" s="10">
        <v>14.1</v>
      </c>
      <c r="F115">
        <f t="shared" si="1"/>
        <v>193.5</v>
      </c>
    </row>
    <row r="116" spans="1:6" x14ac:dyDescent="0.25">
      <c r="A116">
        <v>114</v>
      </c>
      <c r="B116">
        <v>209.6</v>
      </c>
      <c r="C116">
        <v>20.6</v>
      </c>
      <c r="D116">
        <v>10.7</v>
      </c>
      <c r="E116" s="10">
        <v>15.9</v>
      </c>
      <c r="F116">
        <f t="shared" si="1"/>
        <v>240.89999999999998</v>
      </c>
    </row>
    <row r="117" spans="1:6" x14ac:dyDescent="0.25">
      <c r="A117">
        <v>115</v>
      </c>
      <c r="B117">
        <v>78.2</v>
      </c>
      <c r="C117">
        <v>46.8</v>
      </c>
      <c r="D117">
        <v>34.5</v>
      </c>
      <c r="E117" s="10">
        <v>14.6</v>
      </c>
      <c r="F117">
        <f t="shared" si="1"/>
        <v>159.5</v>
      </c>
    </row>
    <row r="118" spans="1:6" x14ac:dyDescent="0.25">
      <c r="A118">
        <v>116</v>
      </c>
      <c r="B118">
        <v>75.099999999999994</v>
      </c>
      <c r="C118">
        <v>35</v>
      </c>
      <c r="D118">
        <v>52.7</v>
      </c>
      <c r="E118" s="10">
        <v>12.6</v>
      </c>
      <c r="F118">
        <f t="shared" si="1"/>
        <v>162.80000000000001</v>
      </c>
    </row>
    <row r="119" spans="1:6" x14ac:dyDescent="0.25">
      <c r="A119">
        <v>117</v>
      </c>
      <c r="B119">
        <v>139.19999999999999</v>
      </c>
      <c r="C119">
        <v>14.3</v>
      </c>
      <c r="D119">
        <v>25.6</v>
      </c>
      <c r="E119" s="10">
        <v>12.2</v>
      </c>
      <c r="F119">
        <f t="shared" si="1"/>
        <v>179.1</v>
      </c>
    </row>
    <row r="120" spans="1:6" x14ac:dyDescent="0.25">
      <c r="A120">
        <v>118</v>
      </c>
      <c r="B120">
        <v>76.400000000000006</v>
      </c>
      <c r="C120">
        <v>0.8</v>
      </c>
      <c r="D120">
        <v>14.8</v>
      </c>
      <c r="E120" s="10">
        <v>9.4</v>
      </c>
      <c r="F120">
        <f t="shared" si="1"/>
        <v>92</v>
      </c>
    </row>
    <row r="121" spans="1:6" x14ac:dyDescent="0.25">
      <c r="A121">
        <v>119</v>
      </c>
      <c r="B121">
        <v>125.7</v>
      </c>
      <c r="C121">
        <v>36.9</v>
      </c>
      <c r="D121">
        <v>79.2</v>
      </c>
      <c r="E121" s="10">
        <v>15.9</v>
      </c>
      <c r="F121">
        <f t="shared" si="1"/>
        <v>241.8</v>
      </c>
    </row>
    <row r="122" spans="1:6" x14ac:dyDescent="0.25">
      <c r="A122">
        <v>120</v>
      </c>
      <c r="B122">
        <v>19.399999999999999</v>
      </c>
      <c r="C122">
        <v>16</v>
      </c>
      <c r="D122">
        <v>22.3</v>
      </c>
      <c r="E122" s="10">
        <v>6.6</v>
      </c>
      <c r="F122">
        <f t="shared" si="1"/>
        <v>57.7</v>
      </c>
    </row>
    <row r="123" spans="1:6" x14ac:dyDescent="0.25">
      <c r="A123">
        <v>121</v>
      </c>
      <c r="B123">
        <v>141.30000000000001</v>
      </c>
      <c r="C123">
        <v>26.8</v>
      </c>
      <c r="D123">
        <v>46.2</v>
      </c>
      <c r="E123" s="10">
        <v>15.5</v>
      </c>
      <c r="F123">
        <f t="shared" si="1"/>
        <v>214.3</v>
      </c>
    </row>
    <row r="124" spans="1:6" x14ac:dyDescent="0.25">
      <c r="A124">
        <v>122</v>
      </c>
      <c r="B124">
        <v>18.8</v>
      </c>
      <c r="C124">
        <v>21.7</v>
      </c>
      <c r="D124">
        <v>50.4</v>
      </c>
      <c r="E124" s="10">
        <v>7</v>
      </c>
      <c r="F124">
        <f t="shared" si="1"/>
        <v>90.9</v>
      </c>
    </row>
    <row r="125" spans="1:6" x14ac:dyDescent="0.25">
      <c r="A125">
        <v>123</v>
      </c>
      <c r="B125">
        <v>224</v>
      </c>
      <c r="C125">
        <v>2.4</v>
      </c>
      <c r="D125">
        <v>15.6</v>
      </c>
      <c r="E125" s="10">
        <v>11.6</v>
      </c>
      <c r="F125">
        <f t="shared" si="1"/>
        <v>242</v>
      </c>
    </row>
    <row r="126" spans="1:6" x14ac:dyDescent="0.25">
      <c r="A126">
        <v>124</v>
      </c>
      <c r="B126">
        <v>123.1</v>
      </c>
      <c r="C126">
        <v>34.6</v>
      </c>
      <c r="D126">
        <v>12.4</v>
      </c>
      <c r="E126" s="10">
        <v>15.2</v>
      </c>
      <c r="F126">
        <f t="shared" si="1"/>
        <v>170.1</v>
      </c>
    </row>
    <row r="127" spans="1:6" x14ac:dyDescent="0.25">
      <c r="A127">
        <v>125</v>
      </c>
      <c r="B127">
        <v>229.5</v>
      </c>
      <c r="C127">
        <v>32.299999999999997</v>
      </c>
      <c r="D127">
        <v>74.2</v>
      </c>
      <c r="E127" s="10">
        <v>19.7</v>
      </c>
      <c r="F127">
        <f t="shared" si="1"/>
        <v>336</v>
      </c>
    </row>
    <row r="128" spans="1:6" x14ac:dyDescent="0.25">
      <c r="A128">
        <v>126</v>
      </c>
      <c r="B128">
        <v>87.2</v>
      </c>
      <c r="C128">
        <v>11.8</v>
      </c>
      <c r="D128">
        <v>25.9</v>
      </c>
      <c r="E128" s="10">
        <v>10.6</v>
      </c>
      <c r="F128">
        <f t="shared" si="1"/>
        <v>124.9</v>
      </c>
    </row>
    <row r="129" spans="1:6" x14ac:dyDescent="0.25">
      <c r="A129">
        <v>127</v>
      </c>
      <c r="B129">
        <v>7.8</v>
      </c>
      <c r="C129">
        <v>38.9</v>
      </c>
      <c r="D129">
        <v>50.6</v>
      </c>
      <c r="E129" s="10">
        <v>6.6</v>
      </c>
      <c r="F129">
        <f t="shared" si="1"/>
        <v>97.3</v>
      </c>
    </row>
    <row r="130" spans="1:6" x14ac:dyDescent="0.25">
      <c r="A130">
        <v>128</v>
      </c>
      <c r="B130">
        <v>80.2</v>
      </c>
      <c r="C130">
        <v>0</v>
      </c>
      <c r="D130">
        <v>9.1999999999999993</v>
      </c>
      <c r="E130" s="10">
        <v>8.8000000000000007</v>
      </c>
      <c r="F130">
        <f t="shared" si="1"/>
        <v>89.4</v>
      </c>
    </row>
    <row r="131" spans="1:6" x14ac:dyDescent="0.25">
      <c r="A131">
        <v>129</v>
      </c>
      <c r="B131">
        <v>220.3</v>
      </c>
      <c r="C131">
        <v>49</v>
      </c>
      <c r="D131">
        <v>3.2</v>
      </c>
      <c r="E131" s="10">
        <v>24.7</v>
      </c>
      <c r="F131">
        <f t="shared" si="1"/>
        <v>272.5</v>
      </c>
    </row>
    <row r="132" spans="1:6" x14ac:dyDescent="0.25">
      <c r="A132">
        <v>130</v>
      </c>
      <c r="B132">
        <v>59.6</v>
      </c>
      <c r="C132">
        <v>12</v>
      </c>
      <c r="D132">
        <v>43.1</v>
      </c>
      <c r="E132" s="10">
        <v>9.6999999999999993</v>
      </c>
      <c r="F132">
        <f t="shared" ref="F132:F195" si="2">SUM(B132:D132)</f>
        <v>114.69999999999999</v>
      </c>
    </row>
    <row r="133" spans="1:6" x14ac:dyDescent="0.25">
      <c r="A133">
        <v>131</v>
      </c>
      <c r="B133">
        <v>0.7</v>
      </c>
      <c r="C133">
        <v>39.6</v>
      </c>
      <c r="D133">
        <v>8.6999999999999993</v>
      </c>
      <c r="E133" s="10">
        <v>1.6</v>
      </c>
      <c r="F133">
        <f t="shared" si="2"/>
        <v>49</v>
      </c>
    </row>
    <row r="134" spans="1:6" x14ac:dyDescent="0.25">
      <c r="A134">
        <v>132</v>
      </c>
      <c r="B134">
        <v>265.2</v>
      </c>
      <c r="C134">
        <v>2.9</v>
      </c>
      <c r="D134">
        <v>43</v>
      </c>
      <c r="E134" s="10">
        <v>12.7</v>
      </c>
      <c r="F134">
        <f t="shared" si="2"/>
        <v>311.09999999999997</v>
      </c>
    </row>
    <row r="135" spans="1:6" x14ac:dyDescent="0.25">
      <c r="A135">
        <v>133</v>
      </c>
      <c r="B135">
        <v>8.4</v>
      </c>
      <c r="C135">
        <v>27.2</v>
      </c>
      <c r="D135">
        <v>2.1</v>
      </c>
      <c r="E135" s="10">
        <v>5.7</v>
      </c>
      <c r="F135">
        <f t="shared" si="2"/>
        <v>37.700000000000003</v>
      </c>
    </row>
    <row r="136" spans="1:6" x14ac:dyDescent="0.25">
      <c r="A136">
        <v>134</v>
      </c>
      <c r="B136">
        <v>219.8</v>
      </c>
      <c r="C136">
        <v>33.5</v>
      </c>
      <c r="D136">
        <v>45.1</v>
      </c>
      <c r="E136" s="10">
        <v>19.600000000000001</v>
      </c>
      <c r="F136">
        <f t="shared" si="2"/>
        <v>298.40000000000003</v>
      </c>
    </row>
    <row r="137" spans="1:6" x14ac:dyDescent="0.25">
      <c r="A137">
        <v>135</v>
      </c>
      <c r="B137">
        <v>36.9</v>
      </c>
      <c r="C137">
        <v>38.6</v>
      </c>
      <c r="D137">
        <v>65.599999999999994</v>
      </c>
      <c r="E137" s="10">
        <v>10.8</v>
      </c>
      <c r="F137">
        <f t="shared" si="2"/>
        <v>141.1</v>
      </c>
    </row>
    <row r="138" spans="1:6" x14ac:dyDescent="0.25">
      <c r="A138">
        <v>136</v>
      </c>
      <c r="B138">
        <v>48.3</v>
      </c>
      <c r="C138">
        <v>47</v>
      </c>
      <c r="D138">
        <v>8.5</v>
      </c>
      <c r="E138" s="10">
        <v>11.6</v>
      </c>
      <c r="F138">
        <f t="shared" si="2"/>
        <v>103.8</v>
      </c>
    </row>
    <row r="139" spans="1:6" x14ac:dyDescent="0.25">
      <c r="A139">
        <v>137</v>
      </c>
      <c r="B139">
        <v>25.6</v>
      </c>
      <c r="C139">
        <v>39</v>
      </c>
      <c r="D139">
        <v>9.3000000000000007</v>
      </c>
      <c r="E139" s="10">
        <v>9.5</v>
      </c>
      <c r="F139">
        <f t="shared" si="2"/>
        <v>73.899999999999991</v>
      </c>
    </row>
    <row r="140" spans="1:6" x14ac:dyDescent="0.25">
      <c r="A140">
        <v>138</v>
      </c>
      <c r="B140">
        <v>273.7</v>
      </c>
      <c r="C140">
        <v>28.9</v>
      </c>
      <c r="D140">
        <v>59.7</v>
      </c>
      <c r="E140" s="10">
        <v>20.8</v>
      </c>
      <c r="F140">
        <f t="shared" si="2"/>
        <v>362.29999999999995</v>
      </c>
    </row>
    <row r="141" spans="1:6" x14ac:dyDescent="0.25">
      <c r="A141">
        <v>139</v>
      </c>
      <c r="B141">
        <v>43</v>
      </c>
      <c r="C141">
        <v>25.9</v>
      </c>
      <c r="D141">
        <v>20.5</v>
      </c>
      <c r="E141" s="10">
        <v>9.6</v>
      </c>
      <c r="F141">
        <f t="shared" si="2"/>
        <v>89.4</v>
      </c>
    </row>
    <row r="142" spans="1:6" x14ac:dyDescent="0.25">
      <c r="A142">
        <v>140</v>
      </c>
      <c r="B142">
        <v>184.9</v>
      </c>
      <c r="C142">
        <v>43.9</v>
      </c>
      <c r="D142">
        <v>1.7</v>
      </c>
      <c r="E142" s="10">
        <v>20.7</v>
      </c>
      <c r="F142">
        <f t="shared" si="2"/>
        <v>230.5</v>
      </c>
    </row>
    <row r="143" spans="1:6" x14ac:dyDescent="0.25">
      <c r="A143">
        <v>141</v>
      </c>
      <c r="B143">
        <v>73.400000000000006</v>
      </c>
      <c r="C143">
        <v>17</v>
      </c>
      <c r="D143">
        <v>12.9</v>
      </c>
      <c r="E143" s="10">
        <v>10.9</v>
      </c>
      <c r="F143">
        <f t="shared" si="2"/>
        <v>103.30000000000001</v>
      </c>
    </row>
    <row r="144" spans="1:6" x14ac:dyDescent="0.25">
      <c r="A144">
        <v>142</v>
      </c>
      <c r="B144">
        <v>193.7</v>
      </c>
      <c r="C144">
        <v>35.4</v>
      </c>
      <c r="D144">
        <v>75.599999999999994</v>
      </c>
      <c r="E144" s="10">
        <v>19.2</v>
      </c>
      <c r="F144">
        <f t="shared" si="2"/>
        <v>304.7</v>
      </c>
    </row>
    <row r="145" spans="1:6" x14ac:dyDescent="0.25">
      <c r="A145">
        <v>143</v>
      </c>
      <c r="B145">
        <v>220.5</v>
      </c>
      <c r="C145">
        <v>33.200000000000003</v>
      </c>
      <c r="D145">
        <v>37.9</v>
      </c>
      <c r="E145" s="10">
        <v>20.100000000000001</v>
      </c>
      <c r="F145">
        <f t="shared" si="2"/>
        <v>291.59999999999997</v>
      </c>
    </row>
    <row r="146" spans="1:6" x14ac:dyDescent="0.25">
      <c r="A146">
        <v>144</v>
      </c>
      <c r="B146">
        <v>104.6</v>
      </c>
      <c r="C146">
        <v>5.7</v>
      </c>
      <c r="D146">
        <v>34.4</v>
      </c>
      <c r="E146" s="10">
        <v>10.4</v>
      </c>
      <c r="F146">
        <f t="shared" si="2"/>
        <v>144.69999999999999</v>
      </c>
    </row>
    <row r="147" spans="1:6" x14ac:dyDescent="0.25">
      <c r="A147">
        <v>145</v>
      </c>
      <c r="B147">
        <v>96.2</v>
      </c>
      <c r="C147">
        <v>14.8</v>
      </c>
      <c r="D147">
        <v>38.9</v>
      </c>
      <c r="E147" s="10">
        <v>11.4</v>
      </c>
      <c r="F147">
        <f t="shared" si="2"/>
        <v>149.9</v>
      </c>
    </row>
    <row r="148" spans="1:6" x14ac:dyDescent="0.25">
      <c r="A148">
        <v>146</v>
      </c>
      <c r="B148">
        <v>140.30000000000001</v>
      </c>
      <c r="C148">
        <v>1.9</v>
      </c>
      <c r="D148">
        <v>9</v>
      </c>
      <c r="E148" s="10">
        <v>10.3</v>
      </c>
      <c r="F148">
        <f t="shared" si="2"/>
        <v>151.20000000000002</v>
      </c>
    </row>
    <row r="149" spans="1:6" x14ac:dyDescent="0.25">
      <c r="A149">
        <v>147</v>
      </c>
      <c r="B149">
        <v>240.1</v>
      </c>
      <c r="C149">
        <v>7.3</v>
      </c>
      <c r="D149">
        <v>8.6999999999999993</v>
      </c>
      <c r="E149" s="10">
        <v>13.2</v>
      </c>
      <c r="F149">
        <f t="shared" si="2"/>
        <v>256.10000000000002</v>
      </c>
    </row>
    <row r="150" spans="1:6" x14ac:dyDescent="0.25">
      <c r="A150">
        <v>148</v>
      </c>
      <c r="B150">
        <v>243.2</v>
      </c>
      <c r="C150">
        <v>49</v>
      </c>
      <c r="D150">
        <v>44.3</v>
      </c>
      <c r="E150" s="10">
        <v>25.4</v>
      </c>
      <c r="F150">
        <f t="shared" si="2"/>
        <v>336.5</v>
      </c>
    </row>
    <row r="151" spans="1:6" x14ac:dyDescent="0.25">
      <c r="A151">
        <v>149</v>
      </c>
      <c r="B151">
        <v>38</v>
      </c>
      <c r="C151">
        <v>40.299999999999997</v>
      </c>
      <c r="D151">
        <v>11.9</v>
      </c>
      <c r="E151" s="10">
        <v>10.9</v>
      </c>
      <c r="F151">
        <f t="shared" si="2"/>
        <v>90.2</v>
      </c>
    </row>
    <row r="152" spans="1:6" x14ac:dyDescent="0.25">
      <c r="A152">
        <v>150</v>
      </c>
      <c r="B152">
        <v>44.7</v>
      </c>
      <c r="C152">
        <v>25.8</v>
      </c>
      <c r="D152">
        <v>20.6</v>
      </c>
      <c r="E152" s="10">
        <v>10.1</v>
      </c>
      <c r="F152">
        <f t="shared" si="2"/>
        <v>91.1</v>
      </c>
    </row>
    <row r="153" spans="1:6" x14ac:dyDescent="0.25">
      <c r="A153">
        <v>151</v>
      </c>
      <c r="B153">
        <v>280.7</v>
      </c>
      <c r="C153">
        <v>13.9</v>
      </c>
      <c r="D153">
        <v>37</v>
      </c>
      <c r="E153" s="10">
        <v>16.100000000000001</v>
      </c>
      <c r="F153">
        <f t="shared" si="2"/>
        <v>331.59999999999997</v>
      </c>
    </row>
    <row r="154" spans="1:6" x14ac:dyDescent="0.25">
      <c r="A154">
        <v>152</v>
      </c>
      <c r="B154">
        <v>121</v>
      </c>
      <c r="C154">
        <v>8.4</v>
      </c>
      <c r="D154">
        <v>48.7</v>
      </c>
      <c r="E154" s="10">
        <v>11.6</v>
      </c>
      <c r="F154">
        <f t="shared" si="2"/>
        <v>178.10000000000002</v>
      </c>
    </row>
    <row r="155" spans="1:6" x14ac:dyDescent="0.25">
      <c r="A155">
        <v>153</v>
      </c>
      <c r="B155">
        <v>197.6</v>
      </c>
      <c r="C155">
        <v>23.3</v>
      </c>
      <c r="D155">
        <v>14.2</v>
      </c>
      <c r="E155" s="10">
        <v>16.600000000000001</v>
      </c>
      <c r="F155">
        <f t="shared" si="2"/>
        <v>235.1</v>
      </c>
    </row>
    <row r="156" spans="1:6" x14ac:dyDescent="0.25">
      <c r="A156">
        <v>154</v>
      </c>
      <c r="B156">
        <v>171.3</v>
      </c>
      <c r="C156">
        <v>39.700000000000003</v>
      </c>
      <c r="D156">
        <v>37.700000000000003</v>
      </c>
      <c r="E156" s="10">
        <v>19</v>
      </c>
      <c r="F156">
        <f t="shared" si="2"/>
        <v>248.7</v>
      </c>
    </row>
    <row r="157" spans="1:6" x14ac:dyDescent="0.25">
      <c r="A157">
        <v>155</v>
      </c>
      <c r="B157">
        <v>187.8</v>
      </c>
      <c r="C157">
        <v>21.1</v>
      </c>
      <c r="D157">
        <v>9.5</v>
      </c>
      <c r="E157" s="10">
        <v>15.6</v>
      </c>
      <c r="F157">
        <f t="shared" si="2"/>
        <v>218.4</v>
      </c>
    </row>
    <row r="158" spans="1:6" x14ac:dyDescent="0.25">
      <c r="A158">
        <v>156</v>
      </c>
      <c r="B158">
        <v>4.0999999999999996</v>
      </c>
      <c r="C158">
        <v>11.6</v>
      </c>
      <c r="D158">
        <v>5.7</v>
      </c>
      <c r="E158" s="10">
        <v>3.2</v>
      </c>
      <c r="F158">
        <f t="shared" si="2"/>
        <v>21.4</v>
      </c>
    </row>
    <row r="159" spans="1:6" x14ac:dyDescent="0.25">
      <c r="A159">
        <v>157</v>
      </c>
      <c r="B159">
        <v>93.9</v>
      </c>
      <c r="C159">
        <v>43.5</v>
      </c>
      <c r="D159">
        <v>50.5</v>
      </c>
      <c r="E159" s="10">
        <v>15.3</v>
      </c>
      <c r="F159">
        <f t="shared" si="2"/>
        <v>187.9</v>
      </c>
    </row>
    <row r="160" spans="1:6" x14ac:dyDescent="0.25">
      <c r="A160">
        <v>158</v>
      </c>
      <c r="B160">
        <v>149.80000000000001</v>
      </c>
      <c r="C160">
        <v>1.3</v>
      </c>
      <c r="D160">
        <v>24.3</v>
      </c>
      <c r="E160" s="10">
        <v>10.1</v>
      </c>
      <c r="F160">
        <f t="shared" si="2"/>
        <v>175.40000000000003</v>
      </c>
    </row>
    <row r="161" spans="1:6" x14ac:dyDescent="0.25">
      <c r="A161">
        <v>159</v>
      </c>
      <c r="B161">
        <v>11.7</v>
      </c>
      <c r="C161">
        <v>36.9</v>
      </c>
      <c r="D161">
        <v>45.2</v>
      </c>
      <c r="E161" s="10">
        <v>7.3</v>
      </c>
      <c r="F161">
        <f t="shared" si="2"/>
        <v>93.8</v>
      </c>
    </row>
    <row r="162" spans="1:6" x14ac:dyDescent="0.25">
      <c r="A162">
        <v>160</v>
      </c>
      <c r="B162">
        <v>131.69999999999999</v>
      </c>
      <c r="C162">
        <v>18.399999999999999</v>
      </c>
      <c r="D162">
        <v>34.6</v>
      </c>
      <c r="E162" s="10">
        <v>12.9</v>
      </c>
      <c r="F162">
        <f t="shared" si="2"/>
        <v>184.7</v>
      </c>
    </row>
    <row r="163" spans="1:6" x14ac:dyDescent="0.25">
      <c r="A163">
        <v>161</v>
      </c>
      <c r="B163">
        <v>172.5</v>
      </c>
      <c r="C163">
        <v>18.100000000000001</v>
      </c>
      <c r="D163">
        <v>30.7</v>
      </c>
      <c r="E163" s="10">
        <v>14.4</v>
      </c>
      <c r="F163">
        <f t="shared" si="2"/>
        <v>221.29999999999998</v>
      </c>
    </row>
    <row r="164" spans="1:6" x14ac:dyDescent="0.25">
      <c r="A164">
        <v>162</v>
      </c>
      <c r="B164">
        <v>85.7</v>
      </c>
      <c r="C164">
        <v>35.799999999999997</v>
      </c>
      <c r="D164">
        <v>49.3</v>
      </c>
      <c r="E164" s="10">
        <v>13.3</v>
      </c>
      <c r="F164">
        <f t="shared" si="2"/>
        <v>170.8</v>
      </c>
    </row>
    <row r="165" spans="1:6" x14ac:dyDescent="0.25">
      <c r="A165">
        <v>163</v>
      </c>
      <c r="B165">
        <v>188.4</v>
      </c>
      <c r="C165">
        <v>18.100000000000001</v>
      </c>
      <c r="D165">
        <v>25.6</v>
      </c>
      <c r="E165" s="10">
        <v>14.9</v>
      </c>
      <c r="F165">
        <f t="shared" si="2"/>
        <v>232.1</v>
      </c>
    </row>
    <row r="166" spans="1:6" x14ac:dyDescent="0.25">
      <c r="A166">
        <v>164</v>
      </c>
      <c r="B166">
        <v>163.5</v>
      </c>
      <c r="C166">
        <v>36.799999999999997</v>
      </c>
      <c r="D166">
        <v>7.4</v>
      </c>
      <c r="E166" s="10">
        <v>18</v>
      </c>
      <c r="F166">
        <f t="shared" si="2"/>
        <v>207.70000000000002</v>
      </c>
    </row>
    <row r="167" spans="1:6" x14ac:dyDescent="0.25">
      <c r="A167">
        <v>165</v>
      </c>
      <c r="B167">
        <v>117.2</v>
      </c>
      <c r="C167">
        <v>14.7</v>
      </c>
      <c r="D167">
        <v>5.4</v>
      </c>
      <c r="E167" s="10">
        <v>11.9</v>
      </c>
      <c r="F167">
        <f t="shared" si="2"/>
        <v>137.30000000000001</v>
      </c>
    </row>
    <row r="168" spans="1:6" x14ac:dyDescent="0.25">
      <c r="A168">
        <v>166</v>
      </c>
      <c r="B168">
        <v>234.5</v>
      </c>
      <c r="C168">
        <v>3.4</v>
      </c>
      <c r="D168">
        <v>84.8</v>
      </c>
      <c r="E168" s="10">
        <v>11.9</v>
      </c>
      <c r="F168">
        <f t="shared" si="2"/>
        <v>322.7</v>
      </c>
    </row>
    <row r="169" spans="1:6" x14ac:dyDescent="0.25">
      <c r="A169">
        <v>167</v>
      </c>
      <c r="B169">
        <v>17.899999999999999</v>
      </c>
      <c r="C169">
        <v>37.6</v>
      </c>
      <c r="D169">
        <v>21.6</v>
      </c>
      <c r="E169" s="10">
        <v>8</v>
      </c>
      <c r="F169">
        <f t="shared" si="2"/>
        <v>77.099999999999994</v>
      </c>
    </row>
    <row r="170" spans="1:6" x14ac:dyDescent="0.25">
      <c r="A170">
        <v>168</v>
      </c>
      <c r="B170">
        <v>206.8</v>
      </c>
      <c r="C170">
        <v>5.2</v>
      </c>
      <c r="D170">
        <v>19.399999999999999</v>
      </c>
      <c r="E170" s="10">
        <v>12.2</v>
      </c>
      <c r="F170">
        <f t="shared" si="2"/>
        <v>231.4</v>
      </c>
    </row>
    <row r="171" spans="1:6" x14ac:dyDescent="0.25">
      <c r="A171">
        <v>169</v>
      </c>
      <c r="B171">
        <v>215.4</v>
      </c>
      <c r="C171">
        <v>23.6</v>
      </c>
      <c r="D171">
        <v>57.6</v>
      </c>
      <c r="E171" s="10">
        <v>17.100000000000001</v>
      </c>
      <c r="F171">
        <f t="shared" si="2"/>
        <v>296.60000000000002</v>
      </c>
    </row>
    <row r="172" spans="1:6" x14ac:dyDescent="0.25">
      <c r="A172">
        <v>170</v>
      </c>
      <c r="B172">
        <v>284.3</v>
      </c>
      <c r="C172">
        <v>10.6</v>
      </c>
      <c r="D172">
        <v>6.4</v>
      </c>
      <c r="E172" s="10">
        <v>15</v>
      </c>
      <c r="F172">
        <f t="shared" si="2"/>
        <v>301.3</v>
      </c>
    </row>
    <row r="173" spans="1:6" x14ac:dyDescent="0.25">
      <c r="A173">
        <v>171</v>
      </c>
      <c r="B173">
        <v>50</v>
      </c>
      <c r="C173">
        <v>11.6</v>
      </c>
      <c r="D173">
        <v>18.399999999999999</v>
      </c>
      <c r="E173" s="10">
        <v>8.4</v>
      </c>
      <c r="F173">
        <f t="shared" si="2"/>
        <v>80</v>
      </c>
    </row>
    <row r="174" spans="1:6" x14ac:dyDescent="0.25">
      <c r="A174">
        <v>172</v>
      </c>
      <c r="B174">
        <v>164.5</v>
      </c>
      <c r="C174">
        <v>20.9</v>
      </c>
      <c r="D174">
        <v>47.4</v>
      </c>
      <c r="E174" s="10">
        <v>14.5</v>
      </c>
      <c r="F174">
        <f t="shared" si="2"/>
        <v>232.8</v>
      </c>
    </row>
    <row r="175" spans="1:6" x14ac:dyDescent="0.25">
      <c r="A175">
        <v>173</v>
      </c>
      <c r="B175">
        <v>19.600000000000001</v>
      </c>
      <c r="C175">
        <v>20.100000000000001</v>
      </c>
      <c r="D175">
        <v>17</v>
      </c>
      <c r="E175" s="10">
        <v>7.6</v>
      </c>
      <c r="F175">
        <f t="shared" si="2"/>
        <v>56.7</v>
      </c>
    </row>
    <row r="176" spans="1:6" x14ac:dyDescent="0.25">
      <c r="A176">
        <v>174</v>
      </c>
      <c r="B176">
        <v>168.4</v>
      </c>
      <c r="C176">
        <v>7.1</v>
      </c>
      <c r="D176">
        <v>12.8</v>
      </c>
      <c r="E176" s="10">
        <v>11.7</v>
      </c>
      <c r="F176">
        <f t="shared" si="2"/>
        <v>188.3</v>
      </c>
    </row>
    <row r="177" spans="1:6" x14ac:dyDescent="0.25">
      <c r="A177">
        <v>175</v>
      </c>
      <c r="B177">
        <v>222.4</v>
      </c>
      <c r="C177">
        <v>3.4</v>
      </c>
      <c r="D177">
        <v>13.1</v>
      </c>
      <c r="E177" s="10">
        <v>11.5</v>
      </c>
      <c r="F177">
        <f t="shared" si="2"/>
        <v>238.9</v>
      </c>
    </row>
    <row r="178" spans="1:6" x14ac:dyDescent="0.25">
      <c r="A178">
        <v>176</v>
      </c>
      <c r="B178">
        <v>276.89999999999998</v>
      </c>
      <c r="C178">
        <v>48.9</v>
      </c>
      <c r="D178">
        <v>41.8</v>
      </c>
      <c r="E178" s="10">
        <v>27</v>
      </c>
      <c r="F178">
        <f t="shared" si="2"/>
        <v>367.59999999999997</v>
      </c>
    </row>
    <row r="179" spans="1:6" x14ac:dyDescent="0.25">
      <c r="A179">
        <v>177</v>
      </c>
      <c r="B179">
        <v>248.4</v>
      </c>
      <c r="C179">
        <v>30.2</v>
      </c>
      <c r="D179">
        <v>20.3</v>
      </c>
      <c r="E179" s="10">
        <v>20.2</v>
      </c>
      <c r="F179">
        <f t="shared" si="2"/>
        <v>298.90000000000003</v>
      </c>
    </row>
    <row r="180" spans="1:6" x14ac:dyDescent="0.25">
      <c r="A180">
        <v>178</v>
      </c>
      <c r="B180">
        <v>170.2</v>
      </c>
      <c r="C180">
        <v>7.8</v>
      </c>
      <c r="D180">
        <v>35.200000000000003</v>
      </c>
      <c r="E180" s="10">
        <v>11.7</v>
      </c>
      <c r="F180">
        <f t="shared" si="2"/>
        <v>213.2</v>
      </c>
    </row>
    <row r="181" spans="1:6" x14ac:dyDescent="0.25">
      <c r="A181">
        <v>179</v>
      </c>
      <c r="B181">
        <v>276.7</v>
      </c>
      <c r="C181">
        <v>2.2999999999999998</v>
      </c>
      <c r="D181">
        <v>23.7</v>
      </c>
      <c r="E181" s="10">
        <v>11.8</v>
      </c>
      <c r="F181">
        <f t="shared" si="2"/>
        <v>302.7</v>
      </c>
    </row>
    <row r="182" spans="1:6" x14ac:dyDescent="0.25">
      <c r="A182">
        <v>180</v>
      </c>
      <c r="B182">
        <v>165.6</v>
      </c>
      <c r="C182">
        <v>10</v>
      </c>
      <c r="D182">
        <v>17.600000000000001</v>
      </c>
      <c r="E182" s="10">
        <v>12.6</v>
      </c>
      <c r="F182">
        <f t="shared" si="2"/>
        <v>193.2</v>
      </c>
    </row>
    <row r="183" spans="1:6" x14ac:dyDescent="0.25">
      <c r="A183">
        <v>181</v>
      </c>
      <c r="B183">
        <v>156.6</v>
      </c>
      <c r="C183">
        <v>2.6</v>
      </c>
      <c r="D183">
        <v>8.3000000000000007</v>
      </c>
      <c r="E183" s="10">
        <v>10.5</v>
      </c>
      <c r="F183">
        <f t="shared" si="2"/>
        <v>167.5</v>
      </c>
    </row>
    <row r="184" spans="1:6" x14ac:dyDescent="0.25">
      <c r="A184">
        <v>182</v>
      </c>
      <c r="B184">
        <v>218.5</v>
      </c>
      <c r="C184">
        <v>5.4</v>
      </c>
      <c r="D184">
        <v>27.4</v>
      </c>
      <c r="E184" s="10">
        <v>12.2</v>
      </c>
      <c r="F184">
        <f t="shared" si="2"/>
        <v>251.3</v>
      </c>
    </row>
    <row r="185" spans="1:6" x14ac:dyDescent="0.25">
      <c r="A185">
        <v>183</v>
      </c>
      <c r="B185">
        <v>56.2</v>
      </c>
      <c r="C185">
        <v>5.7</v>
      </c>
      <c r="D185">
        <v>29.7</v>
      </c>
      <c r="E185" s="10">
        <v>8.6999999999999993</v>
      </c>
      <c r="F185">
        <f t="shared" si="2"/>
        <v>91.600000000000009</v>
      </c>
    </row>
    <row r="186" spans="1:6" x14ac:dyDescent="0.25">
      <c r="A186">
        <v>184</v>
      </c>
      <c r="B186">
        <v>287.60000000000002</v>
      </c>
      <c r="C186">
        <v>43</v>
      </c>
      <c r="D186">
        <v>71.8</v>
      </c>
      <c r="E186" s="10">
        <v>26.2</v>
      </c>
      <c r="F186">
        <f t="shared" si="2"/>
        <v>402.40000000000003</v>
      </c>
    </row>
    <row r="187" spans="1:6" x14ac:dyDescent="0.25">
      <c r="A187">
        <v>185</v>
      </c>
      <c r="B187">
        <v>253.8</v>
      </c>
      <c r="C187">
        <v>21.3</v>
      </c>
      <c r="D187">
        <v>30</v>
      </c>
      <c r="E187" s="10">
        <v>17.600000000000001</v>
      </c>
      <c r="F187">
        <f t="shared" si="2"/>
        <v>305.10000000000002</v>
      </c>
    </row>
    <row r="188" spans="1:6" x14ac:dyDescent="0.25">
      <c r="A188">
        <v>186</v>
      </c>
      <c r="B188">
        <v>205</v>
      </c>
      <c r="C188">
        <v>45.1</v>
      </c>
      <c r="D188">
        <v>19.600000000000001</v>
      </c>
      <c r="E188" s="10">
        <v>22.6</v>
      </c>
      <c r="F188">
        <f t="shared" si="2"/>
        <v>269.7</v>
      </c>
    </row>
    <row r="189" spans="1:6" x14ac:dyDescent="0.25">
      <c r="A189">
        <v>187</v>
      </c>
      <c r="B189">
        <v>139.5</v>
      </c>
      <c r="C189">
        <v>2.1</v>
      </c>
      <c r="D189">
        <v>26.6</v>
      </c>
      <c r="E189" s="10">
        <v>10.3</v>
      </c>
      <c r="F189">
        <f t="shared" si="2"/>
        <v>168.2</v>
      </c>
    </row>
    <row r="190" spans="1:6" x14ac:dyDescent="0.25">
      <c r="A190">
        <v>188</v>
      </c>
      <c r="B190">
        <v>191.1</v>
      </c>
      <c r="C190">
        <v>28.7</v>
      </c>
      <c r="D190">
        <v>18.2</v>
      </c>
      <c r="E190" s="10">
        <v>17.3</v>
      </c>
      <c r="F190">
        <f t="shared" si="2"/>
        <v>237.99999999999997</v>
      </c>
    </row>
    <row r="191" spans="1:6" x14ac:dyDescent="0.25">
      <c r="A191">
        <v>189</v>
      </c>
      <c r="B191">
        <v>286</v>
      </c>
      <c r="C191">
        <v>13.9</v>
      </c>
      <c r="D191">
        <v>3.7</v>
      </c>
      <c r="E191" s="10">
        <v>15.9</v>
      </c>
      <c r="F191">
        <f t="shared" si="2"/>
        <v>303.59999999999997</v>
      </c>
    </row>
    <row r="192" spans="1:6" x14ac:dyDescent="0.25">
      <c r="A192">
        <v>190</v>
      </c>
      <c r="B192">
        <v>18.7</v>
      </c>
      <c r="C192">
        <v>12.1</v>
      </c>
      <c r="D192">
        <v>23.4</v>
      </c>
      <c r="E192" s="10">
        <v>6.7</v>
      </c>
      <c r="F192">
        <f t="shared" si="2"/>
        <v>54.199999999999996</v>
      </c>
    </row>
    <row r="193" spans="1:6" x14ac:dyDescent="0.25">
      <c r="A193">
        <v>191</v>
      </c>
      <c r="B193">
        <v>39.5</v>
      </c>
      <c r="C193">
        <v>41.1</v>
      </c>
      <c r="D193">
        <v>5.8</v>
      </c>
      <c r="E193" s="10">
        <v>10.8</v>
      </c>
      <c r="F193">
        <f t="shared" si="2"/>
        <v>86.399999999999991</v>
      </c>
    </row>
    <row r="194" spans="1:6" x14ac:dyDescent="0.25">
      <c r="A194">
        <v>192</v>
      </c>
      <c r="B194">
        <v>75.5</v>
      </c>
      <c r="C194">
        <v>10.8</v>
      </c>
      <c r="D194">
        <v>6</v>
      </c>
      <c r="E194" s="10">
        <v>9.9</v>
      </c>
      <c r="F194">
        <f t="shared" si="2"/>
        <v>92.3</v>
      </c>
    </row>
    <row r="195" spans="1:6" x14ac:dyDescent="0.25">
      <c r="A195">
        <v>193</v>
      </c>
      <c r="B195">
        <v>17.2</v>
      </c>
      <c r="C195">
        <v>4.0999999999999996</v>
      </c>
      <c r="D195">
        <v>31.6</v>
      </c>
      <c r="E195" s="10">
        <v>5.9</v>
      </c>
      <c r="F195">
        <f t="shared" si="2"/>
        <v>52.9</v>
      </c>
    </row>
    <row r="196" spans="1:6" x14ac:dyDescent="0.25">
      <c r="A196">
        <v>194</v>
      </c>
      <c r="B196">
        <v>166.8</v>
      </c>
      <c r="C196">
        <v>42</v>
      </c>
      <c r="D196">
        <v>3.6</v>
      </c>
      <c r="E196" s="10">
        <v>19.600000000000001</v>
      </c>
      <c r="F196">
        <f t="shared" ref="F196:F202" si="3">SUM(B196:D196)</f>
        <v>212.4</v>
      </c>
    </row>
    <row r="197" spans="1:6" x14ac:dyDescent="0.25">
      <c r="A197">
        <v>195</v>
      </c>
      <c r="B197">
        <v>149.69999999999999</v>
      </c>
      <c r="C197">
        <v>35.6</v>
      </c>
      <c r="D197">
        <v>6</v>
      </c>
      <c r="E197" s="10">
        <v>17.3</v>
      </c>
      <c r="F197">
        <f t="shared" si="3"/>
        <v>191.29999999999998</v>
      </c>
    </row>
    <row r="198" spans="1:6" x14ac:dyDescent="0.25">
      <c r="A198">
        <v>196</v>
      </c>
      <c r="B198">
        <v>38.200000000000003</v>
      </c>
      <c r="C198">
        <v>3.7</v>
      </c>
      <c r="D198">
        <v>13.8</v>
      </c>
      <c r="E198" s="10">
        <v>7.6</v>
      </c>
      <c r="F198">
        <f t="shared" si="3"/>
        <v>55.7</v>
      </c>
    </row>
    <row r="199" spans="1:6" x14ac:dyDescent="0.25">
      <c r="A199">
        <v>197</v>
      </c>
      <c r="B199">
        <v>94.2</v>
      </c>
      <c r="C199">
        <v>4.9000000000000004</v>
      </c>
      <c r="D199">
        <v>8.1</v>
      </c>
      <c r="E199" s="10">
        <v>9.6999999999999993</v>
      </c>
      <c r="F199">
        <f t="shared" si="3"/>
        <v>107.2</v>
      </c>
    </row>
    <row r="200" spans="1:6" x14ac:dyDescent="0.25">
      <c r="A200">
        <v>198</v>
      </c>
      <c r="B200">
        <v>177</v>
      </c>
      <c r="C200">
        <v>9.3000000000000007</v>
      </c>
      <c r="D200">
        <v>6.4</v>
      </c>
      <c r="E200" s="10">
        <v>12.8</v>
      </c>
      <c r="F200">
        <f t="shared" si="3"/>
        <v>192.70000000000002</v>
      </c>
    </row>
    <row r="201" spans="1:6" x14ac:dyDescent="0.25">
      <c r="A201">
        <v>199</v>
      </c>
      <c r="B201">
        <v>283.60000000000002</v>
      </c>
      <c r="C201">
        <v>42</v>
      </c>
      <c r="D201">
        <v>66.2</v>
      </c>
      <c r="E201" s="10">
        <v>25.5</v>
      </c>
      <c r="F201">
        <f t="shared" si="3"/>
        <v>391.8</v>
      </c>
    </row>
    <row r="202" spans="1:6" x14ac:dyDescent="0.25">
      <c r="A202">
        <v>200</v>
      </c>
      <c r="B202">
        <v>232.1</v>
      </c>
      <c r="C202">
        <v>8.6</v>
      </c>
      <c r="D202">
        <v>8.6999999999999993</v>
      </c>
      <c r="E202" s="10">
        <v>13.4</v>
      </c>
      <c r="F202">
        <f t="shared" si="3"/>
        <v>249.39999999999998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topLeftCell="F82" zoomScale="140" zoomScaleNormal="140" workbookViewId="0">
      <selection activeCell="O88" sqref="O88:O89"/>
    </sheetView>
  </sheetViews>
  <sheetFormatPr defaultRowHeight="15" x14ac:dyDescent="0.25"/>
  <cols>
    <col min="2" max="2" width="20" customWidth="1"/>
  </cols>
  <sheetData>
    <row r="1" spans="1:13" x14ac:dyDescent="0.25">
      <c r="A1" t="s">
        <v>951</v>
      </c>
      <c r="B1" t="s">
        <v>879</v>
      </c>
    </row>
    <row r="2" spans="1:13" x14ac:dyDescent="0.25">
      <c r="A2" t="s">
        <v>949</v>
      </c>
      <c r="B2" t="s">
        <v>950</v>
      </c>
      <c r="C2" t="s">
        <v>965</v>
      </c>
      <c r="D2" t="s">
        <v>966</v>
      </c>
      <c r="E2" t="s">
        <v>967</v>
      </c>
      <c r="F2" t="s">
        <v>999</v>
      </c>
      <c r="G2" t="s">
        <v>967</v>
      </c>
      <c r="H2" t="s">
        <v>1022</v>
      </c>
      <c r="I2" t="s">
        <v>531</v>
      </c>
    </row>
    <row r="3" spans="1:13" x14ac:dyDescent="0.25">
      <c r="A3">
        <v>337.09999999999997</v>
      </c>
      <c r="B3">
        <v>22.1</v>
      </c>
      <c r="C3">
        <f>0.0487*A3+4.243</f>
        <v>20.659770000000002</v>
      </c>
      <c r="D3">
        <f>B3-C3</f>
        <v>1.4402299999999997</v>
      </c>
      <c r="E3">
        <f>D3^2</f>
        <v>2.0742624528999989</v>
      </c>
      <c r="F3">
        <v>14.022500000000001</v>
      </c>
      <c r="G3">
        <f>(B3-F3)^2</f>
        <v>65.246006250000008</v>
      </c>
      <c r="H3">
        <f>ABS(B3-C3)/B3</f>
        <v>6.5168778280542974E-2</v>
      </c>
      <c r="I3">
        <f>(B3-C3)^2</f>
        <v>2.0742624528999989</v>
      </c>
      <c r="K3" t="s">
        <v>952</v>
      </c>
    </row>
    <row r="4" spans="1:13" x14ac:dyDescent="0.25">
      <c r="A4">
        <v>128.9</v>
      </c>
      <c r="B4">
        <v>10.4</v>
      </c>
      <c r="C4">
        <f t="shared" ref="C4:C67" si="0">0.0487*A4+4.243</f>
        <v>10.520430000000001</v>
      </c>
      <c r="D4">
        <f t="shared" ref="D4:D67" si="1">B4-C4</f>
        <v>-0.1204300000000007</v>
      </c>
      <c r="E4">
        <f t="shared" ref="E4:E67" si="2">D4^2</f>
        <v>1.4503384900000169E-2</v>
      </c>
      <c r="F4">
        <v>14.022500000000001</v>
      </c>
      <c r="G4">
        <f t="shared" ref="G4:G67" si="3">(B4-F4)^2</f>
        <v>13.122506250000004</v>
      </c>
      <c r="H4">
        <f t="shared" ref="H4:H67" si="4">ABS(B4-C4)/B4</f>
        <v>1.1579807692307759E-2</v>
      </c>
      <c r="I4">
        <f t="shared" ref="I4:I67" si="5">(B4-C4)^2</f>
        <v>1.4503384900000169E-2</v>
      </c>
    </row>
    <row r="5" spans="1:13" x14ac:dyDescent="0.25">
      <c r="A5">
        <v>132.39999999999998</v>
      </c>
      <c r="B5">
        <v>9.3000000000000007</v>
      </c>
      <c r="C5">
        <f t="shared" si="0"/>
        <v>10.69088</v>
      </c>
      <c r="D5">
        <f t="shared" si="1"/>
        <v>-1.3908799999999992</v>
      </c>
      <c r="E5">
        <f t="shared" si="2"/>
        <v>1.9345471743999978</v>
      </c>
      <c r="F5">
        <v>14.022500000000001</v>
      </c>
      <c r="G5">
        <f t="shared" si="3"/>
        <v>22.302006250000002</v>
      </c>
      <c r="H5">
        <f t="shared" si="4"/>
        <v>0.14955698924731173</v>
      </c>
      <c r="I5">
        <f t="shared" si="5"/>
        <v>1.9345471743999978</v>
      </c>
      <c r="K5" t="s">
        <v>953</v>
      </c>
    </row>
    <row r="6" spans="1:13" x14ac:dyDescent="0.25">
      <c r="A6">
        <v>251.3</v>
      </c>
      <c r="B6">
        <v>18.5</v>
      </c>
      <c r="C6">
        <f t="shared" si="0"/>
        <v>16.481310000000001</v>
      </c>
      <c r="D6">
        <f t="shared" si="1"/>
        <v>2.0186899999999994</v>
      </c>
      <c r="E6">
        <f t="shared" si="2"/>
        <v>4.075109316099998</v>
      </c>
      <c r="F6">
        <v>14.022500000000001</v>
      </c>
      <c r="G6">
        <f t="shared" si="3"/>
        <v>20.048006249999993</v>
      </c>
      <c r="H6">
        <f t="shared" si="4"/>
        <v>0.10911837837837834</v>
      </c>
      <c r="I6">
        <f t="shared" si="5"/>
        <v>4.075109316099998</v>
      </c>
      <c r="K6" t="s">
        <v>954</v>
      </c>
    </row>
    <row r="7" spans="1:13" x14ac:dyDescent="0.25">
      <c r="A7">
        <v>250.00000000000003</v>
      </c>
      <c r="B7">
        <v>12.9</v>
      </c>
      <c r="C7">
        <f t="shared" si="0"/>
        <v>16.417999999999999</v>
      </c>
      <c r="D7">
        <f t="shared" si="1"/>
        <v>-3.5179999999999989</v>
      </c>
      <c r="E7">
        <f t="shared" si="2"/>
        <v>12.376323999999991</v>
      </c>
      <c r="F7">
        <v>14.022500000000001</v>
      </c>
      <c r="G7">
        <f t="shared" si="3"/>
        <v>1.2600062500000011</v>
      </c>
      <c r="H7">
        <f t="shared" si="4"/>
        <v>0.27271317829457353</v>
      </c>
      <c r="I7">
        <f t="shared" si="5"/>
        <v>12.376323999999991</v>
      </c>
      <c r="L7">
        <f>CORREL(A3:A202,B3:B202)</f>
        <v>0.86771230270174282</v>
      </c>
      <c r="M7" t="s">
        <v>955</v>
      </c>
    </row>
    <row r="8" spans="1:13" x14ac:dyDescent="0.25">
      <c r="A8">
        <v>132.6</v>
      </c>
      <c r="B8">
        <v>7.2</v>
      </c>
      <c r="C8">
        <f t="shared" si="0"/>
        <v>10.700620000000001</v>
      </c>
      <c r="D8">
        <f t="shared" si="1"/>
        <v>-3.5006200000000005</v>
      </c>
      <c r="E8">
        <f t="shared" si="2"/>
        <v>12.254340384400004</v>
      </c>
      <c r="F8">
        <v>14.022500000000001</v>
      </c>
      <c r="G8">
        <f t="shared" si="3"/>
        <v>46.546506250000007</v>
      </c>
      <c r="H8">
        <f t="shared" si="4"/>
        <v>0.48619722222222228</v>
      </c>
      <c r="I8">
        <f t="shared" si="5"/>
        <v>12.254340384400004</v>
      </c>
    </row>
    <row r="9" spans="1:13" x14ac:dyDescent="0.25">
      <c r="A9">
        <v>113.8</v>
      </c>
      <c r="B9">
        <v>11.8</v>
      </c>
      <c r="C9">
        <f t="shared" si="0"/>
        <v>9.7850600000000014</v>
      </c>
      <c r="D9">
        <f t="shared" si="1"/>
        <v>2.0149399999999993</v>
      </c>
      <c r="E9">
        <f t="shared" si="2"/>
        <v>4.0599832035999972</v>
      </c>
      <c r="F9">
        <v>14.022500000000001</v>
      </c>
      <c r="G9">
        <f t="shared" si="3"/>
        <v>4.9395062500000009</v>
      </c>
      <c r="H9">
        <f t="shared" si="4"/>
        <v>0.17075762711864401</v>
      </c>
      <c r="I9">
        <f t="shared" si="5"/>
        <v>4.0599832035999972</v>
      </c>
      <c r="K9" t="s">
        <v>956</v>
      </c>
    </row>
    <row r="10" spans="1:13" x14ac:dyDescent="0.25">
      <c r="A10">
        <v>151.4</v>
      </c>
      <c r="B10">
        <v>13.2</v>
      </c>
      <c r="C10">
        <f t="shared" si="0"/>
        <v>11.61618</v>
      </c>
      <c r="D10">
        <f t="shared" si="1"/>
        <v>1.5838199999999993</v>
      </c>
      <c r="E10">
        <f t="shared" si="2"/>
        <v>2.5084857923999979</v>
      </c>
      <c r="F10">
        <v>14.022500000000001</v>
      </c>
      <c r="G10">
        <f t="shared" si="3"/>
        <v>0.67650625000000253</v>
      </c>
      <c r="H10">
        <f t="shared" si="4"/>
        <v>0.1199863636363636</v>
      </c>
      <c r="I10">
        <f t="shared" si="5"/>
        <v>2.5084857923999979</v>
      </c>
    </row>
    <row r="11" spans="1:13" x14ac:dyDescent="0.25">
      <c r="A11">
        <v>11.7</v>
      </c>
      <c r="B11">
        <v>4.8</v>
      </c>
      <c r="C11">
        <f t="shared" si="0"/>
        <v>4.8127900000000006</v>
      </c>
      <c r="D11">
        <f t="shared" si="1"/>
        <v>-1.2790000000000745E-2</v>
      </c>
      <c r="E11">
        <f t="shared" si="2"/>
        <v>1.6358410000001907E-4</v>
      </c>
      <c r="F11">
        <v>14.022500000000001</v>
      </c>
      <c r="G11">
        <f t="shared" si="3"/>
        <v>85.054506250000003</v>
      </c>
      <c r="H11">
        <f t="shared" si="4"/>
        <v>2.6645833333334887E-3</v>
      </c>
      <c r="I11">
        <f t="shared" si="5"/>
        <v>1.6358410000001907E-4</v>
      </c>
      <c r="L11" t="s">
        <v>957</v>
      </c>
    </row>
    <row r="12" spans="1:13" x14ac:dyDescent="0.25">
      <c r="A12">
        <v>223.6</v>
      </c>
      <c r="B12">
        <v>10.6</v>
      </c>
      <c r="C12">
        <f t="shared" si="0"/>
        <v>15.13232</v>
      </c>
      <c r="D12">
        <f t="shared" si="1"/>
        <v>-4.5323200000000003</v>
      </c>
      <c r="E12">
        <f t="shared" si="2"/>
        <v>20.541924582400004</v>
      </c>
      <c r="F12">
        <v>14.022500000000001</v>
      </c>
      <c r="G12">
        <f t="shared" si="3"/>
        <v>11.713506250000009</v>
      </c>
      <c r="H12">
        <f t="shared" si="4"/>
        <v>0.42757735849056611</v>
      </c>
      <c r="I12">
        <f t="shared" si="5"/>
        <v>20.541924582400004</v>
      </c>
      <c r="L12" t="s">
        <v>958</v>
      </c>
    </row>
    <row r="13" spans="1:13" x14ac:dyDescent="0.25">
      <c r="A13">
        <v>96.1</v>
      </c>
      <c r="B13">
        <v>8.6</v>
      </c>
      <c r="C13">
        <f t="shared" si="0"/>
        <v>8.9230699999999992</v>
      </c>
      <c r="D13">
        <f t="shared" si="1"/>
        <v>-0.32306999999999952</v>
      </c>
      <c r="E13">
        <f t="shared" si="2"/>
        <v>0.10437422489999969</v>
      </c>
      <c r="F13">
        <v>14.022500000000001</v>
      </c>
      <c r="G13">
        <f t="shared" si="3"/>
        <v>29.403506250000014</v>
      </c>
      <c r="H13">
        <f t="shared" si="4"/>
        <v>3.7566279069767387E-2</v>
      </c>
      <c r="I13">
        <f t="shared" si="5"/>
        <v>0.10437422489999969</v>
      </c>
      <c r="L13" s="11" t="s">
        <v>959</v>
      </c>
    </row>
    <row r="14" spans="1:13" x14ac:dyDescent="0.25">
      <c r="A14">
        <v>242.7</v>
      </c>
      <c r="B14">
        <v>17.399999999999999</v>
      </c>
      <c r="C14">
        <f t="shared" si="0"/>
        <v>16.06249</v>
      </c>
      <c r="D14">
        <f t="shared" si="1"/>
        <v>1.3375099999999982</v>
      </c>
      <c r="E14">
        <f t="shared" si="2"/>
        <v>1.7889330000999952</v>
      </c>
      <c r="F14">
        <v>14.022500000000001</v>
      </c>
      <c r="G14">
        <f t="shared" si="3"/>
        <v>11.407506249999985</v>
      </c>
      <c r="H14">
        <f t="shared" si="4"/>
        <v>7.6868390804597606E-2</v>
      </c>
      <c r="I14">
        <f t="shared" si="5"/>
        <v>1.7889330000999952</v>
      </c>
    </row>
    <row r="15" spans="1:13" x14ac:dyDescent="0.25">
      <c r="A15">
        <v>124.80000000000001</v>
      </c>
      <c r="B15">
        <v>9.1999999999999993</v>
      </c>
      <c r="C15">
        <f t="shared" si="0"/>
        <v>10.32076</v>
      </c>
      <c r="D15">
        <f t="shared" si="1"/>
        <v>-1.1207600000000006</v>
      </c>
      <c r="E15">
        <f t="shared" si="2"/>
        <v>1.2561029776000014</v>
      </c>
      <c r="F15">
        <v>14.022500000000001</v>
      </c>
      <c r="G15">
        <f t="shared" si="3"/>
        <v>23.256506250000015</v>
      </c>
      <c r="H15">
        <f t="shared" si="4"/>
        <v>0.12182173913043486</v>
      </c>
      <c r="I15">
        <f t="shared" si="5"/>
        <v>1.2561029776000014</v>
      </c>
      <c r="K15" t="s">
        <v>960</v>
      </c>
    </row>
    <row r="16" spans="1:13" x14ac:dyDescent="0.25">
      <c r="A16">
        <v>112.3</v>
      </c>
      <c r="B16">
        <v>9.6999999999999993</v>
      </c>
      <c r="C16">
        <f t="shared" si="0"/>
        <v>9.7120099999999994</v>
      </c>
      <c r="D16">
        <f t="shared" si="1"/>
        <v>-1.2010000000000076E-2</v>
      </c>
      <c r="E16">
        <f t="shared" si="2"/>
        <v>1.4424010000000184E-4</v>
      </c>
      <c r="F16">
        <v>14.022500000000001</v>
      </c>
      <c r="G16">
        <f t="shared" si="3"/>
        <v>18.684006250000014</v>
      </c>
      <c r="H16">
        <f t="shared" si="4"/>
        <v>1.2381443298969152E-3</v>
      </c>
      <c r="I16">
        <f t="shared" si="5"/>
        <v>1.4424010000000184E-4</v>
      </c>
    </row>
    <row r="17" spans="1:17" x14ac:dyDescent="0.25">
      <c r="A17">
        <v>283</v>
      </c>
      <c r="B17">
        <v>19</v>
      </c>
      <c r="C17">
        <f t="shared" si="0"/>
        <v>18.025100000000002</v>
      </c>
      <c r="D17">
        <f t="shared" si="1"/>
        <v>0.9748999999999981</v>
      </c>
      <c r="E17">
        <f t="shared" si="2"/>
        <v>0.95043000999999627</v>
      </c>
      <c r="F17">
        <v>14.022500000000001</v>
      </c>
      <c r="G17">
        <f t="shared" si="3"/>
        <v>24.775506249999992</v>
      </c>
      <c r="H17">
        <f t="shared" si="4"/>
        <v>5.1310526315789376E-2</v>
      </c>
      <c r="I17">
        <f t="shared" si="5"/>
        <v>0.95043000999999627</v>
      </c>
      <c r="K17" t="s">
        <v>961</v>
      </c>
      <c r="Q17" t="s">
        <v>963</v>
      </c>
    </row>
    <row r="18" spans="1:17" x14ac:dyDescent="0.25">
      <c r="A18">
        <v>296</v>
      </c>
      <c r="B18">
        <v>22.4</v>
      </c>
      <c r="C18">
        <f t="shared" si="0"/>
        <v>18.658200000000001</v>
      </c>
      <c r="D18">
        <f t="shared" si="1"/>
        <v>3.7417999999999978</v>
      </c>
      <c r="E18">
        <f t="shared" si="2"/>
        <v>14.001067239999983</v>
      </c>
      <c r="F18">
        <v>14.022500000000001</v>
      </c>
      <c r="G18">
        <f t="shared" si="3"/>
        <v>70.18250624999996</v>
      </c>
      <c r="H18">
        <f t="shared" si="4"/>
        <v>0.16704464285714277</v>
      </c>
      <c r="I18">
        <f t="shared" si="5"/>
        <v>14.001067239999983</v>
      </c>
      <c r="Q18" t="s">
        <v>964</v>
      </c>
    </row>
    <row r="19" spans="1:17" x14ac:dyDescent="0.25">
      <c r="A19">
        <v>218.4</v>
      </c>
      <c r="B19">
        <v>12.5</v>
      </c>
      <c r="C19">
        <f t="shared" si="0"/>
        <v>14.87908</v>
      </c>
      <c r="D19">
        <f t="shared" si="1"/>
        <v>-2.3790800000000001</v>
      </c>
      <c r="E19">
        <f t="shared" si="2"/>
        <v>5.6600216464000006</v>
      </c>
      <c r="F19">
        <v>14.022500000000001</v>
      </c>
      <c r="G19">
        <f t="shared" si="3"/>
        <v>2.3180062500000025</v>
      </c>
      <c r="H19">
        <f t="shared" si="4"/>
        <v>0.19032640000000001</v>
      </c>
      <c r="I19">
        <f t="shared" si="5"/>
        <v>5.6600216464000006</v>
      </c>
      <c r="K19" t="s">
        <v>962</v>
      </c>
    </row>
    <row r="20" spans="1:17" x14ac:dyDescent="0.25">
      <c r="A20">
        <v>376.8</v>
      </c>
      <c r="B20">
        <v>24.4</v>
      </c>
      <c r="C20">
        <f t="shared" si="0"/>
        <v>22.593159999999997</v>
      </c>
      <c r="D20">
        <f t="shared" si="1"/>
        <v>1.8068400000000011</v>
      </c>
      <c r="E20">
        <f t="shared" si="2"/>
        <v>3.2646707856000039</v>
      </c>
      <c r="F20">
        <v>14.022500000000001</v>
      </c>
      <c r="G20">
        <f t="shared" si="3"/>
        <v>107.69250624999995</v>
      </c>
      <c r="H20">
        <f t="shared" si="4"/>
        <v>7.4050819672131202E-2</v>
      </c>
      <c r="I20">
        <f t="shared" si="5"/>
        <v>3.2646707856000039</v>
      </c>
    </row>
    <row r="21" spans="1:17" x14ac:dyDescent="0.25">
      <c r="A21">
        <v>108</v>
      </c>
      <c r="B21">
        <v>11.3</v>
      </c>
      <c r="C21">
        <f t="shared" si="0"/>
        <v>9.502600000000001</v>
      </c>
      <c r="D21">
        <f t="shared" si="1"/>
        <v>1.7973999999999997</v>
      </c>
      <c r="E21">
        <f t="shared" si="2"/>
        <v>3.2306467599999986</v>
      </c>
      <c r="F21">
        <v>14.022500000000001</v>
      </c>
      <c r="G21">
        <f t="shared" si="3"/>
        <v>7.412006250000001</v>
      </c>
      <c r="H21">
        <f t="shared" si="4"/>
        <v>0.15906194690265482</v>
      </c>
      <c r="I21">
        <f t="shared" si="5"/>
        <v>3.2306467599999986</v>
      </c>
      <c r="K21" t="s">
        <v>969</v>
      </c>
    </row>
    <row r="22" spans="1:17" x14ac:dyDescent="0.25">
      <c r="A22">
        <v>190.3</v>
      </c>
      <c r="B22">
        <v>14.6</v>
      </c>
      <c r="C22">
        <f t="shared" si="0"/>
        <v>13.510610000000002</v>
      </c>
      <c r="D22">
        <f t="shared" si="1"/>
        <v>1.0893899999999981</v>
      </c>
      <c r="E22">
        <f t="shared" si="2"/>
        <v>1.1867705720999959</v>
      </c>
      <c r="F22">
        <v>14.022500000000001</v>
      </c>
      <c r="G22">
        <f t="shared" si="3"/>
        <v>0.33350624999999862</v>
      </c>
      <c r="H22">
        <f t="shared" si="4"/>
        <v>7.4615753424657399E-2</v>
      </c>
      <c r="I22">
        <f t="shared" si="5"/>
        <v>1.1867705720999959</v>
      </c>
      <c r="L22" t="s">
        <v>970</v>
      </c>
    </row>
    <row r="23" spans="1:17" x14ac:dyDescent="0.25">
      <c r="A23">
        <v>299.5</v>
      </c>
      <c r="B23">
        <v>18</v>
      </c>
      <c r="C23">
        <f t="shared" si="0"/>
        <v>18.82865</v>
      </c>
      <c r="D23">
        <f t="shared" si="1"/>
        <v>-0.82864999999999966</v>
      </c>
      <c r="E23">
        <f t="shared" si="2"/>
        <v>0.68666082249999949</v>
      </c>
      <c r="F23">
        <v>14.022500000000001</v>
      </c>
      <c r="G23">
        <f t="shared" si="3"/>
        <v>15.820506249999994</v>
      </c>
      <c r="H23">
        <f t="shared" si="4"/>
        <v>4.603611111111109E-2</v>
      </c>
      <c r="I23">
        <f t="shared" si="5"/>
        <v>0.68666082249999949</v>
      </c>
    </row>
    <row r="24" spans="1:17" x14ac:dyDescent="0.25">
      <c r="A24">
        <v>266</v>
      </c>
      <c r="B24">
        <v>12.5</v>
      </c>
      <c r="C24">
        <f t="shared" si="0"/>
        <v>17.197200000000002</v>
      </c>
      <c r="D24">
        <f t="shared" si="1"/>
        <v>-4.6972000000000023</v>
      </c>
      <c r="E24">
        <f t="shared" si="2"/>
        <v>22.063687840000021</v>
      </c>
      <c r="F24">
        <v>14.022500000000001</v>
      </c>
      <c r="G24">
        <f t="shared" si="3"/>
        <v>2.3180062500000025</v>
      </c>
      <c r="H24">
        <f t="shared" si="4"/>
        <v>0.37577600000000017</v>
      </c>
      <c r="I24">
        <f t="shared" si="5"/>
        <v>22.063687840000021</v>
      </c>
      <c r="K24" t="s">
        <v>971</v>
      </c>
    </row>
    <row r="25" spans="1:17" x14ac:dyDescent="0.25">
      <c r="A25">
        <v>78.7</v>
      </c>
      <c r="B25">
        <v>5.6</v>
      </c>
      <c r="C25">
        <f t="shared" si="0"/>
        <v>8.0756900000000016</v>
      </c>
      <c r="D25">
        <f t="shared" si="1"/>
        <v>-2.4756900000000019</v>
      </c>
      <c r="E25">
        <f t="shared" si="2"/>
        <v>6.1290409761000095</v>
      </c>
      <c r="F25">
        <v>14.022500000000001</v>
      </c>
      <c r="G25">
        <f t="shared" si="3"/>
        <v>70.938506250000017</v>
      </c>
      <c r="H25">
        <f t="shared" si="4"/>
        <v>0.44208750000000036</v>
      </c>
      <c r="I25">
        <f t="shared" si="5"/>
        <v>6.1290409761000095</v>
      </c>
    </row>
    <row r="26" spans="1:17" x14ac:dyDescent="0.25">
      <c r="A26">
        <v>271.40000000000003</v>
      </c>
      <c r="B26">
        <v>15.5</v>
      </c>
      <c r="C26">
        <f t="shared" si="0"/>
        <v>17.460180000000001</v>
      </c>
      <c r="D26">
        <f t="shared" si="1"/>
        <v>-1.9601800000000011</v>
      </c>
      <c r="E26">
        <f t="shared" si="2"/>
        <v>3.8423056324000044</v>
      </c>
      <c r="F26">
        <v>14.022500000000001</v>
      </c>
      <c r="G26">
        <f t="shared" si="3"/>
        <v>2.1830062499999974</v>
      </c>
      <c r="H26">
        <f t="shared" si="4"/>
        <v>0.1264632258064517</v>
      </c>
      <c r="I26">
        <f t="shared" si="5"/>
        <v>3.8423056324000044</v>
      </c>
      <c r="L26" t="s">
        <v>972</v>
      </c>
    </row>
    <row r="27" spans="1:17" x14ac:dyDescent="0.25">
      <c r="A27">
        <v>93.199999999999989</v>
      </c>
      <c r="B27">
        <v>9.6999999999999993</v>
      </c>
      <c r="C27">
        <f t="shared" si="0"/>
        <v>8.781839999999999</v>
      </c>
      <c r="D27">
        <f t="shared" si="1"/>
        <v>0.91816000000000031</v>
      </c>
      <c r="E27">
        <f t="shared" si="2"/>
        <v>0.84301778560000051</v>
      </c>
      <c r="F27">
        <v>14.022500000000001</v>
      </c>
      <c r="G27">
        <f t="shared" si="3"/>
        <v>18.684006250000014</v>
      </c>
      <c r="H27">
        <f t="shared" si="4"/>
        <v>9.4655670103092823E-2</v>
      </c>
      <c r="I27">
        <f t="shared" si="5"/>
        <v>0.84301778560000051</v>
      </c>
    </row>
    <row r="28" spans="1:17" x14ac:dyDescent="0.25">
      <c r="A28">
        <v>285.89999999999998</v>
      </c>
      <c r="B28">
        <v>12</v>
      </c>
      <c r="C28">
        <f t="shared" si="0"/>
        <v>18.166329999999999</v>
      </c>
      <c r="D28">
        <f t="shared" si="1"/>
        <v>-6.1663299999999985</v>
      </c>
      <c r="E28">
        <f t="shared" si="2"/>
        <v>38.023625668899982</v>
      </c>
      <c r="F28">
        <v>14.022500000000001</v>
      </c>
      <c r="G28">
        <f t="shared" si="3"/>
        <v>4.0905062500000033</v>
      </c>
      <c r="H28">
        <f t="shared" si="4"/>
        <v>0.51386083333333321</v>
      </c>
      <c r="I28">
        <f t="shared" si="5"/>
        <v>38.023625668899982</v>
      </c>
      <c r="L28" t="s">
        <v>973</v>
      </c>
    </row>
    <row r="29" spans="1:17" x14ac:dyDescent="0.25">
      <c r="A29">
        <v>184.8</v>
      </c>
      <c r="B29">
        <v>15</v>
      </c>
      <c r="C29">
        <f t="shared" si="0"/>
        <v>13.242760000000001</v>
      </c>
      <c r="D29">
        <f t="shared" si="1"/>
        <v>1.7572399999999995</v>
      </c>
      <c r="E29">
        <f t="shared" si="2"/>
        <v>3.0878924175999982</v>
      </c>
      <c r="F29">
        <v>14.022500000000001</v>
      </c>
      <c r="G29">
        <f t="shared" si="3"/>
        <v>0.95550624999999834</v>
      </c>
      <c r="H29">
        <f t="shared" si="4"/>
        <v>0.1171493333333333</v>
      </c>
      <c r="I29">
        <f t="shared" si="5"/>
        <v>3.0878924175999982</v>
      </c>
    </row>
    <row r="30" spans="1:17" x14ac:dyDescent="0.25">
      <c r="A30">
        <v>279.7</v>
      </c>
      <c r="B30">
        <v>15.9</v>
      </c>
      <c r="C30">
        <f t="shared" si="0"/>
        <v>17.86439</v>
      </c>
      <c r="D30">
        <f t="shared" si="1"/>
        <v>-1.9643899999999999</v>
      </c>
      <c r="E30">
        <f t="shared" si="2"/>
        <v>3.8588280720999992</v>
      </c>
      <c r="F30">
        <v>14.022500000000001</v>
      </c>
      <c r="G30">
        <f t="shared" si="3"/>
        <v>3.5250062499999983</v>
      </c>
      <c r="H30">
        <f t="shared" si="4"/>
        <v>0.12354654088050314</v>
      </c>
      <c r="I30">
        <f t="shared" si="5"/>
        <v>3.8588280720999992</v>
      </c>
      <c r="L30" t="s">
        <v>974</v>
      </c>
    </row>
    <row r="31" spans="1:17" x14ac:dyDescent="0.25">
      <c r="A31">
        <v>298.8</v>
      </c>
      <c r="B31">
        <v>18.899999999999999</v>
      </c>
      <c r="C31">
        <f t="shared" si="0"/>
        <v>18.794560000000001</v>
      </c>
      <c r="D31">
        <f t="shared" si="1"/>
        <v>0.10543999999999798</v>
      </c>
      <c r="E31">
        <f t="shared" si="2"/>
        <v>1.1117593599999575E-2</v>
      </c>
      <c r="F31">
        <v>14.022500000000001</v>
      </c>
      <c r="G31">
        <f t="shared" si="3"/>
        <v>23.790006249999976</v>
      </c>
      <c r="H31">
        <f t="shared" si="4"/>
        <v>5.5788359788358725E-3</v>
      </c>
      <c r="I31">
        <f t="shared" si="5"/>
        <v>1.1117593599999575E-2</v>
      </c>
    </row>
    <row r="32" spans="1:17" x14ac:dyDescent="0.25">
      <c r="A32">
        <v>127.39999999999999</v>
      </c>
      <c r="B32">
        <v>10.5</v>
      </c>
      <c r="C32">
        <f t="shared" si="0"/>
        <v>10.447379999999999</v>
      </c>
      <c r="D32">
        <f t="shared" si="1"/>
        <v>5.2620000000000999E-2</v>
      </c>
      <c r="E32">
        <f t="shared" si="2"/>
        <v>2.7688644000001053E-3</v>
      </c>
      <c r="F32">
        <v>14.022500000000001</v>
      </c>
      <c r="G32">
        <f t="shared" si="3"/>
        <v>12.408006250000007</v>
      </c>
      <c r="H32">
        <f t="shared" si="4"/>
        <v>5.0114285714286666E-3</v>
      </c>
      <c r="I32">
        <f t="shared" si="5"/>
        <v>2.7688644000001053E-3</v>
      </c>
      <c r="L32" t="s">
        <v>975</v>
      </c>
    </row>
    <row r="33" spans="1:16" x14ac:dyDescent="0.25">
      <c r="A33">
        <v>364.4</v>
      </c>
      <c r="B33">
        <v>21.4</v>
      </c>
      <c r="C33">
        <f t="shared" si="0"/>
        <v>21.989280000000001</v>
      </c>
      <c r="D33">
        <f t="shared" si="1"/>
        <v>-0.58928000000000225</v>
      </c>
      <c r="E33">
        <f t="shared" si="2"/>
        <v>0.34725091840000266</v>
      </c>
      <c r="F33">
        <v>14.022500000000001</v>
      </c>
      <c r="G33">
        <f t="shared" si="3"/>
        <v>54.427506249999965</v>
      </c>
      <c r="H33">
        <f t="shared" si="4"/>
        <v>2.7536448598130949E-2</v>
      </c>
      <c r="I33">
        <f t="shared" si="5"/>
        <v>0.34725091840000266</v>
      </c>
    </row>
    <row r="34" spans="1:16" x14ac:dyDescent="0.25">
      <c r="A34">
        <v>168.9</v>
      </c>
      <c r="B34">
        <v>11.9</v>
      </c>
      <c r="C34">
        <f t="shared" si="0"/>
        <v>12.468430000000001</v>
      </c>
      <c r="D34">
        <f t="shared" si="1"/>
        <v>-0.5684300000000011</v>
      </c>
      <c r="E34">
        <f t="shared" si="2"/>
        <v>0.32311266490000123</v>
      </c>
      <c r="F34">
        <v>14.022500000000001</v>
      </c>
      <c r="G34">
        <f t="shared" si="3"/>
        <v>4.5050062500000019</v>
      </c>
      <c r="H34">
        <f t="shared" si="4"/>
        <v>4.7767226890756395E-2</v>
      </c>
      <c r="I34">
        <f t="shared" si="5"/>
        <v>0.32311266490000123</v>
      </c>
    </row>
    <row r="35" spans="1:16" x14ac:dyDescent="0.25">
      <c r="A35">
        <v>128.69999999999999</v>
      </c>
      <c r="B35">
        <v>9.6</v>
      </c>
      <c r="C35">
        <f t="shared" si="0"/>
        <v>10.51069</v>
      </c>
      <c r="D35">
        <f t="shared" si="1"/>
        <v>-0.91069000000000067</v>
      </c>
      <c r="E35">
        <f t="shared" si="2"/>
        <v>0.82935627610000118</v>
      </c>
      <c r="F35">
        <v>14.022500000000001</v>
      </c>
      <c r="G35">
        <f t="shared" si="3"/>
        <v>19.558506250000011</v>
      </c>
      <c r="H35">
        <f t="shared" si="4"/>
        <v>9.4863541666666745E-2</v>
      </c>
      <c r="I35">
        <f t="shared" si="5"/>
        <v>0.82935627610000118</v>
      </c>
      <c r="L35" t="s">
        <v>976</v>
      </c>
    </row>
    <row r="36" spans="1:16" x14ac:dyDescent="0.25">
      <c r="A36">
        <v>285.90000000000003</v>
      </c>
      <c r="B36">
        <v>17.399999999999999</v>
      </c>
      <c r="C36">
        <f t="shared" si="0"/>
        <v>18.166330000000002</v>
      </c>
      <c r="D36">
        <f t="shared" si="1"/>
        <v>-0.76633000000000351</v>
      </c>
      <c r="E36">
        <f t="shared" si="2"/>
        <v>0.58726166890000542</v>
      </c>
      <c r="F36">
        <v>14.022500000000001</v>
      </c>
      <c r="G36">
        <f t="shared" si="3"/>
        <v>11.407506249999985</v>
      </c>
      <c r="H36">
        <f t="shared" si="4"/>
        <v>4.4041954022988709E-2</v>
      </c>
      <c r="I36">
        <f t="shared" si="5"/>
        <v>0.58726166890000542</v>
      </c>
      <c r="M36" t="s">
        <v>977</v>
      </c>
    </row>
    <row r="37" spans="1:16" x14ac:dyDescent="0.25">
      <c r="A37">
        <v>104.50000000000001</v>
      </c>
      <c r="B37">
        <v>9.5</v>
      </c>
      <c r="C37">
        <f t="shared" si="0"/>
        <v>9.3321500000000022</v>
      </c>
      <c r="D37">
        <f t="shared" si="1"/>
        <v>0.16784999999999783</v>
      </c>
      <c r="E37">
        <f t="shared" si="2"/>
        <v>2.8173622499999273E-2</v>
      </c>
      <c r="F37">
        <v>14.022500000000001</v>
      </c>
      <c r="G37">
        <f t="shared" si="3"/>
        <v>20.453006250000008</v>
      </c>
      <c r="H37">
        <f t="shared" si="4"/>
        <v>1.7668421052631351E-2</v>
      </c>
      <c r="I37">
        <f t="shared" si="5"/>
        <v>2.8173622499999273E-2</v>
      </c>
      <c r="N37" t="s">
        <v>978</v>
      </c>
    </row>
    <row r="38" spans="1:16" x14ac:dyDescent="0.25">
      <c r="A38">
        <v>303.3</v>
      </c>
      <c r="B38">
        <v>12.8</v>
      </c>
      <c r="C38">
        <f t="shared" si="0"/>
        <v>19.013710000000003</v>
      </c>
      <c r="D38">
        <f t="shared" si="1"/>
        <v>-6.2137100000000025</v>
      </c>
      <c r="E38">
        <f t="shared" si="2"/>
        <v>38.610191964100032</v>
      </c>
      <c r="F38">
        <v>14.022500000000001</v>
      </c>
      <c r="G38">
        <f t="shared" si="3"/>
        <v>1.4945062500000004</v>
      </c>
      <c r="H38">
        <f t="shared" si="4"/>
        <v>0.4854460937500002</v>
      </c>
      <c r="I38">
        <f t="shared" si="5"/>
        <v>38.610191964100032</v>
      </c>
      <c r="N38" t="s">
        <v>979</v>
      </c>
    </row>
    <row r="39" spans="1:16" x14ac:dyDescent="0.25">
      <c r="A39">
        <v>315.7</v>
      </c>
      <c r="B39">
        <v>25.4</v>
      </c>
      <c r="C39">
        <f t="shared" si="0"/>
        <v>19.61759</v>
      </c>
      <c r="D39">
        <f t="shared" si="1"/>
        <v>5.7824099999999987</v>
      </c>
      <c r="E39">
        <f t="shared" si="2"/>
        <v>33.436265408099985</v>
      </c>
      <c r="F39">
        <v>14.022500000000001</v>
      </c>
      <c r="G39">
        <f t="shared" si="3"/>
        <v>129.44750624999995</v>
      </c>
      <c r="H39">
        <f t="shared" si="4"/>
        <v>0.22765393700787398</v>
      </c>
      <c r="I39">
        <f t="shared" si="5"/>
        <v>33.436265408099985</v>
      </c>
      <c r="O39" t="s">
        <v>980</v>
      </c>
    </row>
    <row r="40" spans="1:16" x14ac:dyDescent="0.25">
      <c r="A40">
        <v>169.8</v>
      </c>
      <c r="B40">
        <v>14.7</v>
      </c>
      <c r="C40">
        <f t="shared" si="0"/>
        <v>12.512260000000001</v>
      </c>
      <c r="D40">
        <f t="shared" si="1"/>
        <v>2.187739999999998</v>
      </c>
      <c r="E40">
        <f t="shared" si="2"/>
        <v>4.7862063075999917</v>
      </c>
      <c r="F40">
        <v>14.022500000000001</v>
      </c>
      <c r="G40">
        <f t="shared" si="3"/>
        <v>0.4590062499999979</v>
      </c>
      <c r="H40">
        <f t="shared" si="4"/>
        <v>0.14882585034013593</v>
      </c>
      <c r="I40">
        <f t="shared" si="5"/>
        <v>4.7862063075999917</v>
      </c>
      <c r="O40" t="s">
        <v>981</v>
      </c>
    </row>
    <row r="41" spans="1:16" x14ac:dyDescent="0.25">
      <c r="A41">
        <v>104.9</v>
      </c>
      <c r="B41">
        <v>10.1</v>
      </c>
      <c r="C41">
        <f t="shared" si="0"/>
        <v>9.3516300000000001</v>
      </c>
      <c r="D41">
        <f t="shared" si="1"/>
        <v>0.74836999999999954</v>
      </c>
      <c r="E41">
        <f t="shared" si="2"/>
        <v>0.56005765689999931</v>
      </c>
      <c r="F41">
        <v>14.022500000000001</v>
      </c>
      <c r="G41">
        <f t="shared" si="3"/>
        <v>15.38600625000001</v>
      </c>
      <c r="H41">
        <f t="shared" si="4"/>
        <v>7.4096039603960356E-2</v>
      </c>
      <c r="I41">
        <f t="shared" si="5"/>
        <v>0.56005765689999931</v>
      </c>
      <c r="O41" t="s">
        <v>982</v>
      </c>
    </row>
    <row r="42" spans="1:16" x14ac:dyDescent="0.25">
      <c r="A42">
        <v>297.7</v>
      </c>
      <c r="B42">
        <v>21.5</v>
      </c>
      <c r="C42">
        <f t="shared" si="0"/>
        <v>18.74099</v>
      </c>
      <c r="D42">
        <f t="shared" si="1"/>
        <v>2.75901</v>
      </c>
      <c r="E42">
        <f t="shared" si="2"/>
        <v>7.6121361800999994</v>
      </c>
      <c r="F42">
        <v>14.022500000000001</v>
      </c>
      <c r="G42">
        <f t="shared" si="3"/>
        <v>55.913006249999988</v>
      </c>
      <c r="H42">
        <f t="shared" si="4"/>
        <v>0.12832604651162791</v>
      </c>
      <c r="I42">
        <f t="shared" si="5"/>
        <v>7.6121361800999994</v>
      </c>
      <c r="N42" t="s">
        <v>985</v>
      </c>
    </row>
    <row r="43" spans="1:16" x14ac:dyDescent="0.25">
      <c r="A43">
        <v>256.40000000000003</v>
      </c>
      <c r="B43">
        <v>16.600000000000001</v>
      </c>
      <c r="C43">
        <f t="shared" si="0"/>
        <v>16.729680000000002</v>
      </c>
      <c r="D43">
        <f t="shared" si="1"/>
        <v>-0.12968000000000046</v>
      </c>
      <c r="E43">
        <f t="shared" si="2"/>
        <v>1.6816902400000118E-2</v>
      </c>
      <c r="F43">
        <v>14.022500000000001</v>
      </c>
      <c r="G43">
        <f t="shared" si="3"/>
        <v>6.6435062500000033</v>
      </c>
      <c r="H43">
        <f t="shared" si="4"/>
        <v>7.8120481927711118E-3</v>
      </c>
      <c r="I43">
        <f t="shared" si="5"/>
        <v>1.6816902400000118E-2</v>
      </c>
      <c r="L43" t="s">
        <v>983</v>
      </c>
    </row>
    <row r="44" spans="1:16" x14ac:dyDescent="0.25">
      <c r="A44">
        <v>249.10000000000002</v>
      </c>
      <c r="B44">
        <v>17.100000000000001</v>
      </c>
      <c r="C44">
        <f t="shared" si="0"/>
        <v>16.374169999999999</v>
      </c>
      <c r="D44">
        <f t="shared" si="1"/>
        <v>0.72583000000000197</v>
      </c>
      <c r="E44">
        <f t="shared" si="2"/>
        <v>0.52682918890000285</v>
      </c>
      <c r="F44">
        <v>14.022500000000001</v>
      </c>
      <c r="G44">
        <f t="shared" si="3"/>
        <v>9.4710062500000038</v>
      </c>
      <c r="H44">
        <f t="shared" si="4"/>
        <v>4.2446198830409468E-2</v>
      </c>
      <c r="I44">
        <f t="shared" si="5"/>
        <v>0.52682918890000285</v>
      </c>
      <c r="M44" t="s">
        <v>984</v>
      </c>
    </row>
    <row r="45" spans="1:16" x14ac:dyDescent="0.25">
      <c r="A45">
        <v>323.10000000000002</v>
      </c>
      <c r="B45">
        <v>20.7</v>
      </c>
      <c r="C45">
        <f t="shared" si="0"/>
        <v>19.977969999999999</v>
      </c>
      <c r="D45">
        <f t="shared" si="1"/>
        <v>0.72203000000000017</v>
      </c>
      <c r="E45">
        <f t="shared" si="2"/>
        <v>0.52132732090000022</v>
      </c>
      <c r="F45">
        <v>14.022500000000001</v>
      </c>
      <c r="G45">
        <f t="shared" si="3"/>
        <v>44.589006249999976</v>
      </c>
      <c r="H45">
        <f t="shared" si="4"/>
        <v>3.4880676328502426E-2</v>
      </c>
      <c r="I45">
        <f t="shared" si="5"/>
        <v>0.52132732090000022</v>
      </c>
      <c r="K45" t="s">
        <v>1027</v>
      </c>
    </row>
    <row r="46" spans="1:16" x14ac:dyDescent="0.25">
      <c r="A46">
        <v>241.70000000000002</v>
      </c>
      <c r="B46">
        <v>12.9</v>
      </c>
      <c r="C46">
        <f t="shared" si="0"/>
        <v>16.01379</v>
      </c>
      <c r="D46">
        <f t="shared" si="1"/>
        <v>-3.1137899999999998</v>
      </c>
      <c r="E46">
        <f t="shared" si="2"/>
        <v>9.6956881640999981</v>
      </c>
      <c r="F46">
        <v>14.022500000000001</v>
      </c>
      <c r="G46">
        <f t="shared" si="3"/>
        <v>1.2600062500000011</v>
      </c>
      <c r="H46">
        <f t="shared" si="4"/>
        <v>0.24137906976744183</v>
      </c>
      <c r="I46">
        <f t="shared" si="5"/>
        <v>9.6956881640999981</v>
      </c>
      <c r="L46" t="s">
        <v>965</v>
      </c>
    </row>
    <row r="47" spans="1:16" x14ac:dyDescent="0.25">
      <c r="A47">
        <v>94.1</v>
      </c>
      <c r="B47">
        <v>8.5</v>
      </c>
      <c r="C47">
        <f t="shared" si="0"/>
        <v>8.8256699999999988</v>
      </c>
      <c r="D47">
        <f t="shared" si="1"/>
        <v>-0.32566999999999879</v>
      </c>
      <c r="E47">
        <f t="shared" si="2"/>
        <v>0.10606094889999922</v>
      </c>
      <c r="F47">
        <v>14.022500000000001</v>
      </c>
      <c r="G47">
        <f t="shared" si="3"/>
        <v>30.49800625000001</v>
      </c>
      <c r="H47">
        <f t="shared" si="4"/>
        <v>3.8314117647058679E-2</v>
      </c>
      <c r="I47">
        <f t="shared" si="5"/>
        <v>0.10606094889999922</v>
      </c>
      <c r="O47" t="s">
        <v>533</v>
      </c>
    </row>
    <row r="48" spans="1:16" x14ac:dyDescent="0.25">
      <c r="A48">
        <v>229.1</v>
      </c>
      <c r="B48">
        <v>14.9</v>
      </c>
      <c r="C48">
        <f t="shared" si="0"/>
        <v>15.400169999999999</v>
      </c>
      <c r="D48">
        <f t="shared" si="1"/>
        <v>-0.50016999999999889</v>
      </c>
      <c r="E48">
        <f t="shared" si="2"/>
        <v>0.2501700288999989</v>
      </c>
      <c r="F48">
        <v>14.022500000000001</v>
      </c>
      <c r="G48">
        <f t="shared" si="3"/>
        <v>0.77000624999999912</v>
      </c>
      <c r="H48">
        <f t="shared" si="4"/>
        <v>3.356845637583885E-2</v>
      </c>
      <c r="I48">
        <f t="shared" si="5"/>
        <v>0.2501700288999989</v>
      </c>
      <c r="L48" t="s">
        <v>986</v>
      </c>
      <c r="O48" t="s">
        <v>1030</v>
      </c>
      <c r="P48" t="s">
        <v>1028</v>
      </c>
    </row>
    <row r="49" spans="1:17" x14ac:dyDescent="0.25">
      <c r="A49">
        <v>135.30000000000001</v>
      </c>
      <c r="B49">
        <v>10.6</v>
      </c>
      <c r="C49">
        <f t="shared" si="0"/>
        <v>10.83211</v>
      </c>
      <c r="D49">
        <f t="shared" si="1"/>
        <v>-0.23211000000000048</v>
      </c>
      <c r="E49">
        <f t="shared" si="2"/>
        <v>5.3875052100000223E-2</v>
      </c>
      <c r="F49">
        <v>14.022500000000001</v>
      </c>
      <c r="G49">
        <f t="shared" si="3"/>
        <v>11.713506250000009</v>
      </c>
      <c r="H49">
        <f t="shared" si="4"/>
        <v>2.18971698113208E-2</v>
      </c>
      <c r="I49">
        <f t="shared" si="5"/>
        <v>5.3875052100000223E-2</v>
      </c>
      <c r="O49" t="s">
        <v>1031</v>
      </c>
      <c r="P49" t="s">
        <v>1029</v>
      </c>
      <c r="Q49" t="s">
        <v>1032</v>
      </c>
    </row>
    <row r="50" spans="1:17" x14ac:dyDescent="0.25">
      <c r="A50">
        <v>299.89999999999998</v>
      </c>
      <c r="B50">
        <v>23.2</v>
      </c>
      <c r="C50">
        <f t="shared" si="0"/>
        <v>18.848129999999998</v>
      </c>
      <c r="D50">
        <f t="shared" si="1"/>
        <v>4.3518700000000017</v>
      </c>
      <c r="E50">
        <f t="shared" si="2"/>
        <v>18.938772496900015</v>
      </c>
      <c r="F50">
        <v>14.022500000000001</v>
      </c>
      <c r="G50">
        <f t="shared" si="3"/>
        <v>84.226506249999971</v>
      </c>
      <c r="H50">
        <f t="shared" si="4"/>
        <v>0.18758060344827593</v>
      </c>
      <c r="I50">
        <f t="shared" si="5"/>
        <v>18.938772496900015</v>
      </c>
      <c r="K50" t="s">
        <v>987</v>
      </c>
      <c r="L50" t="s">
        <v>988</v>
      </c>
      <c r="Q50" t="s">
        <v>1033</v>
      </c>
    </row>
    <row r="51" spans="1:17" x14ac:dyDescent="0.25">
      <c r="A51">
        <v>292.89999999999998</v>
      </c>
      <c r="B51">
        <v>14.8</v>
      </c>
      <c r="C51">
        <f t="shared" si="0"/>
        <v>18.50723</v>
      </c>
      <c r="D51">
        <f t="shared" si="1"/>
        <v>-3.7072299999999991</v>
      </c>
      <c r="E51">
        <f t="shared" si="2"/>
        <v>13.743554272899994</v>
      </c>
      <c r="F51">
        <v>14.022500000000001</v>
      </c>
      <c r="G51">
        <f t="shared" si="3"/>
        <v>0.6045062499999998</v>
      </c>
      <c r="H51">
        <f t="shared" si="4"/>
        <v>0.25048851351351342</v>
      </c>
      <c r="I51">
        <f t="shared" si="5"/>
        <v>13.743554272899994</v>
      </c>
      <c r="K51" t="s">
        <v>989</v>
      </c>
      <c r="L51" t="s">
        <v>990</v>
      </c>
      <c r="Q51" t="s">
        <v>1034</v>
      </c>
    </row>
    <row r="52" spans="1:17" x14ac:dyDescent="0.25">
      <c r="A52">
        <v>115.4</v>
      </c>
      <c r="B52">
        <v>9.6999999999999993</v>
      </c>
      <c r="C52">
        <f t="shared" si="0"/>
        <v>9.8629800000000003</v>
      </c>
      <c r="D52">
        <f t="shared" si="1"/>
        <v>-0.16298000000000101</v>
      </c>
      <c r="E52">
        <f t="shared" si="2"/>
        <v>2.6562480400000331E-2</v>
      </c>
      <c r="F52">
        <v>14.022500000000001</v>
      </c>
      <c r="G52">
        <f t="shared" si="3"/>
        <v>18.684006250000014</v>
      </c>
      <c r="H52">
        <f t="shared" si="4"/>
        <v>1.6802061855670208E-2</v>
      </c>
      <c r="I52">
        <f t="shared" si="5"/>
        <v>2.6562480400000331E-2</v>
      </c>
    </row>
    <row r="53" spans="1:17" x14ac:dyDescent="0.25">
      <c r="A53">
        <v>237.5</v>
      </c>
      <c r="B53">
        <v>11.4</v>
      </c>
      <c r="C53">
        <f t="shared" si="0"/>
        <v>15.80925</v>
      </c>
      <c r="D53">
        <f t="shared" si="1"/>
        <v>-4.4092500000000001</v>
      </c>
      <c r="E53">
        <f t="shared" si="2"/>
        <v>19.441485562500002</v>
      </c>
      <c r="F53">
        <v>14.022500000000001</v>
      </c>
      <c r="G53">
        <f t="shared" si="3"/>
        <v>6.8775062500000024</v>
      </c>
      <c r="H53">
        <f t="shared" si="4"/>
        <v>0.38677631578947369</v>
      </c>
      <c r="I53">
        <f t="shared" si="5"/>
        <v>19.441485562500002</v>
      </c>
      <c r="K53" t="s">
        <v>991</v>
      </c>
    </row>
    <row r="54" spans="1:17" x14ac:dyDescent="0.25">
      <c r="A54">
        <v>113.6</v>
      </c>
      <c r="B54">
        <v>10.7</v>
      </c>
      <c r="C54">
        <f t="shared" si="0"/>
        <v>9.7753200000000007</v>
      </c>
      <c r="D54">
        <f t="shared" si="1"/>
        <v>0.92467999999999861</v>
      </c>
      <c r="E54">
        <f t="shared" si="2"/>
        <v>0.85503310239999741</v>
      </c>
      <c r="F54">
        <v>14.022500000000001</v>
      </c>
      <c r="G54">
        <f t="shared" si="3"/>
        <v>11.039006250000011</v>
      </c>
      <c r="H54">
        <f t="shared" si="4"/>
        <v>8.6418691588784929E-2</v>
      </c>
      <c r="I54">
        <f t="shared" si="5"/>
        <v>0.85503310239999741</v>
      </c>
    </row>
    <row r="55" spans="1:17" x14ac:dyDescent="0.25">
      <c r="A55">
        <v>297.70000000000005</v>
      </c>
      <c r="B55">
        <v>22.6</v>
      </c>
      <c r="C55">
        <f t="shared" si="0"/>
        <v>18.740990000000004</v>
      </c>
      <c r="D55">
        <f t="shared" si="1"/>
        <v>3.8590099999999978</v>
      </c>
      <c r="E55">
        <f t="shared" si="2"/>
        <v>14.891958180099984</v>
      </c>
      <c r="F55">
        <v>14.022500000000001</v>
      </c>
      <c r="G55">
        <f t="shared" si="3"/>
        <v>73.573506250000008</v>
      </c>
      <c r="H55">
        <f t="shared" si="4"/>
        <v>0.17075265486725652</v>
      </c>
      <c r="I55">
        <f t="shared" si="5"/>
        <v>14.891958180099984</v>
      </c>
      <c r="K55" t="s">
        <v>992</v>
      </c>
    </row>
    <row r="56" spans="1:17" x14ac:dyDescent="0.25">
      <c r="A56">
        <v>287.5</v>
      </c>
      <c r="B56">
        <v>21.2</v>
      </c>
      <c r="C56">
        <f t="shared" si="0"/>
        <v>18.244250000000001</v>
      </c>
      <c r="D56">
        <f t="shared" si="1"/>
        <v>2.9557499999999983</v>
      </c>
      <c r="E56">
        <f t="shared" si="2"/>
        <v>8.7364580624999899</v>
      </c>
      <c r="F56">
        <v>14.022500000000001</v>
      </c>
      <c r="G56">
        <f t="shared" si="3"/>
        <v>51.516506249999978</v>
      </c>
      <c r="H56">
        <f t="shared" si="4"/>
        <v>0.13942216981132069</v>
      </c>
      <c r="I56">
        <f t="shared" si="5"/>
        <v>8.7364580624999899</v>
      </c>
    </row>
    <row r="57" spans="1:17" x14ac:dyDescent="0.25">
      <c r="A57">
        <v>307.39999999999998</v>
      </c>
      <c r="B57">
        <v>20.2</v>
      </c>
      <c r="C57">
        <f t="shared" si="0"/>
        <v>19.213380000000001</v>
      </c>
      <c r="D57">
        <f t="shared" si="1"/>
        <v>0.9866199999999985</v>
      </c>
      <c r="E57">
        <f t="shared" si="2"/>
        <v>0.97341902439999706</v>
      </c>
      <c r="F57">
        <v>14.022500000000001</v>
      </c>
      <c r="G57">
        <f t="shared" si="3"/>
        <v>38.161506249999981</v>
      </c>
      <c r="H57">
        <f t="shared" si="4"/>
        <v>4.8842574257425671E-2</v>
      </c>
      <c r="I57">
        <f t="shared" si="5"/>
        <v>0.97341902439999706</v>
      </c>
      <c r="K57" t="s">
        <v>993</v>
      </c>
    </row>
    <row r="58" spans="1:17" x14ac:dyDescent="0.25">
      <c r="A58">
        <v>308.3</v>
      </c>
      <c r="B58">
        <v>23.7</v>
      </c>
      <c r="C58">
        <f t="shared" si="0"/>
        <v>19.257210000000001</v>
      </c>
      <c r="D58">
        <f t="shared" si="1"/>
        <v>4.4427899999999987</v>
      </c>
      <c r="E58">
        <f t="shared" si="2"/>
        <v>19.738382984099989</v>
      </c>
      <c r="F58">
        <v>14.022500000000001</v>
      </c>
      <c r="G58">
        <f t="shared" si="3"/>
        <v>93.654006249999966</v>
      </c>
      <c r="H58">
        <f t="shared" si="4"/>
        <v>0.18745949367088602</v>
      </c>
      <c r="I58">
        <f t="shared" si="5"/>
        <v>19.738382984099989</v>
      </c>
    </row>
    <row r="59" spans="1:17" x14ac:dyDescent="0.25">
      <c r="A59">
        <v>76.8</v>
      </c>
      <c r="B59">
        <v>5.5</v>
      </c>
      <c r="C59">
        <f t="shared" si="0"/>
        <v>7.9831599999999998</v>
      </c>
      <c r="D59">
        <f t="shared" si="1"/>
        <v>-2.4831599999999998</v>
      </c>
      <c r="E59">
        <f t="shared" si="2"/>
        <v>6.1660835855999991</v>
      </c>
      <c r="F59">
        <v>14.022500000000001</v>
      </c>
      <c r="G59">
        <f t="shared" si="3"/>
        <v>72.633006250000008</v>
      </c>
      <c r="H59">
        <f t="shared" si="4"/>
        <v>0.45148363636363631</v>
      </c>
      <c r="I59">
        <f t="shared" si="5"/>
        <v>6.1660835855999991</v>
      </c>
      <c r="K59" t="s">
        <v>994</v>
      </c>
    </row>
    <row r="60" spans="1:17" x14ac:dyDescent="0.25">
      <c r="A60">
        <v>171.99999999999997</v>
      </c>
      <c r="B60">
        <v>13.2</v>
      </c>
      <c r="C60">
        <f t="shared" si="0"/>
        <v>12.619399999999999</v>
      </c>
      <c r="D60">
        <f t="shared" si="1"/>
        <v>0.58060000000000045</v>
      </c>
      <c r="E60">
        <f t="shared" si="2"/>
        <v>0.33709636000000054</v>
      </c>
      <c r="F60">
        <v>14.022500000000001</v>
      </c>
      <c r="G60">
        <f t="shared" si="3"/>
        <v>0.67650625000000253</v>
      </c>
      <c r="H60">
        <f t="shared" si="4"/>
        <v>4.3984848484848522E-2</v>
      </c>
      <c r="I60">
        <f t="shared" si="5"/>
        <v>0.33709636000000054</v>
      </c>
      <c r="L60" t="s">
        <v>995</v>
      </c>
    </row>
    <row r="61" spans="1:17" x14ac:dyDescent="0.25">
      <c r="A61">
        <v>298.10000000000002</v>
      </c>
      <c r="B61">
        <v>23.8</v>
      </c>
      <c r="C61">
        <f t="shared" si="0"/>
        <v>18.760470000000002</v>
      </c>
      <c r="D61">
        <f t="shared" si="1"/>
        <v>5.0395299999999992</v>
      </c>
      <c r="E61">
        <f t="shared" si="2"/>
        <v>25.396862620899991</v>
      </c>
      <c r="F61">
        <v>14.022500000000001</v>
      </c>
      <c r="G61">
        <f t="shared" si="3"/>
        <v>95.59950624999999</v>
      </c>
      <c r="H61">
        <f t="shared" si="4"/>
        <v>0.21174495798319323</v>
      </c>
      <c r="I61">
        <f t="shared" si="5"/>
        <v>25.396862620899991</v>
      </c>
    </row>
    <row r="62" spans="1:17" x14ac:dyDescent="0.25">
      <c r="A62">
        <v>249.5</v>
      </c>
      <c r="B62">
        <v>18.399999999999999</v>
      </c>
      <c r="C62">
        <f t="shared" si="0"/>
        <v>16.393650000000001</v>
      </c>
      <c r="D62">
        <f t="shared" si="1"/>
        <v>2.0063499999999976</v>
      </c>
      <c r="E62">
        <f t="shared" si="2"/>
        <v>4.0254403224999908</v>
      </c>
      <c r="F62">
        <v>14.022500000000001</v>
      </c>
      <c r="G62">
        <f t="shared" si="3"/>
        <v>19.162506249999979</v>
      </c>
      <c r="H62">
        <f t="shared" si="4"/>
        <v>0.1090407608695651</v>
      </c>
      <c r="I62">
        <f t="shared" si="5"/>
        <v>4.0254403224999908</v>
      </c>
      <c r="K62" t="s">
        <v>996</v>
      </c>
    </row>
    <row r="63" spans="1:17" x14ac:dyDescent="0.25">
      <c r="A63">
        <v>76.900000000000006</v>
      </c>
      <c r="B63">
        <v>8.1</v>
      </c>
      <c r="C63">
        <f t="shared" si="0"/>
        <v>7.9880300000000002</v>
      </c>
      <c r="D63">
        <f t="shared" si="1"/>
        <v>0.11196999999999946</v>
      </c>
      <c r="E63">
        <f t="shared" si="2"/>
        <v>1.2537280899999878E-2</v>
      </c>
      <c r="F63">
        <v>14.022500000000001</v>
      </c>
      <c r="G63">
        <f t="shared" si="3"/>
        <v>35.076006250000013</v>
      </c>
      <c r="H63">
        <f t="shared" si="4"/>
        <v>1.382345679012339E-2</v>
      </c>
      <c r="I63">
        <f t="shared" si="5"/>
        <v>1.2537280899999878E-2</v>
      </c>
      <c r="L63" t="s">
        <v>997</v>
      </c>
    </row>
    <row r="64" spans="1:17" x14ac:dyDescent="0.25">
      <c r="A64">
        <v>358.7</v>
      </c>
      <c r="B64">
        <v>24.2</v>
      </c>
      <c r="C64">
        <f t="shared" si="0"/>
        <v>21.711689999999997</v>
      </c>
      <c r="D64">
        <f t="shared" si="1"/>
        <v>2.488310000000002</v>
      </c>
      <c r="E64">
        <f t="shared" si="2"/>
        <v>6.1916866561000097</v>
      </c>
      <c r="F64">
        <v>14.022500000000001</v>
      </c>
      <c r="G64">
        <f t="shared" si="3"/>
        <v>103.58150624999996</v>
      </c>
      <c r="H64">
        <f t="shared" si="4"/>
        <v>0.10282272727272736</v>
      </c>
      <c r="I64">
        <f t="shared" si="5"/>
        <v>6.1916866561000097</v>
      </c>
    </row>
    <row r="65" spans="1:18" x14ac:dyDescent="0.25">
      <c r="A65">
        <v>282.10000000000002</v>
      </c>
      <c r="B65">
        <v>15.7</v>
      </c>
      <c r="C65">
        <f t="shared" si="0"/>
        <v>17.981270000000002</v>
      </c>
      <c r="D65">
        <f t="shared" si="1"/>
        <v>-2.2812700000000028</v>
      </c>
      <c r="E65">
        <f t="shared" si="2"/>
        <v>5.204192812900013</v>
      </c>
      <c r="F65">
        <v>14.022500000000001</v>
      </c>
      <c r="G65">
        <f t="shared" si="3"/>
        <v>2.8140062499999949</v>
      </c>
      <c r="H65">
        <f t="shared" si="4"/>
        <v>0.14530382165605113</v>
      </c>
      <c r="I65">
        <f t="shared" si="5"/>
        <v>5.204192812900013</v>
      </c>
      <c r="K65" t="s">
        <v>998</v>
      </c>
    </row>
    <row r="66" spans="1:18" x14ac:dyDescent="0.25">
      <c r="A66">
        <v>140.70000000000002</v>
      </c>
      <c r="B66">
        <v>14</v>
      </c>
      <c r="C66">
        <f t="shared" si="0"/>
        <v>11.095090000000001</v>
      </c>
      <c r="D66">
        <f t="shared" si="1"/>
        <v>2.9049099999999992</v>
      </c>
      <c r="E66">
        <f t="shared" si="2"/>
        <v>8.4385021080999962</v>
      </c>
      <c r="F66">
        <v>14.022500000000001</v>
      </c>
      <c r="G66">
        <f t="shared" si="3"/>
        <v>5.0625000000003835E-4</v>
      </c>
      <c r="H66">
        <f t="shared" si="4"/>
        <v>0.20749357142857136</v>
      </c>
      <c r="I66">
        <f t="shared" si="5"/>
        <v>8.4385021080999962</v>
      </c>
    </row>
    <row r="67" spans="1:18" x14ac:dyDescent="0.25">
      <c r="A67">
        <v>202.79999999999998</v>
      </c>
      <c r="B67">
        <v>18</v>
      </c>
      <c r="C67">
        <f t="shared" si="0"/>
        <v>14.11936</v>
      </c>
      <c r="D67">
        <f t="shared" si="1"/>
        <v>3.8806399999999996</v>
      </c>
      <c r="E67">
        <f t="shared" si="2"/>
        <v>15.059366809599997</v>
      </c>
      <c r="F67">
        <v>14.022500000000001</v>
      </c>
      <c r="G67">
        <f t="shared" si="3"/>
        <v>15.820506249999994</v>
      </c>
      <c r="H67">
        <f t="shared" si="4"/>
        <v>0.21559111111111109</v>
      </c>
      <c r="I67">
        <f t="shared" si="5"/>
        <v>15.059366809599997</v>
      </c>
    </row>
    <row r="68" spans="1:18" x14ac:dyDescent="0.25">
      <c r="A68">
        <v>79.2</v>
      </c>
      <c r="B68">
        <v>9.3000000000000007</v>
      </c>
      <c r="C68">
        <f t="shared" ref="C68:C131" si="6">0.0487*A68+4.243</f>
        <v>8.1000399999999999</v>
      </c>
      <c r="D68">
        <f t="shared" ref="D68:D131" si="7">B68-C68</f>
        <v>1.1999600000000008</v>
      </c>
      <c r="E68">
        <f t="shared" ref="E68:E131" si="8">D68^2</f>
        <v>1.439904001600002</v>
      </c>
      <c r="F68">
        <v>14.022500000000001</v>
      </c>
      <c r="G68">
        <f t="shared" ref="G68:G131" si="9">(B68-F68)^2</f>
        <v>22.302006250000002</v>
      </c>
      <c r="H68">
        <f t="shared" ref="H68:H131" si="10">ABS(B68-C68)/B68</f>
        <v>0.12902795698924738</v>
      </c>
      <c r="I68">
        <f t="shared" ref="I68:I131" si="11">(B68-C68)^2</f>
        <v>1.439904001600002</v>
      </c>
      <c r="K68" t="s">
        <v>1001</v>
      </c>
      <c r="O68">
        <v>5417.15</v>
      </c>
    </row>
    <row r="69" spans="1:18" x14ac:dyDescent="0.25">
      <c r="A69">
        <v>58.300000000000004</v>
      </c>
      <c r="B69">
        <v>9.5</v>
      </c>
      <c r="C69">
        <f t="shared" si="6"/>
        <v>7.0822099999999999</v>
      </c>
      <c r="D69">
        <f t="shared" si="7"/>
        <v>2.4177900000000001</v>
      </c>
      <c r="E69">
        <f t="shared" si="8"/>
        <v>5.8457084841000002</v>
      </c>
      <c r="F69">
        <v>14.022500000000001</v>
      </c>
      <c r="G69">
        <f t="shared" si="9"/>
        <v>20.453006250000008</v>
      </c>
      <c r="H69">
        <f t="shared" si="10"/>
        <v>0.25450421052631578</v>
      </c>
      <c r="I69">
        <f t="shared" si="11"/>
        <v>5.8457084841000002</v>
      </c>
      <c r="K69" t="s">
        <v>1002</v>
      </c>
      <c r="O69">
        <v>1338.45</v>
      </c>
      <c r="P69">
        <v>1200</v>
      </c>
    </row>
    <row r="70" spans="1:18" x14ac:dyDescent="0.25">
      <c r="A70">
        <v>164</v>
      </c>
      <c r="B70">
        <v>13.4</v>
      </c>
      <c r="C70">
        <f t="shared" si="6"/>
        <v>12.229800000000001</v>
      </c>
      <c r="D70">
        <f t="shared" si="7"/>
        <v>1.1701999999999995</v>
      </c>
      <c r="E70">
        <f t="shared" si="8"/>
        <v>1.3693680399999988</v>
      </c>
      <c r="F70">
        <v>14.022500000000001</v>
      </c>
      <c r="G70">
        <f t="shared" si="9"/>
        <v>0.38750625000000061</v>
      </c>
      <c r="H70">
        <f t="shared" si="10"/>
        <v>8.7328358208955181E-2</v>
      </c>
      <c r="I70">
        <f t="shared" si="11"/>
        <v>1.3693680399999988</v>
      </c>
    </row>
    <row r="71" spans="1:18" x14ac:dyDescent="0.25">
      <c r="A71">
        <v>275.89999999999998</v>
      </c>
      <c r="B71">
        <v>18.899999999999999</v>
      </c>
      <c r="C71">
        <f t="shared" si="6"/>
        <v>17.67933</v>
      </c>
      <c r="D71">
        <f t="shared" si="7"/>
        <v>1.2206699999999984</v>
      </c>
      <c r="E71">
        <f t="shared" si="8"/>
        <v>1.4900352488999959</v>
      </c>
      <c r="F71">
        <v>14.022500000000001</v>
      </c>
      <c r="G71">
        <f t="shared" si="9"/>
        <v>23.790006249999976</v>
      </c>
      <c r="H71">
        <f t="shared" si="10"/>
        <v>6.4585714285714205E-2</v>
      </c>
      <c r="I71">
        <f t="shared" si="11"/>
        <v>1.4900352488999959</v>
      </c>
      <c r="K71" t="s">
        <v>1003</v>
      </c>
      <c r="O71">
        <f>O68-O69</f>
        <v>4078.7</v>
      </c>
      <c r="P71">
        <f>O68-P69</f>
        <v>4217.1499999999996</v>
      </c>
    </row>
    <row r="72" spans="1:18" x14ac:dyDescent="0.25">
      <c r="A72">
        <v>287.89999999999998</v>
      </c>
      <c r="B72">
        <v>22.3</v>
      </c>
      <c r="C72">
        <f t="shared" si="6"/>
        <v>18.263729999999999</v>
      </c>
      <c r="D72">
        <f t="shared" si="7"/>
        <v>4.0362700000000018</v>
      </c>
      <c r="E72">
        <f t="shared" si="8"/>
        <v>16.291475512900014</v>
      </c>
      <c r="F72">
        <v>14.022500000000001</v>
      </c>
      <c r="G72">
        <f t="shared" si="9"/>
        <v>68.517006249999994</v>
      </c>
      <c r="H72">
        <f t="shared" si="10"/>
        <v>0.18099865470852025</v>
      </c>
      <c r="I72">
        <f t="shared" si="11"/>
        <v>16.291475512900014</v>
      </c>
      <c r="K72" t="s">
        <v>1004</v>
      </c>
      <c r="O72">
        <f>O71/O68</f>
        <v>0.75292358528008274</v>
      </c>
      <c r="P72">
        <f>P71/O68</f>
        <v>0.77848130474511501</v>
      </c>
      <c r="R72" t="s">
        <v>1007</v>
      </c>
    </row>
    <row r="73" spans="1:18" x14ac:dyDescent="0.25">
      <c r="A73">
        <v>268.39999999999998</v>
      </c>
      <c r="B73">
        <v>18.3</v>
      </c>
      <c r="C73">
        <f t="shared" si="6"/>
        <v>17.314079999999997</v>
      </c>
      <c r="D73">
        <f t="shared" si="7"/>
        <v>0.98592000000000368</v>
      </c>
      <c r="E73">
        <f t="shared" si="8"/>
        <v>0.97203824640000724</v>
      </c>
      <c r="F73">
        <v>14.022500000000001</v>
      </c>
      <c r="G73">
        <f t="shared" si="9"/>
        <v>18.297006249999999</v>
      </c>
      <c r="H73">
        <f t="shared" si="10"/>
        <v>5.3875409836065771E-2</v>
      </c>
      <c r="I73">
        <f t="shared" si="11"/>
        <v>0.97203824640000724</v>
      </c>
      <c r="R73" t="s">
        <v>1008</v>
      </c>
    </row>
    <row r="74" spans="1:18" x14ac:dyDescent="0.25">
      <c r="A74">
        <v>155.79999999999998</v>
      </c>
      <c r="B74">
        <v>12.4</v>
      </c>
      <c r="C74">
        <f t="shared" si="6"/>
        <v>11.830459999999999</v>
      </c>
      <c r="D74">
        <f t="shared" si="7"/>
        <v>0.56954000000000171</v>
      </c>
      <c r="E74">
        <f t="shared" si="8"/>
        <v>0.32437581160000195</v>
      </c>
      <c r="F74">
        <v>14.022500000000001</v>
      </c>
      <c r="G74">
        <f t="shared" si="9"/>
        <v>2.6325062500000018</v>
      </c>
      <c r="H74">
        <f t="shared" si="10"/>
        <v>4.5930645161290459E-2</v>
      </c>
      <c r="I74">
        <f t="shared" si="11"/>
        <v>0.32437581160000195</v>
      </c>
      <c r="N74" t="s">
        <v>1005</v>
      </c>
      <c r="R74" t="s">
        <v>1009</v>
      </c>
    </row>
    <row r="75" spans="1:18" x14ac:dyDescent="0.25">
      <c r="A75">
        <v>79.099999999999994</v>
      </c>
      <c r="B75">
        <v>8.8000000000000007</v>
      </c>
      <c r="C75">
        <f t="shared" si="6"/>
        <v>8.0951699999999995</v>
      </c>
      <c r="D75">
        <f t="shared" si="7"/>
        <v>0.70483000000000118</v>
      </c>
      <c r="E75">
        <f t="shared" si="8"/>
        <v>0.49678532890000165</v>
      </c>
      <c r="F75">
        <v>14.022500000000001</v>
      </c>
      <c r="G75">
        <f t="shared" si="9"/>
        <v>27.274506250000002</v>
      </c>
      <c r="H75">
        <f t="shared" si="10"/>
        <v>8.0094318181818308E-2</v>
      </c>
      <c r="I75">
        <f t="shared" si="11"/>
        <v>0.49678532890000165</v>
      </c>
      <c r="N75" t="s">
        <v>1006</v>
      </c>
    </row>
    <row r="76" spans="1:18" x14ac:dyDescent="0.25">
      <c r="A76">
        <v>166.4</v>
      </c>
      <c r="B76">
        <v>11</v>
      </c>
      <c r="C76">
        <f t="shared" si="6"/>
        <v>12.346680000000001</v>
      </c>
      <c r="D76">
        <f t="shared" si="7"/>
        <v>-1.346680000000001</v>
      </c>
      <c r="E76">
        <f t="shared" si="8"/>
        <v>1.8135470224000028</v>
      </c>
      <c r="F76">
        <v>14.022500000000001</v>
      </c>
      <c r="G76">
        <f t="shared" si="9"/>
        <v>9.1355062500000059</v>
      </c>
      <c r="H76">
        <f t="shared" si="10"/>
        <v>0.12242545454545463</v>
      </c>
      <c r="I76">
        <f t="shared" si="11"/>
        <v>1.8135470224000028</v>
      </c>
    </row>
    <row r="77" spans="1:18" x14ac:dyDescent="0.25">
      <c r="A77">
        <v>251.1</v>
      </c>
      <c r="B77">
        <v>17</v>
      </c>
      <c r="C77">
        <f t="shared" si="6"/>
        <v>16.47157</v>
      </c>
      <c r="D77">
        <f t="shared" si="7"/>
        <v>0.52843000000000018</v>
      </c>
      <c r="E77">
        <f t="shared" si="8"/>
        <v>0.2792382649000002</v>
      </c>
      <c r="F77">
        <v>14.022500000000001</v>
      </c>
      <c r="G77">
        <f t="shared" si="9"/>
        <v>8.8655062499999957</v>
      </c>
      <c r="H77">
        <f t="shared" si="10"/>
        <v>3.1084117647058835E-2</v>
      </c>
      <c r="I77">
        <f t="shared" si="11"/>
        <v>0.2792382649000002</v>
      </c>
      <c r="K77" t="s">
        <v>1010</v>
      </c>
    </row>
    <row r="78" spans="1:18" x14ac:dyDescent="0.25">
      <c r="A78">
        <v>150</v>
      </c>
      <c r="B78">
        <v>8.6999999999999993</v>
      </c>
      <c r="C78">
        <f t="shared" si="6"/>
        <v>11.548</v>
      </c>
      <c r="D78">
        <f t="shared" si="7"/>
        <v>-2.8480000000000008</v>
      </c>
      <c r="E78">
        <f t="shared" si="8"/>
        <v>8.1111040000000045</v>
      </c>
      <c r="F78">
        <v>14.022500000000001</v>
      </c>
      <c r="G78">
        <f t="shared" si="9"/>
        <v>28.329006250000017</v>
      </c>
      <c r="H78">
        <f t="shared" si="10"/>
        <v>0.32735632183908059</v>
      </c>
      <c r="I78">
        <f t="shared" si="11"/>
        <v>8.1111040000000045</v>
      </c>
    </row>
    <row r="79" spans="1:18" x14ac:dyDescent="0.25">
      <c r="A79">
        <v>49.8</v>
      </c>
      <c r="B79">
        <v>6.9</v>
      </c>
      <c r="C79">
        <f t="shared" si="6"/>
        <v>6.6682600000000001</v>
      </c>
      <c r="D79">
        <f t="shared" si="7"/>
        <v>0.23174000000000028</v>
      </c>
      <c r="E79">
        <f t="shared" si="8"/>
        <v>5.3703427600000131E-2</v>
      </c>
      <c r="F79">
        <v>14.022500000000001</v>
      </c>
      <c r="G79">
        <f t="shared" si="9"/>
        <v>50.73000625000001</v>
      </c>
      <c r="H79">
        <f t="shared" si="10"/>
        <v>3.358550724637685E-2</v>
      </c>
      <c r="I79">
        <f t="shared" si="11"/>
        <v>5.3703427600000131E-2</v>
      </c>
      <c r="K79" t="s">
        <v>1007</v>
      </c>
      <c r="L79" t="s">
        <v>1011</v>
      </c>
    </row>
    <row r="80" spans="1:18" x14ac:dyDescent="0.25">
      <c r="A80">
        <v>163.19999999999999</v>
      </c>
      <c r="B80">
        <v>14.2</v>
      </c>
      <c r="C80">
        <f t="shared" si="6"/>
        <v>12.19084</v>
      </c>
      <c r="D80">
        <f t="shared" si="7"/>
        <v>2.0091599999999996</v>
      </c>
      <c r="E80">
        <f t="shared" si="8"/>
        <v>4.0367239055999988</v>
      </c>
      <c r="F80">
        <v>14.022500000000001</v>
      </c>
      <c r="G80">
        <f t="shared" si="9"/>
        <v>3.1506249999999444E-2</v>
      </c>
      <c r="H80">
        <f t="shared" si="10"/>
        <v>0.14149014084507039</v>
      </c>
      <c r="I80">
        <f t="shared" si="11"/>
        <v>4.0367239055999988</v>
      </c>
      <c r="L80" t="s">
        <v>1012</v>
      </c>
    </row>
    <row r="81" spans="1:15" x14ac:dyDescent="0.25">
      <c r="A81">
        <v>44.699999999999996</v>
      </c>
      <c r="B81">
        <v>5.3</v>
      </c>
      <c r="C81">
        <f t="shared" si="6"/>
        <v>6.4198900000000005</v>
      </c>
      <c r="D81">
        <f t="shared" si="7"/>
        <v>-1.1198900000000007</v>
      </c>
      <c r="E81">
        <f t="shared" si="8"/>
        <v>1.2541536121000016</v>
      </c>
      <c r="F81">
        <v>14.022500000000001</v>
      </c>
      <c r="G81">
        <f t="shared" si="9"/>
        <v>76.082006250000006</v>
      </c>
      <c r="H81">
        <f t="shared" si="10"/>
        <v>0.21130000000000015</v>
      </c>
      <c r="I81">
        <f t="shared" si="11"/>
        <v>1.2541536121000016</v>
      </c>
    </row>
    <row r="82" spans="1:15" x14ac:dyDescent="0.25">
      <c r="A82">
        <v>146.80000000000001</v>
      </c>
      <c r="B82">
        <v>11</v>
      </c>
      <c r="C82">
        <f t="shared" si="6"/>
        <v>11.392160000000001</v>
      </c>
      <c r="D82">
        <f t="shared" si="7"/>
        <v>-0.39216000000000051</v>
      </c>
      <c r="E82">
        <f t="shared" si="8"/>
        <v>0.1537894656000004</v>
      </c>
      <c r="F82">
        <v>14.022500000000001</v>
      </c>
      <c r="G82">
        <f t="shared" si="9"/>
        <v>9.1355062500000059</v>
      </c>
      <c r="H82">
        <f t="shared" si="10"/>
        <v>3.5650909090909136E-2</v>
      </c>
      <c r="I82">
        <f t="shared" si="11"/>
        <v>0.1537894656000004</v>
      </c>
    </row>
    <row r="83" spans="1:15" x14ac:dyDescent="0.25">
      <c r="A83">
        <v>125.4</v>
      </c>
      <c r="B83">
        <v>11.8</v>
      </c>
      <c r="C83">
        <f t="shared" si="6"/>
        <v>10.34998</v>
      </c>
      <c r="D83">
        <f t="shared" si="7"/>
        <v>1.4500200000000003</v>
      </c>
      <c r="E83">
        <f t="shared" si="8"/>
        <v>2.1025580004000011</v>
      </c>
      <c r="F83">
        <v>14.022500000000001</v>
      </c>
      <c r="G83">
        <f t="shared" si="9"/>
        <v>4.9395062500000009</v>
      </c>
      <c r="H83">
        <f t="shared" si="10"/>
        <v>0.12288305084745764</v>
      </c>
      <c r="I83">
        <f t="shared" si="11"/>
        <v>2.1025580004000011</v>
      </c>
    </row>
    <row r="84" spans="1:15" x14ac:dyDescent="0.25">
      <c r="A84">
        <v>280.8</v>
      </c>
      <c r="B84">
        <v>12.3</v>
      </c>
      <c r="C84">
        <f t="shared" si="6"/>
        <v>17.917960000000001</v>
      </c>
      <c r="D84">
        <f t="shared" si="7"/>
        <v>-5.6179600000000001</v>
      </c>
      <c r="E84">
        <f t="shared" si="8"/>
        <v>31.561474561600001</v>
      </c>
      <c r="F84">
        <v>14.022500000000001</v>
      </c>
      <c r="G84">
        <f t="shared" si="9"/>
        <v>2.9670062500000003</v>
      </c>
      <c r="H84">
        <f t="shared" si="10"/>
        <v>0.45674471544715445</v>
      </c>
      <c r="I84">
        <f t="shared" si="11"/>
        <v>31.561474561600001</v>
      </c>
      <c r="K84" t="s">
        <v>1013</v>
      </c>
      <c r="O84" t="s">
        <v>1017</v>
      </c>
    </row>
    <row r="85" spans="1:15" x14ac:dyDescent="0.25">
      <c r="A85">
        <v>128.1</v>
      </c>
      <c r="B85">
        <v>11.3</v>
      </c>
      <c r="C85">
        <f t="shared" si="6"/>
        <v>10.48147</v>
      </c>
      <c r="D85">
        <f t="shared" si="7"/>
        <v>0.81853000000000087</v>
      </c>
      <c r="E85">
        <f t="shared" si="8"/>
        <v>0.66999136090000144</v>
      </c>
      <c r="F85">
        <v>14.022500000000001</v>
      </c>
      <c r="G85">
        <f t="shared" si="9"/>
        <v>7.412006250000001</v>
      </c>
      <c r="H85">
        <f t="shared" si="10"/>
        <v>7.2436283185840777E-2</v>
      </c>
      <c r="I85">
        <f t="shared" si="11"/>
        <v>0.66999136090000144</v>
      </c>
      <c r="K85" t="s">
        <v>1014</v>
      </c>
      <c r="O85" t="s">
        <v>1018</v>
      </c>
    </row>
    <row r="86" spans="1:15" x14ac:dyDescent="0.25">
      <c r="A86">
        <v>148.5</v>
      </c>
      <c r="B86">
        <v>13.6</v>
      </c>
      <c r="C86">
        <f t="shared" si="6"/>
        <v>11.47495</v>
      </c>
      <c r="D86">
        <f t="shared" si="7"/>
        <v>2.1250499999999999</v>
      </c>
      <c r="E86">
        <f t="shared" si="8"/>
        <v>4.5158375024999993</v>
      </c>
      <c r="F86">
        <v>14.022500000000001</v>
      </c>
      <c r="G86">
        <f t="shared" si="9"/>
        <v>0.17850625000000103</v>
      </c>
      <c r="H86">
        <f t="shared" si="10"/>
        <v>0.15625367647058824</v>
      </c>
      <c r="I86">
        <f t="shared" si="11"/>
        <v>4.5158375024999993</v>
      </c>
      <c r="K86" t="s">
        <v>1015</v>
      </c>
      <c r="O86" t="s">
        <v>1019</v>
      </c>
    </row>
    <row r="87" spans="1:15" x14ac:dyDescent="0.25">
      <c r="A87">
        <v>290.3</v>
      </c>
      <c r="B87">
        <v>21.7</v>
      </c>
      <c r="C87">
        <f t="shared" si="6"/>
        <v>18.380610000000001</v>
      </c>
      <c r="D87">
        <f t="shared" si="7"/>
        <v>3.3193899999999985</v>
      </c>
      <c r="E87">
        <f t="shared" si="8"/>
        <v>11.01834997209999</v>
      </c>
      <c r="F87">
        <v>14.022500000000001</v>
      </c>
      <c r="G87">
        <f t="shared" si="9"/>
        <v>58.944006249999973</v>
      </c>
      <c r="H87">
        <f t="shared" si="10"/>
        <v>0.15296728110599073</v>
      </c>
      <c r="I87">
        <f t="shared" si="11"/>
        <v>11.01834997209999</v>
      </c>
      <c r="K87" t="s">
        <v>1016</v>
      </c>
      <c r="O87" t="s">
        <v>1020</v>
      </c>
    </row>
    <row r="88" spans="1:15" x14ac:dyDescent="0.25">
      <c r="A88">
        <v>277.3</v>
      </c>
      <c r="B88">
        <v>15.2</v>
      </c>
      <c r="C88">
        <f t="shared" si="6"/>
        <v>17.747509999999998</v>
      </c>
      <c r="D88">
        <f t="shared" si="7"/>
        <v>-2.5475099999999991</v>
      </c>
      <c r="E88">
        <f t="shared" si="8"/>
        <v>6.4898072000999951</v>
      </c>
      <c r="F88">
        <v>14.022500000000001</v>
      </c>
      <c r="G88">
        <f t="shared" si="9"/>
        <v>1.3865062499999963</v>
      </c>
      <c r="H88">
        <f t="shared" si="10"/>
        <v>0.16759934210526312</v>
      </c>
      <c r="I88">
        <f t="shared" si="11"/>
        <v>6.4898072000999951</v>
      </c>
      <c r="O88" t="s">
        <v>1025</v>
      </c>
    </row>
    <row r="89" spans="1:15" x14ac:dyDescent="0.25">
      <c r="A89">
        <v>119.8</v>
      </c>
      <c r="B89">
        <v>12</v>
      </c>
      <c r="C89">
        <f t="shared" si="6"/>
        <v>10.077259999999999</v>
      </c>
      <c r="D89">
        <f t="shared" si="7"/>
        <v>1.922740000000001</v>
      </c>
      <c r="E89">
        <f t="shared" si="8"/>
        <v>3.6969291076000039</v>
      </c>
      <c r="F89">
        <v>14.022500000000001</v>
      </c>
      <c r="G89">
        <f t="shared" si="9"/>
        <v>4.0905062500000033</v>
      </c>
      <c r="H89">
        <f t="shared" si="10"/>
        <v>0.16022833333333342</v>
      </c>
      <c r="I89">
        <f t="shared" si="11"/>
        <v>3.6969291076000039</v>
      </c>
      <c r="O89" t="s">
        <v>1026</v>
      </c>
    </row>
    <row r="90" spans="1:15" x14ac:dyDescent="0.25">
      <c r="A90">
        <v>214.5</v>
      </c>
      <c r="B90">
        <v>16</v>
      </c>
      <c r="C90">
        <f t="shared" si="6"/>
        <v>14.68915</v>
      </c>
      <c r="D90">
        <f t="shared" si="7"/>
        <v>1.3108500000000003</v>
      </c>
      <c r="E90">
        <f t="shared" si="8"/>
        <v>1.7183277225000009</v>
      </c>
      <c r="F90">
        <v>14.022500000000001</v>
      </c>
      <c r="G90">
        <f t="shared" si="9"/>
        <v>3.9105062499999965</v>
      </c>
      <c r="H90">
        <f t="shared" si="10"/>
        <v>8.1928125000000018E-2</v>
      </c>
      <c r="I90">
        <f t="shared" si="11"/>
        <v>1.7183277225000009</v>
      </c>
      <c r="L90" t="s">
        <v>1025</v>
      </c>
    </row>
    <row r="91" spans="1:15" x14ac:dyDescent="0.25">
      <c r="A91">
        <v>187.2</v>
      </c>
      <c r="B91">
        <v>12.9</v>
      </c>
      <c r="C91">
        <f t="shared" si="6"/>
        <v>13.359640000000001</v>
      </c>
      <c r="D91">
        <f t="shared" si="7"/>
        <v>-0.45964000000000027</v>
      </c>
      <c r="E91">
        <f t="shared" si="8"/>
        <v>0.21126892960000024</v>
      </c>
      <c r="F91">
        <v>14.022500000000001</v>
      </c>
      <c r="G91">
        <f t="shared" si="9"/>
        <v>1.2600062500000011</v>
      </c>
      <c r="H91">
        <f t="shared" si="10"/>
        <v>3.5631007751938004E-2</v>
      </c>
      <c r="I91">
        <f t="shared" si="11"/>
        <v>0.21126892960000024</v>
      </c>
      <c r="L91" t="s">
        <v>1026</v>
      </c>
    </row>
    <row r="92" spans="1:15" x14ac:dyDescent="0.25">
      <c r="A92">
        <v>209</v>
      </c>
      <c r="B92">
        <v>16.7</v>
      </c>
      <c r="C92">
        <f t="shared" si="6"/>
        <v>14.4213</v>
      </c>
      <c r="D92">
        <f t="shared" si="7"/>
        <v>2.2786999999999988</v>
      </c>
      <c r="E92">
        <f t="shared" si="8"/>
        <v>5.1924736899999946</v>
      </c>
      <c r="F92">
        <v>14.022500000000001</v>
      </c>
      <c r="G92">
        <f t="shared" si="9"/>
        <v>7.1690062499999918</v>
      </c>
      <c r="H92">
        <f t="shared" si="10"/>
        <v>0.13644910179640712</v>
      </c>
      <c r="I92">
        <f t="shared" si="11"/>
        <v>5.1924736899999946</v>
      </c>
    </row>
    <row r="93" spans="1:15" x14ac:dyDescent="0.25">
      <c r="A93">
        <v>148.50000000000003</v>
      </c>
      <c r="B93">
        <v>11.2</v>
      </c>
      <c r="C93">
        <f t="shared" si="6"/>
        <v>11.474950000000002</v>
      </c>
      <c r="D93">
        <f t="shared" si="7"/>
        <v>-0.27495000000000225</v>
      </c>
      <c r="E93">
        <f t="shared" si="8"/>
        <v>7.5597502500001232E-2</v>
      </c>
      <c r="F93">
        <v>14.022500000000001</v>
      </c>
      <c r="G93">
        <f t="shared" si="9"/>
        <v>7.966506250000009</v>
      </c>
      <c r="H93">
        <f t="shared" si="10"/>
        <v>2.4549107142857345E-2</v>
      </c>
      <c r="I93">
        <f t="shared" si="11"/>
        <v>7.5597502500001232E-2</v>
      </c>
    </row>
    <row r="94" spans="1:15" x14ac:dyDescent="0.25">
      <c r="A94">
        <v>63.1</v>
      </c>
      <c r="B94">
        <v>7.3</v>
      </c>
      <c r="C94">
        <f t="shared" si="6"/>
        <v>7.3159700000000001</v>
      </c>
      <c r="D94">
        <f t="shared" si="7"/>
        <v>-1.5970000000000262E-2</v>
      </c>
      <c r="E94">
        <f t="shared" si="8"/>
        <v>2.5504090000000838E-4</v>
      </c>
      <c r="F94">
        <v>14.022500000000001</v>
      </c>
      <c r="G94">
        <f t="shared" si="9"/>
        <v>45.192006250000013</v>
      </c>
      <c r="H94">
        <f t="shared" si="10"/>
        <v>2.1876712328767482E-3</v>
      </c>
      <c r="I94">
        <f t="shared" si="11"/>
        <v>2.5504090000000838E-4</v>
      </c>
      <c r="K94" t="s">
        <v>898</v>
      </c>
    </row>
    <row r="95" spans="1:15" x14ac:dyDescent="0.25">
      <c r="A95">
        <v>310.2</v>
      </c>
      <c r="B95">
        <v>19.399999999999999</v>
      </c>
      <c r="C95">
        <f t="shared" si="6"/>
        <v>19.349740000000001</v>
      </c>
      <c r="D95">
        <f t="shared" si="7"/>
        <v>5.0259999999997973E-2</v>
      </c>
      <c r="E95">
        <f t="shared" si="8"/>
        <v>2.5260675999997963E-3</v>
      </c>
      <c r="F95">
        <v>14.022500000000001</v>
      </c>
      <c r="G95">
        <f t="shared" si="9"/>
        <v>28.917506249999974</v>
      </c>
      <c r="H95">
        <f t="shared" si="10"/>
        <v>2.5907216494844318E-3</v>
      </c>
      <c r="I95">
        <f t="shared" si="11"/>
        <v>2.5260675999997963E-3</v>
      </c>
      <c r="L95" t="s">
        <v>1035</v>
      </c>
    </row>
    <row r="96" spans="1:15" x14ac:dyDescent="0.25">
      <c r="A96">
        <v>359.7</v>
      </c>
      <c r="B96">
        <v>22.2</v>
      </c>
      <c r="C96">
        <f t="shared" si="6"/>
        <v>21.760390000000001</v>
      </c>
      <c r="D96">
        <f t="shared" si="7"/>
        <v>0.43960999999999828</v>
      </c>
      <c r="E96">
        <f t="shared" si="8"/>
        <v>0.19325695209999849</v>
      </c>
      <c r="F96">
        <v>14.022500000000001</v>
      </c>
      <c r="G96">
        <f t="shared" si="9"/>
        <v>66.871506249999968</v>
      </c>
      <c r="H96">
        <f t="shared" si="10"/>
        <v>1.9802252252252177E-2</v>
      </c>
      <c r="I96">
        <f t="shared" si="11"/>
        <v>0.19325695209999849</v>
      </c>
    </row>
    <row r="97" spans="1:9" x14ac:dyDescent="0.25">
      <c r="A97">
        <v>132.30000000000001</v>
      </c>
      <c r="B97">
        <v>11.5</v>
      </c>
      <c r="C97">
        <f t="shared" si="6"/>
        <v>10.686010000000001</v>
      </c>
      <c r="D97">
        <f t="shared" si="7"/>
        <v>0.81398999999999866</v>
      </c>
      <c r="E97">
        <f t="shared" si="8"/>
        <v>0.66257972009999777</v>
      </c>
      <c r="F97">
        <v>14.022500000000001</v>
      </c>
      <c r="G97">
        <f t="shared" si="9"/>
        <v>6.3630062500000042</v>
      </c>
      <c r="H97">
        <f t="shared" si="10"/>
        <v>7.0781739130434659E-2</v>
      </c>
      <c r="I97">
        <f t="shared" si="11"/>
        <v>0.66257972009999777</v>
      </c>
    </row>
    <row r="98" spans="1:9" x14ac:dyDescent="0.25">
      <c r="A98">
        <v>247.8</v>
      </c>
      <c r="B98">
        <v>16.899999999999999</v>
      </c>
      <c r="C98">
        <f t="shared" si="6"/>
        <v>16.310860000000002</v>
      </c>
      <c r="D98">
        <f t="shared" si="7"/>
        <v>0.58913999999999689</v>
      </c>
      <c r="E98">
        <f t="shared" si="8"/>
        <v>0.34708593959999634</v>
      </c>
      <c r="F98">
        <v>14.022500000000001</v>
      </c>
      <c r="G98">
        <f t="shared" si="9"/>
        <v>8.2800062499999871</v>
      </c>
      <c r="H98">
        <f t="shared" si="10"/>
        <v>3.4860355029585614E-2</v>
      </c>
      <c r="I98">
        <f t="shared" si="11"/>
        <v>0.34708593959999634</v>
      </c>
    </row>
    <row r="99" spans="1:9" x14ac:dyDescent="0.25">
      <c r="A99">
        <v>207</v>
      </c>
      <c r="B99">
        <v>11.7</v>
      </c>
      <c r="C99">
        <f t="shared" si="6"/>
        <v>14.3239</v>
      </c>
      <c r="D99">
        <f t="shared" si="7"/>
        <v>-2.6239000000000008</v>
      </c>
      <c r="E99">
        <f t="shared" si="8"/>
        <v>6.8848512100000043</v>
      </c>
      <c r="F99">
        <v>14.022500000000001</v>
      </c>
      <c r="G99">
        <f t="shared" si="9"/>
        <v>5.3940062500000074</v>
      </c>
      <c r="H99">
        <f t="shared" si="10"/>
        <v>0.22426495726495735</v>
      </c>
      <c r="I99">
        <f t="shared" si="11"/>
        <v>6.8848512100000043</v>
      </c>
    </row>
    <row r="100" spans="1:9" x14ac:dyDescent="0.25">
      <c r="A100">
        <v>227.9</v>
      </c>
      <c r="B100">
        <v>15.5</v>
      </c>
      <c r="C100">
        <f t="shared" si="6"/>
        <v>15.34173</v>
      </c>
      <c r="D100">
        <f t="shared" si="7"/>
        <v>0.15826999999999991</v>
      </c>
      <c r="E100">
        <f t="shared" si="8"/>
        <v>2.5049392899999971E-2</v>
      </c>
      <c r="F100">
        <v>14.022500000000001</v>
      </c>
      <c r="G100">
        <f t="shared" si="9"/>
        <v>2.1830062499999974</v>
      </c>
      <c r="H100">
        <f t="shared" si="10"/>
        <v>1.0210967741935478E-2</v>
      </c>
      <c r="I100">
        <f t="shared" si="11"/>
        <v>2.5049392899999971E-2</v>
      </c>
    </row>
    <row r="101" spans="1:9" x14ac:dyDescent="0.25">
      <c r="A101">
        <v>383.2</v>
      </c>
      <c r="B101">
        <v>25.4</v>
      </c>
      <c r="C101">
        <f t="shared" si="6"/>
        <v>22.90484</v>
      </c>
      <c r="D101">
        <f t="shared" si="7"/>
        <v>2.4951599999999985</v>
      </c>
      <c r="E101">
        <f t="shared" si="8"/>
        <v>6.2258234255999927</v>
      </c>
      <c r="F101">
        <v>14.022500000000001</v>
      </c>
      <c r="G101">
        <f t="shared" si="9"/>
        <v>129.44750624999995</v>
      </c>
      <c r="H101">
        <f t="shared" si="10"/>
        <v>9.8234645669291284E-2</v>
      </c>
      <c r="I101">
        <f t="shared" si="11"/>
        <v>6.2258234255999927</v>
      </c>
    </row>
    <row r="102" spans="1:9" x14ac:dyDescent="0.25">
      <c r="A102">
        <v>222.79999999999998</v>
      </c>
      <c r="B102">
        <v>17.2</v>
      </c>
      <c r="C102">
        <f t="shared" si="6"/>
        <v>15.093359999999999</v>
      </c>
      <c r="D102">
        <f t="shared" si="7"/>
        <v>2.1066400000000005</v>
      </c>
      <c r="E102">
        <f t="shared" si="8"/>
        <v>4.4379320896000021</v>
      </c>
      <c r="F102">
        <v>14.022500000000001</v>
      </c>
      <c r="G102">
        <f t="shared" si="9"/>
        <v>10.09650624999999</v>
      </c>
      <c r="H102">
        <f t="shared" si="10"/>
        <v>0.1224790697674419</v>
      </c>
      <c r="I102">
        <f t="shared" si="11"/>
        <v>4.4379320896000021</v>
      </c>
    </row>
    <row r="103" spans="1:9" x14ac:dyDescent="0.25">
      <c r="A103">
        <v>276.5</v>
      </c>
      <c r="B103">
        <v>11.7</v>
      </c>
      <c r="C103">
        <f t="shared" si="6"/>
        <v>17.708550000000002</v>
      </c>
      <c r="D103">
        <f t="shared" si="7"/>
        <v>-6.0085500000000032</v>
      </c>
      <c r="E103">
        <f t="shared" si="8"/>
        <v>36.102673102500042</v>
      </c>
      <c r="F103">
        <v>14.022500000000001</v>
      </c>
      <c r="G103">
        <f t="shared" si="9"/>
        <v>5.3940062500000074</v>
      </c>
      <c r="H103">
        <f t="shared" si="10"/>
        <v>0.51355128205128231</v>
      </c>
      <c r="I103">
        <f t="shared" si="11"/>
        <v>36.102673102500042</v>
      </c>
    </row>
    <row r="104" spans="1:9" x14ac:dyDescent="0.25">
      <c r="A104">
        <v>433.6</v>
      </c>
      <c r="B104">
        <v>23.8</v>
      </c>
      <c r="C104">
        <f t="shared" si="6"/>
        <v>25.359320000000004</v>
      </c>
      <c r="D104">
        <f t="shared" si="7"/>
        <v>-1.5593200000000031</v>
      </c>
      <c r="E104">
        <f t="shared" si="8"/>
        <v>2.4314788624000099</v>
      </c>
      <c r="F104">
        <v>14.022500000000001</v>
      </c>
      <c r="G104">
        <f t="shared" si="9"/>
        <v>95.59950624999999</v>
      </c>
      <c r="H104">
        <f t="shared" si="10"/>
        <v>6.5517647058823666E-2</v>
      </c>
      <c r="I104">
        <f t="shared" si="11"/>
        <v>2.4314788624000099</v>
      </c>
    </row>
    <row r="105" spans="1:9" x14ac:dyDescent="0.25">
      <c r="A105">
        <v>311.7</v>
      </c>
      <c r="B105">
        <v>14.8</v>
      </c>
      <c r="C105">
        <f t="shared" si="6"/>
        <v>19.422789999999999</v>
      </c>
      <c r="D105">
        <f t="shared" si="7"/>
        <v>-4.6227899999999984</v>
      </c>
      <c r="E105">
        <f t="shared" si="8"/>
        <v>21.370187384099985</v>
      </c>
      <c r="F105">
        <v>14.022500000000001</v>
      </c>
      <c r="G105">
        <f t="shared" si="9"/>
        <v>0.6045062499999998</v>
      </c>
      <c r="H105">
        <f t="shared" si="10"/>
        <v>0.31235067567567554</v>
      </c>
      <c r="I105">
        <f t="shared" si="11"/>
        <v>21.370187384099985</v>
      </c>
    </row>
    <row r="106" spans="1:9" x14ac:dyDescent="0.25">
      <c r="A106">
        <v>223</v>
      </c>
      <c r="B106">
        <v>14.7</v>
      </c>
      <c r="C106">
        <f t="shared" si="6"/>
        <v>15.1031</v>
      </c>
      <c r="D106">
        <f t="shared" si="7"/>
        <v>-0.40310000000000024</v>
      </c>
      <c r="E106">
        <f t="shared" si="8"/>
        <v>0.1624896100000002</v>
      </c>
      <c r="F106">
        <v>14.022500000000001</v>
      </c>
      <c r="G106">
        <f t="shared" si="9"/>
        <v>0.4590062499999979</v>
      </c>
      <c r="H106">
        <f t="shared" si="10"/>
        <v>2.7421768707483012E-2</v>
      </c>
      <c r="I106">
        <f t="shared" si="11"/>
        <v>0.1624896100000002</v>
      </c>
    </row>
    <row r="107" spans="1:9" x14ac:dyDescent="0.25">
      <c r="A107">
        <v>277.8</v>
      </c>
      <c r="B107">
        <v>20.7</v>
      </c>
      <c r="C107">
        <f t="shared" si="6"/>
        <v>17.77186</v>
      </c>
      <c r="D107">
        <f t="shared" si="7"/>
        <v>2.9281399999999991</v>
      </c>
      <c r="E107">
        <f t="shared" si="8"/>
        <v>8.5740038595999941</v>
      </c>
      <c r="F107">
        <v>14.022500000000001</v>
      </c>
      <c r="G107">
        <f t="shared" si="9"/>
        <v>44.589006249999976</v>
      </c>
      <c r="H107">
        <f t="shared" si="10"/>
        <v>0.14145603864734296</v>
      </c>
      <c r="I107">
        <f t="shared" si="11"/>
        <v>8.5740038595999941</v>
      </c>
    </row>
    <row r="108" spans="1:9" x14ac:dyDescent="0.25">
      <c r="A108">
        <v>243.3</v>
      </c>
      <c r="B108">
        <v>19.2</v>
      </c>
      <c r="C108">
        <f t="shared" si="6"/>
        <v>16.091709999999999</v>
      </c>
      <c r="D108">
        <f t="shared" si="7"/>
        <v>3.1082900000000002</v>
      </c>
      <c r="E108">
        <f t="shared" si="8"/>
        <v>9.6614667241000021</v>
      </c>
      <c r="F108">
        <v>14.022500000000001</v>
      </c>
      <c r="G108">
        <f t="shared" si="9"/>
        <v>26.806506249999984</v>
      </c>
      <c r="H108">
        <f t="shared" si="10"/>
        <v>0.16189010416666669</v>
      </c>
      <c r="I108">
        <f t="shared" si="11"/>
        <v>9.6614667241000021</v>
      </c>
    </row>
    <row r="109" spans="1:9" x14ac:dyDescent="0.25">
      <c r="A109">
        <v>65.7</v>
      </c>
      <c r="B109">
        <v>7.2</v>
      </c>
      <c r="C109">
        <f t="shared" si="6"/>
        <v>7.4425900000000009</v>
      </c>
      <c r="D109">
        <f t="shared" si="7"/>
        <v>-0.24259000000000075</v>
      </c>
      <c r="E109">
        <f t="shared" si="8"/>
        <v>5.8849908100000362E-2</v>
      </c>
      <c r="F109">
        <v>14.022500000000001</v>
      </c>
      <c r="G109">
        <f t="shared" si="9"/>
        <v>46.546506250000007</v>
      </c>
      <c r="H109">
        <f t="shared" si="10"/>
        <v>3.3693055555555657E-2</v>
      </c>
      <c r="I109">
        <f t="shared" si="11"/>
        <v>5.8849908100000362E-2</v>
      </c>
    </row>
    <row r="110" spans="1:9" x14ac:dyDescent="0.25">
      <c r="A110">
        <v>113.9</v>
      </c>
      <c r="B110">
        <v>8.6999999999999993</v>
      </c>
      <c r="C110">
        <f t="shared" si="6"/>
        <v>9.7899300000000018</v>
      </c>
      <c r="D110">
        <f t="shared" si="7"/>
        <v>-1.0899300000000025</v>
      </c>
      <c r="E110">
        <f t="shared" si="8"/>
        <v>1.1879474049000054</v>
      </c>
      <c r="F110">
        <v>14.022500000000001</v>
      </c>
      <c r="G110">
        <f t="shared" si="9"/>
        <v>28.329006250000017</v>
      </c>
      <c r="H110">
        <f t="shared" si="10"/>
        <v>0.12527931034482789</v>
      </c>
      <c r="I110">
        <f t="shared" si="11"/>
        <v>1.1879474049000054</v>
      </c>
    </row>
    <row r="111" spans="1:9" x14ac:dyDescent="0.25">
      <c r="A111">
        <v>39.1</v>
      </c>
      <c r="B111">
        <v>5.3</v>
      </c>
      <c r="C111">
        <f t="shared" si="6"/>
        <v>6.1471700000000009</v>
      </c>
      <c r="D111">
        <f t="shared" si="7"/>
        <v>-0.84717000000000109</v>
      </c>
      <c r="E111">
        <f t="shared" si="8"/>
        <v>0.71769700890000188</v>
      </c>
      <c r="F111">
        <v>14.022500000000001</v>
      </c>
      <c r="G111">
        <f t="shared" si="9"/>
        <v>76.082006250000006</v>
      </c>
      <c r="H111">
        <f t="shared" si="10"/>
        <v>0.1598433962264153</v>
      </c>
      <c r="I111">
        <f t="shared" si="11"/>
        <v>0.71769700890000188</v>
      </c>
    </row>
    <row r="112" spans="1:9" x14ac:dyDescent="0.25">
      <c r="A112">
        <v>287.8</v>
      </c>
      <c r="B112">
        <v>19.8</v>
      </c>
      <c r="C112">
        <f t="shared" si="6"/>
        <v>18.258859999999999</v>
      </c>
      <c r="D112">
        <f t="shared" si="7"/>
        <v>1.5411400000000022</v>
      </c>
      <c r="E112">
        <f t="shared" si="8"/>
        <v>2.3751124996000068</v>
      </c>
      <c r="F112">
        <v>14.022500000000001</v>
      </c>
      <c r="G112">
        <f t="shared" si="9"/>
        <v>33.379506249999999</v>
      </c>
      <c r="H112">
        <f t="shared" si="10"/>
        <v>7.7835353535353646E-2</v>
      </c>
      <c r="I112">
        <f t="shared" si="11"/>
        <v>2.3751124996000068</v>
      </c>
    </row>
    <row r="113" spans="1:9" x14ac:dyDescent="0.25">
      <c r="A113">
        <v>290.5</v>
      </c>
      <c r="B113">
        <v>13.4</v>
      </c>
      <c r="C113">
        <f t="shared" si="6"/>
        <v>18.390349999999998</v>
      </c>
      <c r="D113">
        <f t="shared" si="7"/>
        <v>-4.9903499999999976</v>
      </c>
      <c r="E113">
        <f t="shared" si="8"/>
        <v>24.903593122499977</v>
      </c>
      <c r="F113">
        <v>14.022500000000001</v>
      </c>
      <c r="G113">
        <f t="shared" si="9"/>
        <v>0.38750625000000061</v>
      </c>
      <c r="H113">
        <f t="shared" si="10"/>
        <v>0.37241417910447744</v>
      </c>
      <c r="I113">
        <f t="shared" si="11"/>
        <v>24.903593122499977</v>
      </c>
    </row>
    <row r="114" spans="1:9" x14ac:dyDescent="0.25">
      <c r="A114">
        <v>302.89999999999998</v>
      </c>
      <c r="B114">
        <v>21.8</v>
      </c>
      <c r="C114">
        <f t="shared" si="6"/>
        <v>18.994230000000002</v>
      </c>
      <c r="D114">
        <f t="shared" si="7"/>
        <v>2.805769999999999</v>
      </c>
      <c r="E114">
        <f t="shared" si="8"/>
        <v>7.8723452928999942</v>
      </c>
      <c r="F114">
        <v>14.022500000000001</v>
      </c>
      <c r="G114">
        <f t="shared" si="9"/>
        <v>60.489506249999998</v>
      </c>
      <c r="H114">
        <f t="shared" si="10"/>
        <v>0.12870504587155959</v>
      </c>
      <c r="I114">
        <f t="shared" si="11"/>
        <v>7.8723452928999942</v>
      </c>
    </row>
    <row r="115" spans="1:9" x14ac:dyDescent="0.25">
      <c r="A115">
        <v>193.5</v>
      </c>
      <c r="B115">
        <v>14.1</v>
      </c>
      <c r="C115">
        <f t="shared" si="6"/>
        <v>13.666450000000001</v>
      </c>
      <c r="D115">
        <f t="shared" si="7"/>
        <v>0.43354999999999855</v>
      </c>
      <c r="E115">
        <f t="shared" si="8"/>
        <v>0.18796560249999875</v>
      </c>
      <c r="F115">
        <v>14.022500000000001</v>
      </c>
      <c r="G115">
        <f t="shared" si="9"/>
        <v>6.006249999999813E-3</v>
      </c>
      <c r="H115">
        <f t="shared" si="10"/>
        <v>3.0748226950354507E-2</v>
      </c>
      <c r="I115">
        <f t="shared" si="11"/>
        <v>0.18796560249999875</v>
      </c>
    </row>
    <row r="116" spans="1:9" x14ac:dyDescent="0.25">
      <c r="A116">
        <v>240.89999999999998</v>
      </c>
      <c r="B116">
        <v>15.9</v>
      </c>
      <c r="C116">
        <f t="shared" si="6"/>
        <v>15.974829999999999</v>
      </c>
      <c r="D116">
        <f t="shared" si="7"/>
        <v>-7.482999999999862E-2</v>
      </c>
      <c r="E116">
        <f t="shared" si="8"/>
        <v>5.5995288999997938E-3</v>
      </c>
      <c r="F116">
        <v>14.022500000000001</v>
      </c>
      <c r="G116">
        <f t="shared" si="9"/>
        <v>3.5250062499999983</v>
      </c>
      <c r="H116">
        <f t="shared" si="10"/>
        <v>4.706289308176014E-3</v>
      </c>
      <c r="I116">
        <f t="shared" si="11"/>
        <v>5.5995288999997938E-3</v>
      </c>
    </row>
    <row r="117" spans="1:9" x14ac:dyDescent="0.25">
      <c r="A117">
        <v>159.5</v>
      </c>
      <c r="B117">
        <v>14.6</v>
      </c>
      <c r="C117">
        <f t="shared" si="6"/>
        <v>12.01065</v>
      </c>
      <c r="D117">
        <f t="shared" si="7"/>
        <v>2.5893499999999996</v>
      </c>
      <c r="E117">
        <f t="shared" si="8"/>
        <v>6.7047334224999977</v>
      </c>
      <c r="F117">
        <v>14.022500000000001</v>
      </c>
      <c r="G117">
        <f t="shared" si="9"/>
        <v>0.33350624999999862</v>
      </c>
      <c r="H117">
        <f t="shared" si="10"/>
        <v>0.17735273972602739</v>
      </c>
      <c r="I117">
        <f t="shared" si="11"/>
        <v>6.7047334224999977</v>
      </c>
    </row>
    <row r="118" spans="1:9" x14ac:dyDescent="0.25">
      <c r="A118">
        <v>162.80000000000001</v>
      </c>
      <c r="B118">
        <v>12.6</v>
      </c>
      <c r="C118">
        <f t="shared" si="6"/>
        <v>12.17136</v>
      </c>
      <c r="D118">
        <f t="shared" si="7"/>
        <v>0.42863999999999969</v>
      </c>
      <c r="E118">
        <f t="shared" si="8"/>
        <v>0.18373224959999973</v>
      </c>
      <c r="F118">
        <v>14.022500000000001</v>
      </c>
      <c r="G118">
        <f t="shared" si="9"/>
        <v>2.0235062500000036</v>
      </c>
      <c r="H118">
        <f t="shared" si="10"/>
        <v>3.4019047619047595E-2</v>
      </c>
      <c r="I118">
        <f t="shared" si="11"/>
        <v>0.18373224959999973</v>
      </c>
    </row>
    <row r="119" spans="1:9" x14ac:dyDescent="0.25">
      <c r="A119">
        <v>179.1</v>
      </c>
      <c r="B119">
        <v>12.2</v>
      </c>
      <c r="C119">
        <f t="shared" si="6"/>
        <v>12.965170000000001</v>
      </c>
      <c r="D119">
        <f t="shared" si="7"/>
        <v>-0.76517000000000124</v>
      </c>
      <c r="E119">
        <f t="shared" si="8"/>
        <v>0.58548512890000193</v>
      </c>
      <c r="F119">
        <v>14.022500000000001</v>
      </c>
      <c r="G119">
        <f t="shared" si="9"/>
        <v>3.3215062500000059</v>
      </c>
      <c r="H119">
        <f t="shared" si="10"/>
        <v>6.2718852459016497E-2</v>
      </c>
      <c r="I119">
        <f t="shared" si="11"/>
        <v>0.58548512890000193</v>
      </c>
    </row>
    <row r="120" spans="1:9" x14ac:dyDescent="0.25">
      <c r="A120">
        <v>92</v>
      </c>
      <c r="B120">
        <v>9.4</v>
      </c>
      <c r="C120">
        <f t="shared" si="6"/>
        <v>8.7234000000000016</v>
      </c>
      <c r="D120">
        <f t="shared" si="7"/>
        <v>0.67659999999999876</v>
      </c>
      <c r="E120">
        <f t="shared" si="8"/>
        <v>0.45778755999999832</v>
      </c>
      <c r="F120">
        <v>14.022500000000001</v>
      </c>
      <c r="G120">
        <f t="shared" si="9"/>
        <v>21.367506250000005</v>
      </c>
      <c r="H120">
        <f t="shared" si="10"/>
        <v>7.1978723404255179E-2</v>
      </c>
      <c r="I120">
        <f t="shared" si="11"/>
        <v>0.45778755999999832</v>
      </c>
    </row>
    <row r="121" spans="1:9" x14ac:dyDescent="0.25">
      <c r="A121">
        <v>241.8</v>
      </c>
      <c r="B121">
        <v>15.9</v>
      </c>
      <c r="C121">
        <f t="shared" si="6"/>
        <v>16.018660000000001</v>
      </c>
      <c r="D121">
        <f t="shared" si="7"/>
        <v>-0.11866000000000021</v>
      </c>
      <c r="E121">
        <f t="shared" si="8"/>
        <v>1.408019560000005E-2</v>
      </c>
      <c r="F121">
        <v>14.022500000000001</v>
      </c>
      <c r="G121">
        <f t="shared" si="9"/>
        <v>3.5250062499999983</v>
      </c>
      <c r="H121">
        <f t="shared" si="10"/>
        <v>7.4628930817610189E-3</v>
      </c>
      <c r="I121">
        <f t="shared" si="11"/>
        <v>1.408019560000005E-2</v>
      </c>
    </row>
    <row r="122" spans="1:9" x14ac:dyDescent="0.25">
      <c r="A122">
        <v>57.7</v>
      </c>
      <c r="B122">
        <v>6.6</v>
      </c>
      <c r="C122">
        <f t="shared" si="6"/>
        <v>7.0529900000000003</v>
      </c>
      <c r="D122">
        <f t="shared" si="7"/>
        <v>-0.45299000000000067</v>
      </c>
      <c r="E122">
        <f t="shared" si="8"/>
        <v>0.20519994010000062</v>
      </c>
      <c r="F122">
        <v>14.022500000000001</v>
      </c>
      <c r="G122">
        <f t="shared" si="9"/>
        <v>55.093506250000019</v>
      </c>
      <c r="H122">
        <f t="shared" si="10"/>
        <v>6.863484848484859E-2</v>
      </c>
      <c r="I122">
        <f t="shared" si="11"/>
        <v>0.20519994010000062</v>
      </c>
    </row>
    <row r="123" spans="1:9" x14ac:dyDescent="0.25">
      <c r="A123">
        <v>214.3</v>
      </c>
      <c r="B123">
        <v>15.5</v>
      </c>
      <c r="C123">
        <f t="shared" si="6"/>
        <v>14.679410000000001</v>
      </c>
      <c r="D123">
        <f t="shared" si="7"/>
        <v>0.82058999999999926</v>
      </c>
      <c r="E123">
        <f t="shared" si="8"/>
        <v>0.67336794809999878</v>
      </c>
      <c r="F123">
        <v>14.022500000000001</v>
      </c>
      <c r="G123">
        <f t="shared" si="9"/>
        <v>2.1830062499999974</v>
      </c>
      <c r="H123">
        <f t="shared" si="10"/>
        <v>5.2941290322580596E-2</v>
      </c>
      <c r="I123">
        <f t="shared" si="11"/>
        <v>0.67336794809999878</v>
      </c>
    </row>
    <row r="124" spans="1:9" x14ac:dyDescent="0.25">
      <c r="A124">
        <v>90.9</v>
      </c>
      <c r="B124">
        <v>7</v>
      </c>
      <c r="C124">
        <f t="shared" si="6"/>
        <v>8.669830000000001</v>
      </c>
      <c r="D124">
        <f t="shared" si="7"/>
        <v>-1.669830000000001</v>
      </c>
      <c r="E124">
        <f t="shared" si="8"/>
        <v>2.7883322289000034</v>
      </c>
      <c r="F124">
        <v>14.022500000000001</v>
      </c>
      <c r="G124">
        <f t="shared" si="9"/>
        <v>49.315506250000013</v>
      </c>
      <c r="H124">
        <f t="shared" si="10"/>
        <v>0.23854714285714301</v>
      </c>
      <c r="I124">
        <f t="shared" si="11"/>
        <v>2.7883322289000034</v>
      </c>
    </row>
    <row r="125" spans="1:9" x14ac:dyDescent="0.25">
      <c r="A125">
        <v>242</v>
      </c>
      <c r="B125">
        <v>11.6</v>
      </c>
      <c r="C125">
        <f t="shared" si="6"/>
        <v>16.028399999999998</v>
      </c>
      <c r="D125">
        <f t="shared" si="7"/>
        <v>-4.4283999999999981</v>
      </c>
      <c r="E125">
        <f t="shared" si="8"/>
        <v>19.610726559999982</v>
      </c>
      <c r="F125">
        <v>14.022500000000001</v>
      </c>
      <c r="G125">
        <f t="shared" si="9"/>
        <v>5.8685062500000056</v>
      </c>
      <c r="H125">
        <f t="shared" si="10"/>
        <v>0.38175862068965505</v>
      </c>
      <c r="I125">
        <f t="shared" si="11"/>
        <v>19.610726559999982</v>
      </c>
    </row>
    <row r="126" spans="1:9" x14ac:dyDescent="0.25">
      <c r="A126">
        <v>170.1</v>
      </c>
      <c r="B126">
        <v>15.2</v>
      </c>
      <c r="C126">
        <f t="shared" si="6"/>
        <v>12.526870000000001</v>
      </c>
      <c r="D126">
        <f t="shared" si="7"/>
        <v>2.6731299999999987</v>
      </c>
      <c r="E126">
        <f t="shared" si="8"/>
        <v>7.1456239968999933</v>
      </c>
      <c r="F126">
        <v>14.022500000000001</v>
      </c>
      <c r="G126">
        <f t="shared" si="9"/>
        <v>1.3865062499999963</v>
      </c>
      <c r="H126">
        <f t="shared" si="10"/>
        <v>0.1758638157894736</v>
      </c>
      <c r="I126">
        <f t="shared" si="11"/>
        <v>7.1456239968999933</v>
      </c>
    </row>
    <row r="127" spans="1:9" x14ac:dyDescent="0.25">
      <c r="A127">
        <v>336</v>
      </c>
      <c r="B127">
        <v>19.7</v>
      </c>
      <c r="C127">
        <f t="shared" si="6"/>
        <v>20.606200000000001</v>
      </c>
      <c r="D127">
        <f t="shared" si="7"/>
        <v>-0.90620000000000189</v>
      </c>
      <c r="E127">
        <f t="shared" si="8"/>
        <v>0.82119844000000342</v>
      </c>
      <c r="F127">
        <v>14.022500000000001</v>
      </c>
      <c r="G127">
        <f t="shared" si="9"/>
        <v>32.234006249999979</v>
      </c>
      <c r="H127">
        <f t="shared" si="10"/>
        <v>4.6000000000000096E-2</v>
      </c>
      <c r="I127">
        <f t="shared" si="11"/>
        <v>0.82119844000000342</v>
      </c>
    </row>
    <row r="128" spans="1:9" x14ac:dyDescent="0.25">
      <c r="A128">
        <v>124.9</v>
      </c>
      <c r="B128">
        <v>10.6</v>
      </c>
      <c r="C128">
        <f t="shared" si="6"/>
        <v>10.32563</v>
      </c>
      <c r="D128">
        <f t="shared" si="7"/>
        <v>0.27436999999999934</v>
      </c>
      <c r="E128">
        <f t="shared" si="8"/>
        <v>7.5278896899999642E-2</v>
      </c>
      <c r="F128">
        <v>14.022500000000001</v>
      </c>
      <c r="G128">
        <f t="shared" si="9"/>
        <v>11.713506250000009</v>
      </c>
      <c r="H128">
        <f t="shared" si="10"/>
        <v>2.5883962264150882E-2</v>
      </c>
      <c r="I128">
        <f t="shared" si="11"/>
        <v>7.5278896899999642E-2</v>
      </c>
    </row>
    <row r="129" spans="1:9" x14ac:dyDescent="0.25">
      <c r="A129">
        <v>97.3</v>
      </c>
      <c r="B129">
        <v>6.6</v>
      </c>
      <c r="C129">
        <f t="shared" si="6"/>
        <v>8.9815100000000001</v>
      </c>
      <c r="D129">
        <f t="shared" si="7"/>
        <v>-2.3815100000000005</v>
      </c>
      <c r="E129">
        <f t="shared" si="8"/>
        <v>5.6715898801000018</v>
      </c>
      <c r="F129">
        <v>14.022500000000001</v>
      </c>
      <c r="G129">
        <f t="shared" si="9"/>
        <v>55.093506250000019</v>
      </c>
      <c r="H129">
        <f t="shared" si="10"/>
        <v>0.36083484848484859</v>
      </c>
      <c r="I129">
        <f t="shared" si="11"/>
        <v>5.6715898801000018</v>
      </c>
    </row>
    <row r="130" spans="1:9" x14ac:dyDescent="0.25">
      <c r="A130">
        <v>89.4</v>
      </c>
      <c r="B130">
        <v>8.8000000000000007</v>
      </c>
      <c r="C130">
        <f t="shared" si="6"/>
        <v>8.5967800000000008</v>
      </c>
      <c r="D130">
        <f t="shared" si="7"/>
        <v>0.20321999999999996</v>
      </c>
      <c r="E130">
        <f t="shared" si="8"/>
        <v>4.129836839999998E-2</v>
      </c>
      <c r="F130">
        <v>14.022500000000001</v>
      </c>
      <c r="G130">
        <f t="shared" si="9"/>
        <v>27.274506250000002</v>
      </c>
      <c r="H130">
        <f t="shared" si="10"/>
        <v>2.3093181818181811E-2</v>
      </c>
      <c r="I130">
        <f t="shared" si="11"/>
        <v>4.129836839999998E-2</v>
      </c>
    </row>
    <row r="131" spans="1:9" x14ac:dyDescent="0.25">
      <c r="A131">
        <v>272.5</v>
      </c>
      <c r="B131">
        <v>24.7</v>
      </c>
      <c r="C131">
        <f t="shared" si="6"/>
        <v>17.513750000000002</v>
      </c>
      <c r="D131">
        <f t="shared" si="7"/>
        <v>7.1862499999999976</v>
      </c>
      <c r="E131">
        <f t="shared" si="8"/>
        <v>51.642189062499966</v>
      </c>
      <c r="F131">
        <v>14.022500000000001</v>
      </c>
      <c r="G131">
        <f t="shared" si="9"/>
        <v>114.00900624999997</v>
      </c>
      <c r="H131">
        <f t="shared" si="10"/>
        <v>0.29094129554655862</v>
      </c>
      <c r="I131">
        <f t="shared" si="11"/>
        <v>51.642189062499966</v>
      </c>
    </row>
    <row r="132" spans="1:9" x14ac:dyDescent="0.25">
      <c r="A132">
        <v>114.69999999999999</v>
      </c>
      <c r="B132">
        <v>9.6999999999999993</v>
      </c>
      <c r="C132">
        <f t="shared" ref="C132:C195" si="12">0.0487*A132+4.243</f>
        <v>9.8288899999999995</v>
      </c>
      <c r="D132">
        <f t="shared" ref="D132:D195" si="13">B132-C132</f>
        <v>-0.12889000000000017</v>
      </c>
      <c r="E132">
        <f t="shared" ref="E132:E195" si="14">D132^2</f>
        <v>1.6612632100000045E-2</v>
      </c>
      <c r="F132">
        <v>14.022500000000001</v>
      </c>
      <c r="G132">
        <f t="shared" ref="G132:G195" si="15">(B132-F132)^2</f>
        <v>18.684006250000014</v>
      </c>
      <c r="H132">
        <f t="shared" ref="H132:H195" si="16">ABS(B132-C132)/B132</f>
        <v>1.32876288659794E-2</v>
      </c>
      <c r="I132">
        <f t="shared" ref="I132:I195" si="17">(B132-C132)^2</f>
        <v>1.6612632100000045E-2</v>
      </c>
    </row>
    <row r="133" spans="1:9" x14ac:dyDescent="0.25">
      <c r="A133">
        <v>49</v>
      </c>
      <c r="B133">
        <v>1.6</v>
      </c>
      <c r="C133">
        <f t="shared" si="12"/>
        <v>6.6293000000000006</v>
      </c>
      <c r="D133">
        <f t="shared" si="13"/>
        <v>-5.029300000000001</v>
      </c>
      <c r="E133">
        <f t="shared" si="14"/>
        <v>25.293858490000009</v>
      </c>
      <c r="F133">
        <v>14.022500000000001</v>
      </c>
      <c r="G133">
        <f t="shared" si="15"/>
        <v>154.31850625000004</v>
      </c>
      <c r="H133">
        <f t="shared" si="16"/>
        <v>3.1433125000000004</v>
      </c>
      <c r="I133">
        <f t="shared" si="17"/>
        <v>25.293858490000009</v>
      </c>
    </row>
    <row r="134" spans="1:9" x14ac:dyDescent="0.25">
      <c r="A134">
        <v>311.09999999999997</v>
      </c>
      <c r="B134">
        <v>12.7</v>
      </c>
      <c r="C134">
        <f t="shared" si="12"/>
        <v>19.393569999999997</v>
      </c>
      <c r="D134">
        <f t="shared" si="13"/>
        <v>-6.6935699999999976</v>
      </c>
      <c r="E134">
        <f t="shared" si="14"/>
        <v>44.803879344899968</v>
      </c>
      <c r="F134">
        <v>14.022500000000001</v>
      </c>
      <c r="G134">
        <f t="shared" si="15"/>
        <v>1.7490062500000041</v>
      </c>
      <c r="H134">
        <f t="shared" si="16"/>
        <v>0.52705275590551171</v>
      </c>
      <c r="I134">
        <f t="shared" si="17"/>
        <v>44.803879344899968</v>
      </c>
    </row>
    <row r="135" spans="1:9" x14ac:dyDescent="0.25">
      <c r="A135">
        <v>37.700000000000003</v>
      </c>
      <c r="B135">
        <v>5.7</v>
      </c>
      <c r="C135">
        <f t="shared" si="12"/>
        <v>6.078990000000001</v>
      </c>
      <c r="D135">
        <f t="shared" si="13"/>
        <v>-0.37899000000000083</v>
      </c>
      <c r="E135">
        <f t="shared" si="14"/>
        <v>0.14363342010000063</v>
      </c>
      <c r="F135">
        <v>14.022500000000001</v>
      </c>
      <c r="G135">
        <f t="shared" si="15"/>
        <v>69.264006250000023</v>
      </c>
      <c r="H135">
        <f t="shared" si="16"/>
        <v>6.6489473684210668E-2</v>
      </c>
      <c r="I135">
        <f t="shared" si="17"/>
        <v>0.14363342010000063</v>
      </c>
    </row>
    <row r="136" spans="1:9" x14ac:dyDescent="0.25">
      <c r="A136">
        <v>298.40000000000003</v>
      </c>
      <c r="B136">
        <v>19.600000000000001</v>
      </c>
      <c r="C136">
        <f t="shared" si="12"/>
        <v>18.775080000000003</v>
      </c>
      <c r="D136">
        <f t="shared" si="13"/>
        <v>0.82491999999999877</v>
      </c>
      <c r="E136">
        <f t="shared" si="14"/>
        <v>0.68049300639999799</v>
      </c>
      <c r="F136">
        <v>14.022500000000001</v>
      </c>
      <c r="G136">
        <f t="shared" si="15"/>
        <v>31.108506250000005</v>
      </c>
      <c r="H136">
        <f t="shared" si="16"/>
        <v>4.2087755102040748E-2</v>
      </c>
      <c r="I136">
        <f t="shared" si="17"/>
        <v>0.68049300639999799</v>
      </c>
    </row>
    <row r="137" spans="1:9" x14ac:dyDescent="0.25">
      <c r="A137">
        <v>141.1</v>
      </c>
      <c r="B137">
        <v>10.8</v>
      </c>
      <c r="C137">
        <f t="shared" si="12"/>
        <v>11.114570000000001</v>
      </c>
      <c r="D137">
        <f t="shared" si="13"/>
        <v>-0.31456999999999979</v>
      </c>
      <c r="E137">
        <f t="shared" si="14"/>
        <v>9.895428489999987E-2</v>
      </c>
      <c r="F137">
        <v>14.022500000000001</v>
      </c>
      <c r="G137">
        <f t="shared" si="15"/>
        <v>10.384506250000001</v>
      </c>
      <c r="H137">
        <f t="shared" si="16"/>
        <v>2.9126851851851831E-2</v>
      </c>
      <c r="I137">
        <f t="shared" si="17"/>
        <v>9.895428489999987E-2</v>
      </c>
    </row>
    <row r="138" spans="1:9" x14ac:dyDescent="0.25">
      <c r="A138">
        <v>103.8</v>
      </c>
      <c r="B138">
        <v>11.6</v>
      </c>
      <c r="C138">
        <f t="shared" si="12"/>
        <v>9.2980599999999995</v>
      </c>
      <c r="D138">
        <f t="shared" si="13"/>
        <v>2.3019400000000001</v>
      </c>
      <c r="E138">
        <f t="shared" si="14"/>
        <v>5.2989277636000001</v>
      </c>
      <c r="F138">
        <v>14.022500000000001</v>
      </c>
      <c r="G138">
        <f t="shared" si="15"/>
        <v>5.8685062500000056</v>
      </c>
      <c r="H138">
        <f t="shared" si="16"/>
        <v>0.19844310344827587</v>
      </c>
      <c r="I138">
        <f t="shared" si="17"/>
        <v>5.2989277636000001</v>
      </c>
    </row>
    <row r="139" spans="1:9" x14ac:dyDescent="0.25">
      <c r="A139">
        <v>73.899999999999991</v>
      </c>
      <c r="B139">
        <v>9.5</v>
      </c>
      <c r="C139">
        <f t="shared" si="12"/>
        <v>7.8419299999999996</v>
      </c>
      <c r="D139">
        <f t="shared" si="13"/>
        <v>1.6580700000000004</v>
      </c>
      <c r="E139">
        <f t="shared" si="14"/>
        <v>2.7491961249000014</v>
      </c>
      <c r="F139">
        <v>14.022500000000001</v>
      </c>
      <c r="G139">
        <f t="shared" si="15"/>
        <v>20.453006250000008</v>
      </c>
      <c r="H139">
        <f t="shared" si="16"/>
        <v>0.17453368421052637</v>
      </c>
      <c r="I139">
        <f t="shared" si="17"/>
        <v>2.7491961249000014</v>
      </c>
    </row>
    <row r="140" spans="1:9" x14ac:dyDescent="0.25">
      <c r="A140">
        <v>362.29999999999995</v>
      </c>
      <c r="B140">
        <v>20.8</v>
      </c>
      <c r="C140">
        <f t="shared" si="12"/>
        <v>21.887009999999997</v>
      </c>
      <c r="D140">
        <f t="shared" si="13"/>
        <v>-1.0870099999999958</v>
      </c>
      <c r="E140">
        <f t="shared" si="14"/>
        <v>1.181590740099991</v>
      </c>
      <c r="F140">
        <v>14.022500000000001</v>
      </c>
      <c r="G140">
        <f t="shared" si="15"/>
        <v>45.934506249999998</v>
      </c>
      <c r="H140">
        <f t="shared" si="16"/>
        <v>5.2260096153845949E-2</v>
      </c>
      <c r="I140">
        <f t="shared" si="17"/>
        <v>1.181590740099991</v>
      </c>
    </row>
    <row r="141" spans="1:9" x14ac:dyDescent="0.25">
      <c r="A141">
        <v>89.4</v>
      </c>
      <c r="B141">
        <v>9.6</v>
      </c>
      <c r="C141">
        <f t="shared" si="12"/>
        <v>8.5967800000000008</v>
      </c>
      <c r="D141">
        <f t="shared" si="13"/>
        <v>1.0032199999999989</v>
      </c>
      <c r="E141">
        <f t="shared" si="14"/>
        <v>1.0064503683999977</v>
      </c>
      <c r="F141">
        <v>14.022500000000001</v>
      </c>
      <c r="G141">
        <f t="shared" si="15"/>
        <v>19.558506250000011</v>
      </c>
      <c r="H141">
        <f t="shared" si="16"/>
        <v>0.10450208333333322</v>
      </c>
      <c r="I141">
        <f t="shared" si="17"/>
        <v>1.0064503683999977</v>
      </c>
    </row>
    <row r="142" spans="1:9" x14ac:dyDescent="0.25">
      <c r="A142">
        <v>230.5</v>
      </c>
      <c r="B142">
        <v>20.7</v>
      </c>
      <c r="C142">
        <f t="shared" si="12"/>
        <v>15.468350000000001</v>
      </c>
      <c r="D142">
        <f t="shared" si="13"/>
        <v>5.2316499999999984</v>
      </c>
      <c r="E142">
        <f t="shared" si="14"/>
        <v>27.370161722499983</v>
      </c>
      <c r="F142">
        <v>14.022500000000001</v>
      </c>
      <c r="G142">
        <f t="shared" si="15"/>
        <v>44.589006249999976</v>
      </c>
      <c r="H142">
        <f t="shared" si="16"/>
        <v>0.25273671497584532</v>
      </c>
      <c r="I142">
        <f t="shared" si="17"/>
        <v>27.370161722499983</v>
      </c>
    </row>
    <row r="143" spans="1:9" x14ac:dyDescent="0.25">
      <c r="A143">
        <v>103.30000000000001</v>
      </c>
      <c r="B143">
        <v>10.9</v>
      </c>
      <c r="C143">
        <f t="shared" si="12"/>
        <v>9.2737100000000012</v>
      </c>
      <c r="D143">
        <f t="shared" si="13"/>
        <v>1.6262899999999991</v>
      </c>
      <c r="E143">
        <f t="shared" si="14"/>
        <v>2.6448191640999972</v>
      </c>
      <c r="F143">
        <v>14.022500000000001</v>
      </c>
      <c r="G143">
        <f t="shared" si="15"/>
        <v>9.7500062500000038</v>
      </c>
      <c r="H143">
        <f t="shared" si="16"/>
        <v>0.14920091743119257</v>
      </c>
      <c r="I143">
        <f t="shared" si="17"/>
        <v>2.6448191640999972</v>
      </c>
    </row>
    <row r="144" spans="1:9" x14ac:dyDescent="0.25">
      <c r="A144">
        <v>304.7</v>
      </c>
      <c r="B144">
        <v>19.2</v>
      </c>
      <c r="C144">
        <f t="shared" si="12"/>
        <v>19.081890000000001</v>
      </c>
      <c r="D144">
        <f t="shared" si="13"/>
        <v>0.11810999999999794</v>
      </c>
      <c r="E144">
        <f t="shared" si="14"/>
        <v>1.3949972099999514E-2</v>
      </c>
      <c r="F144">
        <v>14.022500000000001</v>
      </c>
      <c r="G144">
        <f t="shared" si="15"/>
        <v>26.806506249999984</v>
      </c>
      <c r="H144">
        <f t="shared" si="16"/>
        <v>6.1515624999998932E-3</v>
      </c>
      <c r="I144">
        <f t="shared" si="17"/>
        <v>1.3949972099999514E-2</v>
      </c>
    </row>
    <row r="145" spans="1:9" x14ac:dyDescent="0.25">
      <c r="A145">
        <v>291.59999999999997</v>
      </c>
      <c r="B145">
        <v>20.100000000000001</v>
      </c>
      <c r="C145">
        <f t="shared" si="12"/>
        <v>18.443919999999999</v>
      </c>
      <c r="D145">
        <f t="shared" si="13"/>
        <v>1.6560800000000029</v>
      </c>
      <c r="E145">
        <f t="shared" si="14"/>
        <v>2.7426009664000097</v>
      </c>
      <c r="F145">
        <v>14.022500000000001</v>
      </c>
      <c r="G145">
        <f t="shared" si="15"/>
        <v>36.936006250000005</v>
      </c>
      <c r="H145">
        <f t="shared" si="16"/>
        <v>8.2392039800995159E-2</v>
      </c>
      <c r="I145">
        <f t="shared" si="17"/>
        <v>2.7426009664000097</v>
      </c>
    </row>
    <row r="146" spans="1:9" x14ac:dyDescent="0.25">
      <c r="A146">
        <v>144.69999999999999</v>
      </c>
      <c r="B146">
        <v>10.4</v>
      </c>
      <c r="C146">
        <f t="shared" si="12"/>
        <v>11.28989</v>
      </c>
      <c r="D146">
        <f t="shared" si="13"/>
        <v>-0.8898899999999994</v>
      </c>
      <c r="E146">
        <f t="shared" si="14"/>
        <v>0.79190421209999895</v>
      </c>
      <c r="F146">
        <v>14.022500000000001</v>
      </c>
      <c r="G146">
        <f t="shared" si="15"/>
        <v>13.122506250000004</v>
      </c>
      <c r="H146">
        <f t="shared" si="16"/>
        <v>8.556634615384609E-2</v>
      </c>
      <c r="I146">
        <f t="shared" si="17"/>
        <v>0.79190421209999895</v>
      </c>
    </row>
    <row r="147" spans="1:9" x14ac:dyDescent="0.25">
      <c r="A147">
        <v>149.9</v>
      </c>
      <c r="B147">
        <v>11.4</v>
      </c>
      <c r="C147">
        <f t="shared" si="12"/>
        <v>11.543130000000001</v>
      </c>
      <c r="D147">
        <f t="shared" si="13"/>
        <v>-0.14313000000000109</v>
      </c>
      <c r="E147">
        <f t="shared" si="14"/>
        <v>2.0486196900000312E-2</v>
      </c>
      <c r="F147">
        <v>14.022500000000001</v>
      </c>
      <c r="G147">
        <f t="shared" si="15"/>
        <v>6.8775062500000024</v>
      </c>
      <c r="H147">
        <f t="shared" si="16"/>
        <v>1.2555263157894831E-2</v>
      </c>
      <c r="I147">
        <f t="shared" si="17"/>
        <v>2.0486196900000312E-2</v>
      </c>
    </row>
    <row r="148" spans="1:9" x14ac:dyDescent="0.25">
      <c r="A148">
        <v>151.20000000000002</v>
      </c>
      <c r="B148">
        <v>10.3</v>
      </c>
      <c r="C148">
        <f t="shared" si="12"/>
        <v>11.606440000000001</v>
      </c>
      <c r="D148">
        <f t="shared" si="13"/>
        <v>-1.3064400000000003</v>
      </c>
      <c r="E148">
        <f t="shared" si="14"/>
        <v>1.7067854736000008</v>
      </c>
      <c r="F148">
        <v>14.022500000000001</v>
      </c>
      <c r="G148">
        <f t="shared" si="15"/>
        <v>13.857006250000001</v>
      </c>
      <c r="H148">
        <f t="shared" si="16"/>
        <v>0.12683883495145634</v>
      </c>
      <c r="I148">
        <f t="shared" si="17"/>
        <v>1.7067854736000008</v>
      </c>
    </row>
    <row r="149" spans="1:9" x14ac:dyDescent="0.25">
      <c r="A149">
        <v>256.10000000000002</v>
      </c>
      <c r="B149">
        <v>13.2</v>
      </c>
      <c r="C149">
        <f t="shared" si="12"/>
        <v>16.715070000000001</v>
      </c>
      <c r="D149">
        <f t="shared" si="13"/>
        <v>-3.5150700000000015</v>
      </c>
      <c r="E149">
        <f t="shared" si="14"/>
        <v>12.355717104900011</v>
      </c>
      <c r="F149">
        <v>14.022500000000001</v>
      </c>
      <c r="G149">
        <f t="shared" si="15"/>
        <v>0.67650625000000253</v>
      </c>
      <c r="H149">
        <f t="shared" si="16"/>
        <v>0.26629318181818196</v>
      </c>
      <c r="I149">
        <f t="shared" si="17"/>
        <v>12.355717104900011</v>
      </c>
    </row>
    <row r="150" spans="1:9" x14ac:dyDescent="0.25">
      <c r="A150">
        <v>336.5</v>
      </c>
      <c r="B150">
        <v>25.4</v>
      </c>
      <c r="C150">
        <f t="shared" si="12"/>
        <v>20.630549999999999</v>
      </c>
      <c r="D150">
        <f t="shared" si="13"/>
        <v>4.7694499999999991</v>
      </c>
      <c r="E150">
        <f t="shared" si="14"/>
        <v>22.747653302499991</v>
      </c>
      <c r="F150">
        <v>14.022500000000001</v>
      </c>
      <c r="G150">
        <f t="shared" si="15"/>
        <v>129.44750624999995</v>
      </c>
      <c r="H150">
        <f t="shared" si="16"/>
        <v>0.18777362204724407</v>
      </c>
      <c r="I150">
        <f t="shared" si="17"/>
        <v>22.747653302499991</v>
      </c>
    </row>
    <row r="151" spans="1:9" x14ac:dyDescent="0.25">
      <c r="A151">
        <v>90.2</v>
      </c>
      <c r="B151">
        <v>10.9</v>
      </c>
      <c r="C151">
        <f t="shared" si="12"/>
        <v>8.6357400000000002</v>
      </c>
      <c r="D151">
        <f t="shared" si="13"/>
        <v>2.2642600000000002</v>
      </c>
      <c r="E151">
        <f t="shared" si="14"/>
        <v>5.126873347600001</v>
      </c>
      <c r="F151">
        <v>14.022500000000001</v>
      </c>
      <c r="G151">
        <f t="shared" si="15"/>
        <v>9.7500062500000038</v>
      </c>
      <c r="H151">
        <f t="shared" si="16"/>
        <v>0.2077302752293578</v>
      </c>
      <c r="I151">
        <f t="shared" si="17"/>
        <v>5.126873347600001</v>
      </c>
    </row>
    <row r="152" spans="1:9" x14ac:dyDescent="0.25">
      <c r="A152">
        <v>91.1</v>
      </c>
      <c r="B152">
        <v>10.1</v>
      </c>
      <c r="C152">
        <f t="shared" si="12"/>
        <v>8.67957</v>
      </c>
      <c r="D152">
        <f t="shared" si="13"/>
        <v>1.4204299999999996</v>
      </c>
      <c r="E152">
        <f t="shared" si="14"/>
        <v>2.0176213848999991</v>
      </c>
      <c r="F152">
        <v>14.022500000000001</v>
      </c>
      <c r="G152">
        <f t="shared" si="15"/>
        <v>15.38600625000001</v>
      </c>
      <c r="H152">
        <f t="shared" si="16"/>
        <v>0.14063663366336632</v>
      </c>
      <c r="I152">
        <f t="shared" si="17"/>
        <v>2.0176213848999991</v>
      </c>
    </row>
    <row r="153" spans="1:9" x14ac:dyDescent="0.25">
      <c r="A153">
        <v>331.59999999999997</v>
      </c>
      <c r="B153">
        <v>16.100000000000001</v>
      </c>
      <c r="C153">
        <f t="shared" si="12"/>
        <v>20.391919999999999</v>
      </c>
      <c r="D153">
        <f t="shared" si="13"/>
        <v>-4.2919199999999975</v>
      </c>
      <c r="E153">
        <f t="shared" si="14"/>
        <v>18.420577286399979</v>
      </c>
      <c r="F153">
        <v>14.022500000000001</v>
      </c>
      <c r="G153">
        <f t="shared" si="15"/>
        <v>4.3160062500000027</v>
      </c>
      <c r="H153">
        <f t="shared" si="16"/>
        <v>0.26657888198757745</v>
      </c>
      <c r="I153">
        <f t="shared" si="17"/>
        <v>18.420577286399979</v>
      </c>
    </row>
    <row r="154" spans="1:9" x14ac:dyDescent="0.25">
      <c r="A154">
        <v>178.10000000000002</v>
      </c>
      <c r="B154">
        <v>11.6</v>
      </c>
      <c r="C154">
        <f t="shared" si="12"/>
        <v>12.916470000000002</v>
      </c>
      <c r="D154">
        <f t="shared" si="13"/>
        <v>-1.3164700000000025</v>
      </c>
      <c r="E154">
        <f t="shared" si="14"/>
        <v>1.7330932609000065</v>
      </c>
      <c r="F154">
        <v>14.022500000000001</v>
      </c>
      <c r="G154">
        <f t="shared" si="15"/>
        <v>5.8685062500000056</v>
      </c>
      <c r="H154">
        <f t="shared" si="16"/>
        <v>0.11348879310344849</v>
      </c>
      <c r="I154">
        <f t="shared" si="17"/>
        <v>1.7330932609000065</v>
      </c>
    </row>
    <row r="155" spans="1:9" x14ac:dyDescent="0.25">
      <c r="A155">
        <v>235.1</v>
      </c>
      <c r="B155">
        <v>16.600000000000001</v>
      </c>
      <c r="C155">
        <f t="shared" si="12"/>
        <v>15.69237</v>
      </c>
      <c r="D155">
        <f t="shared" si="13"/>
        <v>0.90763000000000105</v>
      </c>
      <c r="E155">
        <f t="shared" si="14"/>
        <v>0.82379221690000193</v>
      </c>
      <c r="F155">
        <v>14.022500000000001</v>
      </c>
      <c r="G155">
        <f t="shared" si="15"/>
        <v>6.6435062500000033</v>
      </c>
      <c r="H155">
        <f t="shared" si="16"/>
        <v>5.4676506024096447E-2</v>
      </c>
      <c r="I155">
        <f t="shared" si="17"/>
        <v>0.82379221690000193</v>
      </c>
    </row>
    <row r="156" spans="1:9" x14ac:dyDescent="0.25">
      <c r="A156">
        <v>248.7</v>
      </c>
      <c r="B156">
        <v>19</v>
      </c>
      <c r="C156">
        <f t="shared" si="12"/>
        <v>16.354689999999998</v>
      </c>
      <c r="D156">
        <f t="shared" si="13"/>
        <v>2.645310000000002</v>
      </c>
      <c r="E156">
        <f t="shared" si="14"/>
        <v>6.9976649961000108</v>
      </c>
      <c r="F156">
        <v>14.022500000000001</v>
      </c>
      <c r="G156">
        <f t="shared" si="15"/>
        <v>24.775506249999992</v>
      </c>
      <c r="H156">
        <f t="shared" si="16"/>
        <v>0.13922684210526326</v>
      </c>
      <c r="I156">
        <f t="shared" si="17"/>
        <v>6.9976649961000108</v>
      </c>
    </row>
    <row r="157" spans="1:9" x14ac:dyDescent="0.25">
      <c r="A157">
        <v>218.4</v>
      </c>
      <c r="B157">
        <v>15.6</v>
      </c>
      <c r="C157">
        <f t="shared" si="12"/>
        <v>14.87908</v>
      </c>
      <c r="D157">
        <f t="shared" si="13"/>
        <v>0.72091999999999956</v>
      </c>
      <c r="E157">
        <f t="shared" si="14"/>
        <v>0.51972564639999941</v>
      </c>
      <c r="F157">
        <v>14.022500000000001</v>
      </c>
      <c r="G157">
        <f t="shared" si="15"/>
        <v>2.4885062499999964</v>
      </c>
      <c r="H157">
        <f t="shared" si="16"/>
        <v>4.6212820512820489E-2</v>
      </c>
      <c r="I157">
        <f t="shared" si="17"/>
        <v>0.51972564639999941</v>
      </c>
    </row>
    <row r="158" spans="1:9" x14ac:dyDescent="0.25">
      <c r="A158">
        <v>21.4</v>
      </c>
      <c r="B158">
        <v>3.2</v>
      </c>
      <c r="C158">
        <f t="shared" si="12"/>
        <v>5.2851800000000004</v>
      </c>
      <c r="D158">
        <f t="shared" si="13"/>
        <v>-2.0851800000000003</v>
      </c>
      <c r="E158">
        <f t="shared" si="14"/>
        <v>4.3479756324000007</v>
      </c>
      <c r="F158">
        <v>14.022500000000001</v>
      </c>
      <c r="G158">
        <f t="shared" si="15"/>
        <v>117.12650625000003</v>
      </c>
      <c r="H158">
        <f t="shared" si="16"/>
        <v>0.65161875000000002</v>
      </c>
      <c r="I158">
        <f t="shared" si="17"/>
        <v>4.3479756324000007</v>
      </c>
    </row>
    <row r="159" spans="1:9" x14ac:dyDescent="0.25">
      <c r="A159">
        <v>187.9</v>
      </c>
      <c r="B159">
        <v>15.3</v>
      </c>
      <c r="C159">
        <f t="shared" si="12"/>
        <v>13.393730000000001</v>
      </c>
      <c r="D159">
        <f t="shared" si="13"/>
        <v>1.9062699999999992</v>
      </c>
      <c r="E159">
        <f t="shared" si="14"/>
        <v>3.6338653128999971</v>
      </c>
      <c r="F159">
        <v>14.022500000000001</v>
      </c>
      <c r="G159">
        <f t="shared" si="15"/>
        <v>1.6320062499999997</v>
      </c>
      <c r="H159">
        <f t="shared" si="16"/>
        <v>0.12459281045751629</v>
      </c>
      <c r="I159">
        <f t="shared" si="17"/>
        <v>3.6338653128999971</v>
      </c>
    </row>
    <row r="160" spans="1:9" x14ac:dyDescent="0.25">
      <c r="A160">
        <v>175.40000000000003</v>
      </c>
      <c r="B160">
        <v>10.1</v>
      </c>
      <c r="C160">
        <f t="shared" si="12"/>
        <v>12.784980000000003</v>
      </c>
      <c r="D160">
        <f t="shared" si="13"/>
        <v>-2.684980000000003</v>
      </c>
      <c r="E160">
        <f t="shared" si="14"/>
        <v>7.2091176004000159</v>
      </c>
      <c r="F160">
        <v>14.022500000000001</v>
      </c>
      <c r="G160">
        <f t="shared" si="15"/>
        <v>15.38600625000001</v>
      </c>
      <c r="H160">
        <f t="shared" si="16"/>
        <v>0.26583960396039635</v>
      </c>
      <c r="I160">
        <f t="shared" si="17"/>
        <v>7.2091176004000159</v>
      </c>
    </row>
    <row r="161" spans="1:9" x14ac:dyDescent="0.25">
      <c r="A161">
        <v>93.8</v>
      </c>
      <c r="B161">
        <v>7.3</v>
      </c>
      <c r="C161">
        <f t="shared" si="12"/>
        <v>8.8110600000000012</v>
      </c>
      <c r="D161">
        <f t="shared" si="13"/>
        <v>-1.5110600000000014</v>
      </c>
      <c r="E161">
        <f t="shared" si="14"/>
        <v>2.2833023236000041</v>
      </c>
      <c r="F161">
        <v>14.022500000000001</v>
      </c>
      <c r="G161">
        <f t="shared" si="15"/>
        <v>45.192006250000013</v>
      </c>
      <c r="H161">
        <f t="shared" si="16"/>
        <v>0.2069945205479454</v>
      </c>
      <c r="I161">
        <f t="shared" si="17"/>
        <v>2.2833023236000041</v>
      </c>
    </row>
    <row r="162" spans="1:9" x14ac:dyDescent="0.25">
      <c r="A162">
        <v>184.7</v>
      </c>
      <c r="B162">
        <v>12.9</v>
      </c>
      <c r="C162">
        <f t="shared" si="12"/>
        <v>13.23789</v>
      </c>
      <c r="D162">
        <f t="shared" si="13"/>
        <v>-0.3378899999999998</v>
      </c>
      <c r="E162">
        <f t="shared" si="14"/>
        <v>0.11416965209999987</v>
      </c>
      <c r="F162">
        <v>14.022500000000001</v>
      </c>
      <c r="G162">
        <f t="shared" si="15"/>
        <v>1.2600062500000011</v>
      </c>
      <c r="H162">
        <f t="shared" si="16"/>
        <v>2.6193023255813939E-2</v>
      </c>
      <c r="I162">
        <f t="shared" si="17"/>
        <v>0.11416965209999987</v>
      </c>
    </row>
    <row r="163" spans="1:9" x14ac:dyDescent="0.25">
      <c r="A163">
        <v>221.29999999999998</v>
      </c>
      <c r="B163">
        <v>14.4</v>
      </c>
      <c r="C163">
        <f t="shared" si="12"/>
        <v>15.02031</v>
      </c>
      <c r="D163">
        <f t="shared" si="13"/>
        <v>-0.62030999999999992</v>
      </c>
      <c r="E163">
        <f t="shared" si="14"/>
        <v>0.38478449609999987</v>
      </c>
      <c r="F163">
        <v>14.022500000000001</v>
      </c>
      <c r="G163">
        <f t="shared" si="15"/>
        <v>0.14250624999999961</v>
      </c>
      <c r="H163">
        <f t="shared" si="16"/>
        <v>4.3077083333333328E-2</v>
      </c>
      <c r="I163">
        <f t="shared" si="17"/>
        <v>0.38478449609999987</v>
      </c>
    </row>
    <row r="164" spans="1:9" x14ac:dyDescent="0.25">
      <c r="A164">
        <v>170.8</v>
      </c>
      <c r="B164">
        <v>13.3</v>
      </c>
      <c r="C164">
        <f t="shared" si="12"/>
        <v>12.560960000000001</v>
      </c>
      <c r="D164">
        <f t="shared" si="13"/>
        <v>0.73903999999999925</v>
      </c>
      <c r="E164">
        <f t="shared" si="14"/>
        <v>0.54618012159999885</v>
      </c>
      <c r="F164">
        <v>14.022500000000001</v>
      </c>
      <c r="G164">
        <f t="shared" si="15"/>
        <v>0.52200625000000023</v>
      </c>
      <c r="H164">
        <f t="shared" si="16"/>
        <v>5.5566917293233022E-2</v>
      </c>
      <c r="I164">
        <f t="shared" si="17"/>
        <v>0.54618012159999885</v>
      </c>
    </row>
    <row r="165" spans="1:9" x14ac:dyDescent="0.25">
      <c r="A165">
        <v>232.1</v>
      </c>
      <c r="B165">
        <v>14.9</v>
      </c>
      <c r="C165">
        <f t="shared" si="12"/>
        <v>15.54627</v>
      </c>
      <c r="D165">
        <f t="shared" si="13"/>
        <v>-0.64626999999999946</v>
      </c>
      <c r="E165">
        <f t="shared" si="14"/>
        <v>0.4176649128999993</v>
      </c>
      <c r="F165">
        <v>14.022500000000001</v>
      </c>
      <c r="G165">
        <f t="shared" si="15"/>
        <v>0.77000624999999912</v>
      </c>
      <c r="H165">
        <f t="shared" si="16"/>
        <v>4.3373825503355667E-2</v>
      </c>
      <c r="I165">
        <f t="shared" si="17"/>
        <v>0.4176649128999993</v>
      </c>
    </row>
    <row r="166" spans="1:9" x14ac:dyDescent="0.25">
      <c r="A166">
        <v>207.70000000000002</v>
      </c>
      <c r="B166">
        <v>18</v>
      </c>
      <c r="C166">
        <f t="shared" si="12"/>
        <v>14.357990000000001</v>
      </c>
      <c r="D166">
        <f t="shared" si="13"/>
        <v>3.6420099999999991</v>
      </c>
      <c r="E166">
        <f t="shared" si="14"/>
        <v>13.264236840099993</v>
      </c>
      <c r="F166">
        <v>14.022500000000001</v>
      </c>
      <c r="G166">
        <f t="shared" si="15"/>
        <v>15.820506249999994</v>
      </c>
      <c r="H166">
        <f t="shared" si="16"/>
        <v>0.20233388888888884</v>
      </c>
      <c r="I166">
        <f t="shared" si="17"/>
        <v>13.264236840099993</v>
      </c>
    </row>
    <row r="167" spans="1:9" x14ac:dyDescent="0.25">
      <c r="A167">
        <v>137.30000000000001</v>
      </c>
      <c r="B167">
        <v>11.9</v>
      </c>
      <c r="C167">
        <f t="shared" si="12"/>
        <v>10.929510000000001</v>
      </c>
      <c r="D167">
        <f t="shared" si="13"/>
        <v>0.97048999999999985</v>
      </c>
      <c r="E167">
        <f t="shared" si="14"/>
        <v>0.94185084009999975</v>
      </c>
      <c r="F167">
        <v>14.022500000000001</v>
      </c>
      <c r="G167">
        <f t="shared" si="15"/>
        <v>4.5050062500000019</v>
      </c>
      <c r="H167">
        <f t="shared" si="16"/>
        <v>8.1553781512605034E-2</v>
      </c>
      <c r="I167">
        <f t="shared" si="17"/>
        <v>0.94185084009999975</v>
      </c>
    </row>
    <row r="168" spans="1:9" x14ac:dyDescent="0.25">
      <c r="A168">
        <v>322.7</v>
      </c>
      <c r="B168">
        <v>11.9</v>
      </c>
      <c r="C168">
        <f t="shared" si="12"/>
        <v>19.958489999999998</v>
      </c>
      <c r="D168">
        <f t="shared" si="13"/>
        <v>-8.0584899999999973</v>
      </c>
      <c r="E168">
        <f t="shared" si="14"/>
        <v>64.939261080099953</v>
      </c>
      <c r="F168">
        <v>14.022500000000001</v>
      </c>
      <c r="G168">
        <f t="shared" si="15"/>
        <v>4.5050062500000019</v>
      </c>
      <c r="H168">
        <f t="shared" si="16"/>
        <v>0.67718403361344515</v>
      </c>
      <c r="I168">
        <f t="shared" si="17"/>
        <v>64.939261080099953</v>
      </c>
    </row>
    <row r="169" spans="1:9" x14ac:dyDescent="0.25">
      <c r="A169">
        <v>77.099999999999994</v>
      </c>
      <c r="B169">
        <v>8</v>
      </c>
      <c r="C169">
        <f t="shared" si="12"/>
        <v>7.99777</v>
      </c>
      <c r="D169">
        <f t="shared" si="13"/>
        <v>2.2299999999999542E-3</v>
      </c>
      <c r="E169">
        <f t="shared" si="14"/>
        <v>4.9728999999997961E-6</v>
      </c>
      <c r="F169">
        <v>14.022500000000001</v>
      </c>
      <c r="G169">
        <f t="shared" si="15"/>
        <v>36.270506250000011</v>
      </c>
      <c r="H169">
        <f t="shared" si="16"/>
        <v>2.7874999999999428E-4</v>
      </c>
      <c r="I169">
        <f t="shared" si="17"/>
        <v>4.9728999999997961E-6</v>
      </c>
    </row>
    <row r="170" spans="1:9" x14ac:dyDescent="0.25">
      <c r="A170">
        <v>231.4</v>
      </c>
      <c r="B170">
        <v>12.2</v>
      </c>
      <c r="C170">
        <f t="shared" si="12"/>
        <v>15.512180000000001</v>
      </c>
      <c r="D170">
        <f t="shared" si="13"/>
        <v>-3.3121800000000015</v>
      </c>
      <c r="E170">
        <f t="shared" si="14"/>
        <v>10.970536352400009</v>
      </c>
      <c r="F170">
        <v>14.022500000000001</v>
      </c>
      <c r="G170">
        <f t="shared" si="15"/>
        <v>3.3215062500000059</v>
      </c>
      <c r="H170">
        <f t="shared" si="16"/>
        <v>0.27149016393442638</v>
      </c>
      <c r="I170">
        <f t="shared" si="17"/>
        <v>10.970536352400009</v>
      </c>
    </row>
    <row r="171" spans="1:9" x14ac:dyDescent="0.25">
      <c r="A171">
        <v>296.60000000000002</v>
      </c>
      <c r="B171">
        <v>17.100000000000001</v>
      </c>
      <c r="C171">
        <f t="shared" si="12"/>
        <v>18.687420000000003</v>
      </c>
      <c r="D171">
        <f t="shared" si="13"/>
        <v>-1.5874200000000016</v>
      </c>
      <c r="E171">
        <f t="shared" si="14"/>
        <v>2.5199022564000053</v>
      </c>
      <c r="F171">
        <v>14.022500000000001</v>
      </c>
      <c r="G171">
        <f t="shared" si="15"/>
        <v>9.4710062500000038</v>
      </c>
      <c r="H171">
        <f t="shared" si="16"/>
        <v>9.2831578947368501E-2</v>
      </c>
      <c r="I171">
        <f t="shared" si="17"/>
        <v>2.5199022564000053</v>
      </c>
    </row>
    <row r="172" spans="1:9" x14ac:dyDescent="0.25">
      <c r="A172">
        <v>301.3</v>
      </c>
      <c r="B172">
        <v>15</v>
      </c>
      <c r="C172">
        <f t="shared" si="12"/>
        <v>18.916310000000003</v>
      </c>
      <c r="D172">
        <f t="shared" si="13"/>
        <v>-3.9163100000000028</v>
      </c>
      <c r="E172">
        <f t="shared" si="14"/>
        <v>15.337484016100023</v>
      </c>
      <c r="F172">
        <v>14.022500000000001</v>
      </c>
      <c r="G172">
        <f t="shared" si="15"/>
        <v>0.95550624999999834</v>
      </c>
      <c r="H172">
        <f t="shared" si="16"/>
        <v>0.2610873333333335</v>
      </c>
      <c r="I172">
        <f t="shared" si="17"/>
        <v>15.337484016100023</v>
      </c>
    </row>
    <row r="173" spans="1:9" x14ac:dyDescent="0.25">
      <c r="A173">
        <v>80</v>
      </c>
      <c r="B173">
        <v>8.4</v>
      </c>
      <c r="C173">
        <f t="shared" si="12"/>
        <v>8.1389999999999993</v>
      </c>
      <c r="D173">
        <f t="shared" si="13"/>
        <v>0.26100000000000101</v>
      </c>
      <c r="E173">
        <f t="shared" si="14"/>
        <v>6.8121000000000528E-2</v>
      </c>
      <c r="F173">
        <v>14.022500000000001</v>
      </c>
      <c r="G173">
        <f t="shared" si="15"/>
        <v>31.612506250000006</v>
      </c>
      <c r="H173">
        <f t="shared" si="16"/>
        <v>3.1071428571428691E-2</v>
      </c>
      <c r="I173">
        <f t="shared" si="17"/>
        <v>6.8121000000000528E-2</v>
      </c>
    </row>
    <row r="174" spans="1:9" x14ac:dyDescent="0.25">
      <c r="A174">
        <v>232.8</v>
      </c>
      <c r="B174">
        <v>14.5</v>
      </c>
      <c r="C174">
        <f t="shared" si="12"/>
        <v>15.580360000000001</v>
      </c>
      <c r="D174">
        <f t="shared" si="13"/>
        <v>-1.0803600000000007</v>
      </c>
      <c r="E174">
        <f t="shared" si="14"/>
        <v>1.1671777296000014</v>
      </c>
      <c r="F174">
        <v>14.022500000000001</v>
      </c>
      <c r="G174">
        <f t="shared" si="15"/>
        <v>0.22800624999999919</v>
      </c>
      <c r="H174">
        <f t="shared" si="16"/>
        <v>7.4507586206896598E-2</v>
      </c>
      <c r="I174">
        <f t="shared" si="17"/>
        <v>1.1671777296000014</v>
      </c>
    </row>
    <row r="175" spans="1:9" x14ac:dyDescent="0.25">
      <c r="A175">
        <v>56.7</v>
      </c>
      <c r="B175">
        <v>7.6</v>
      </c>
      <c r="C175">
        <f t="shared" si="12"/>
        <v>7.004290000000001</v>
      </c>
      <c r="D175">
        <f t="shared" si="13"/>
        <v>0.59570999999999863</v>
      </c>
      <c r="E175">
        <f t="shared" si="14"/>
        <v>0.35487040409999837</v>
      </c>
      <c r="F175">
        <v>14.022500000000001</v>
      </c>
      <c r="G175">
        <f t="shared" si="15"/>
        <v>41.248506250000013</v>
      </c>
      <c r="H175">
        <f t="shared" si="16"/>
        <v>7.8382894736841929E-2</v>
      </c>
      <c r="I175">
        <f t="shared" si="17"/>
        <v>0.35487040409999837</v>
      </c>
    </row>
    <row r="176" spans="1:9" x14ac:dyDescent="0.25">
      <c r="A176">
        <v>188.3</v>
      </c>
      <c r="B176">
        <v>11.7</v>
      </c>
      <c r="C176">
        <f t="shared" si="12"/>
        <v>13.413210000000001</v>
      </c>
      <c r="D176">
        <f t="shared" si="13"/>
        <v>-1.7132100000000019</v>
      </c>
      <c r="E176">
        <f t="shared" si="14"/>
        <v>2.9350885041000065</v>
      </c>
      <c r="F176">
        <v>14.022500000000001</v>
      </c>
      <c r="G176">
        <f t="shared" si="15"/>
        <v>5.3940062500000074</v>
      </c>
      <c r="H176">
        <f t="shared" si="16"/>
        <v>0.14642820512820529</v>
      </c>
      <c r="I176">
        <f t="shared" si="17"/>
        <v>2.9350885041000065</v>
      </c>
    </row>
    <row r="177" spans="1:9" x14ac:dyDescent="0.25">
      <c r="A177">
        <v>238.9</v>
      </c>
      <c r="B177">
        <v>11.5</v>
      </c>
      <c r="C177">
        <f t="shared" si="12"/>
        <v>15.87743</v>
      </c>
      <c r="D177">
        <f t="shared" si="13"/>
        <v>-4.3774300000000004</v>
      </c>
      <c r="E177">
        <f t="shared" si="14"/>
        <v>19.161893404900002</v>
      </c>
      <c r="F177">
        <v>14.022500000000001</v>
      </c>
      <c r="G177">
        <f t="shared" si="15"/>
        <v>6.3630062500000042</v>
      </c>
      <c r="H177">
        <f t="shared" si="16"/>
        <v>0.38064608695652175</v>
      </c>
      <c r="I177">
        <f t="shared" si="17"/>
        <v>19.161893404900002</v>
      </c>
    </row>
    <row r="178" spans="1:9" x14ac:dyDescent="0.25">
      <c r="A178">
        <v>367.59999999999997</v>
      </c>
      <c r="B178">
        <v>27</v>
      </c>
      <c r="C178">
        <f t="shared" si="12"/>
        <v>22.145119999999999</v>
      </c>
      <c r="D178">
        <f t="shared" si="13"/>
        <v>4.8548800000000014</v>
      </c>
      <c r="E178">
        <f t="shared" si="14"/>
        <v>23.569859814400015</v>
      </c>
      <c r="F178">
        <v>14.022500000000001</v>
      </c>
      <c r="G178">
        <f t="shared" si="15"/>
        <v>168.41550624999996</v>
      </c>
      <c r="H178">
        <f t="shared" si="16"/>
        <v>0.17981037037037043</v>
      </c>
      <c r="I178">
        <f t="shared" si="17"/>
        <v>23.569859814400015</v>
      </c>
    </row>
    <row r="179" spans="1:9" x14ac:dyDescent="0.25">
      <c r="A179">
        <v>298.90000000000003</v>
      </c>
      <c r="B179">
        <v>20.2</v>
      </c>
      <c r="C179">
        <f t="shared" si="12"/>
        <v>18.799430000000001</v>
      </c>
      <c r="D179">
        <f t="shared" si="13"/>
        <v>1.4005699999999983</v>
      </c>
      <c r="E179">
        <f t="shared" si="14"/>
        <v>1.9615963248999952</v>
      </c>
      <c r="F179">
        <v>14.022500000000001</v>
      </c>
      <c r="G179">
        <f t="shared" si="15"/>
        <v>38.161506249999981</v>
      </c>
      <c r="H179">
        <f t="shared" si="16"/>
        <v>6.9335148514851411E-2</v>
      </c>
      <c r="I179">
        <f t="shared" si="17"/>
        <v>1.9615963248999952</v>
      </c>
    </row>
    <row r="180" spans="1:9" x14ac:dyDescent="0.25">
      <c r="A180">
        <v>213.2</v>
      </c>
      <c r="B180">
        <v>11.7</v>
      </c>
      <c r="C180">
        <f t="shared" si="12"/>
        <v>14.62584</v>
      </c>
      <c r="D180">
        <f t="shared" si="13"/>
        <v>-2.9258400000000009</v>
      </c>
      <c r="E180">
        <f t="shared" si="14"/>
        <v>8.5605397056000054</v>
      </c>
      <c r="F180">
        <v>14.022500000000001</v>
      </c>
      <c r="G180">
        <f t="shared" si="15"/>
        <v>5.3940062500000074</v>
      </c>
      <c r="H180">
        <f t="shared" si="16"/>
        <v>0.25007179487179498</v>
      </c>
      <c r="I180">
        <f t="shared" si="17"/>
        <v>8.5605397056000054</v>
      </c>
    </row>
    <row r="181" spans="1:9" x14ac:dyDescent="0.25">
      <c r="A181">
        <v>302.7</v>
      </c>
      <c r="B181">
        <v>11.8</v>
      </c>
      <c r="C181">
        <f t="shared" si="12"/>
        <v>18.984490000000001</v>
      </c>
      <c r="D181">
        <f t="shared" si="13"/>
        <v>-7.1844900000000003</v>
      </c>
      <c r="E181">
        <f t="shared" si="14"/>
        <v>51.616896560100002</v>
      </c>
      <c r="F181">
        <v>14.022500000000001</v>
      </c>
      <c r="G181">
        <f t="shared" si="15"/>
        <v>4.9395062500000009</v>
      </c>
      <c r="H181">
        <f t="shared" si="16"/>
        <v>0.60885508474576266</v>
      </c>
      <c r="I181">
        <f t="shared" si="17"/>
        <v>51.616896560100002</v>
      </c>
    </row>
    <row r="182" spans="1:9" x14ac:dyDescent="0.25">
      <c r="A182">
        <v>193.2</v>
      </c>
      <c r="B182">
        <v>12.6</v>
      </c>
      <c r="C182">
        <f t="shared" si="12"/>
        <v>13.65184</v>
      </c>
      <c r="D182">
        <f t="shared" si="13"/>
        <v>-1.0518400000000003</v>
      </c>
      <c r="E182">
        <f t="shared" si="14"/>
        <v>1.1063673856000007</v>
      </c>
      <c r="F182">
        <v>14.022500000000001</v>
      </c>
      <c r="G182">
        <f t="shared" si="15"/>
        <v>2.0235062500000036</v>
      </c>
      <c r="H182">
        <f t="shared" si="16"/>
        <v>8.3479365079365112E-2</v>
      </c>
      <c r="I182">
        <f t="shared" si="17"/>
        <v>1.1063673856000007</v>
      </c>
    </row>
    <row r="183" spans="1:9" x14ac:dyDescent="0.25">
      <c r="A183">
        <v>167.5</v>
      </c>
      <c r="B183">
        <v>10.5</v>
      </c>
      <c r="C183">
        <f t="shared" si="12"/>
        <v>12.40025</v>
      </c>
      <c r="D183">
        <f t="shared" si="13"/>
        <v>-1.9002499999999998</v>
      </c>
      <c r="E183">
        <f t="shared" si="14"/>
        <v>3.6109500624999993</v>
      </c>
      <c r="F183">
        <v>14.022500000000001</v>
      </c>
      <c r="G183">
        <f t="shared" si="15"/>
        <v>12.408006250000007</v>
      </c>
      <c r="H183">
        <f t="shared" si="16"/>
        <v>0.18097619047619046</v>
      </c>
      <c r="I183">
        <f t="shared" si="17"/>
        <v>3.6109500624999993</v>
      </c>
    </row>
    <row r="184" spans="1:9" x14ac:dyDescent="0.25">
      <c r="A184">
        <v>251.3</v>
      </c>
      <c r="B184">
        <v>12.2</v>
      </c>
      <c r="C184">
        <f t="shared" si="12"/>
        <v>16.481310000000001</v>
      </c>
      <c r="D184">
        <f t="shared" si="13"/>
        <v>-4.2813100000000013</v>
      </c>
      <c r="E184">
        <f t="shared" si="14"/>
        <v>18.329615316100011</v>
      </c>
      <c r="F184">
        <v>14.022500000000001</v>
      </c>
      <c r="G184">
        <f t="shared" si="15"/>
        <v>3.3215062500000059</v>
      </c>
      <c r="H184">
        <f t="shared" si="16"/>
        <v>0.35092704918032802</v>
      </c>
      <c r="I184">
        <f t="shared" si="17"/>
        <v>18.329615316100011</v>
      </c>
    </row>
    <row r="185" spans="1:9" x14ac:dyDescent="0.25">
      <c r="A185">
        <v>91.600000000000009</v>
      </c>
      <c r="B185">
        <v>8.6999999999999993</v>
      </c>
      <c r="C185">
        <f t="shared" si="12"/>
        <v>8.7039200000000001</v>
      </c>
      <c r="D185">
        <f t="shared" si="13"/>
        <v>-3.9200000000008117E-3</v>
      </c>
      <c r="E185">
        <f t="shared" si="14"/>
        <v>1.5366400000006365E-5</v>
      </c>
      <c r="F185">
        <v>14.022500000000001</v>
      </c>
      <c r="G185">
        <f t="shared" si="15"/>
        <v>28.329006250000017</v>
      </c>
      <c r="H185">
        <f t="shared" si="16"/>
        <v>4.5057471264377149E-4</v>
      </c>
      <c r="I185">
        <f t="shared" si="17"/>
        <v>1.5366400000006365E-5</v>
      </c>
    </row>
    <row r="186" spans="1:9" x14ac:dyDescent="0.25">
      <c r="A186">
        <v>402.40000000000003</v>
      </c>
      <c r="B186">
        <v>26.2</v>
      </c>
      <c r="C186">
        <f t="shared" si="12"/>
        <v>23.839880000000001</v>
      </c>
      <c r="D186">
        <f t="shared" si="13"/>
        <v>2.3601199999999984</v>
      </c>
      <c r="E186">
        <f t="shared" si="14"/>
        <v>5.5701664143999929</v>
      </c>
      <c r="F186">
        <v>14.022500000000001</v>
      </c>
      <c r="G186">
        <f t="shared" si="15"/>
        <v>148.29150624999997</v>
      </c>
      <c r="H186">
        <f t="shared" si="16"/>
        <v>9.0080916030534294E-2</v>
      </c>
      <c r="I186">
        <f t="shared" si="17"/>
        <v>5.5701664143999929</v>
      </c>
    </row>
    <row r="187" spans="1:9" x14ac:dyDescent="0.25">
      <c r="A187">
        <v>305.10000000000002</v>
      </c>
      <c r="B187">
        <v>17.600000000000001</v>
      </c>
      <c r="C187">
        <f t="shared" si="12"/>
        <v>19.101370000000003</v>
      </c>
      <c r="D187">
        <f t="shared" si="13"/>
        <v>-1.5013700000000014</v>
      </c>
      <c r="E187">
        <f t="shared" si="14"/>
        <v>2.2541118769000041</v>
      </c>
      <c r="F187">
        <v>14.022500000000001</v>
      </c>
      <c r="G187">
        <f t="shared" si="15"/>
        <v>12.798506250000004</v>
      </c>
      <c r="H187">
        <f t="shared" si="16"/>
        <v>8.5305113636363714E-2</v>
      </c>
      <c r="I187">
        <f t="shared" si="17"/>
        <v>2.2541118769000041</v>
      </c>
    </row>
    <row r="188" spans="1:9" x14ac:dyDescent="0.25">
      <c r="A188">
        <v>269.7</v>
      </c>
      <c r="B188">
        <v>22.6</v>
      </c>
      <c r="C188">
        <f t="shared" si="12"/>
        <v>17.377389999999998</v>
      </c>
      <c r="D188">
        <f t="shared" si="13"/>
        <v>5.2226100000000031</v>
      </c>
      <c r="E188">
        <f t="shared" si="14"/>
        <v>27.275655212100034</v>
      </c>
      <c r="F188">
        <v>14.022500000000001</v>
      </c>
      <c r="G188">
        <f t="shared" si="15"/>
        <v>73.573506250000008</v>
      </c>
      <c r="H188">
        <f t="shared" si="16"/>
        <v>0.23108893805309746</v>
      </c>
      <c r="I188">
        <f t="shared" si="17"/>
        <v>27.275655212100034</v>
      </c>
    </row>
    <row r="189" spans="1:9" x14ac:dyDescent="0.25">
      <c r="A189">
        <v>168.2</v>
      </c>
      <c r="B189">
        <v>10.3</v>
      </c>
      <c r="C189">
        <f t="shared" si="12"/>
        <v>12.434340000000001</v>
      </c>
      <c r="D189">
        <f t="shared" si="13"/>
        <v>-2.1343399999999999</v>
      </c>
      <c r="E189">
        <f t="shared" si="14"/>
        <v>4.5554072355999997</v>
      </c>
      <c r="F189">
        <v>14.022500000000001</v>
      </c>
      <c r="G189">
        <f t="shared" si="15"/>
        <v>13.857006250000001</v>
      </c>
      <c r="H189">
        <f t="shared" si="16"/>
        <v>0.20721747572815533</v>
      </c>
      <c r="I189">
        <f t="shared" si="17"/>
        <v>4.5554072355999997</v>
      </c>
    </row>
    <row r="190" spans="1:9" x14ac:dyDescent="0.25">
      <c r="A190">
        <v>237.99999999999997</v>
      </c>
      <c r="B190">
        <v>17.3</v>
      </c>
      <c r="C190">
        <f t="shared" si="12"/>
        <v>15.833599999999999</v>
      </c>
      <c r="D190">
        <f t="shared" si="13"/>
        <v>1.4664000000000019</v>
      </c>
      <c r="E190">
        <f t="shared" si="14"/>
        <v>2.1503289600000057</v>
      </c>
      <c r="F190">
        <v>14.022500000000001</v>
      </c>
      <c r="G190">
        <f t="shared" si="15"/>
        <v>10.742006249999999</v>
      </c>
      <c r="H190">
        <f t="shared" si="16"/>
        <v>8.4763005780346928E-2</v>
      </c>
      <c r="I190">
        <f t="shared" si="17"/>
        <v>2.1503289600000057</v>
      </c>
    </row>
    <row r="191" spans="1:9" x14ac:dyDescent="0.25">
      <c r="A191">
        <v>303.59999999999997</v>
      </c>
      <c r="B191">
        <v>15.9</v>
      </c>
      <c r="C191">
        <f t="shared" si="12"/>
        <v>19.028320000000001</v>
      </c>
      <c r="D191">
        <f t="shared" si="13"/>
        <v>-3.1283200000000004</v>
      </c>
      <c r="E191">
        <f t="shared" si="14"/>
        <v>9.7863860224000021</v>
      </c>
      <c r="F191">
        <v>14.022500000000001</v>
      </c>
      <c r="G191">
        <f t="shared" si="15"/>
        <v>3.5250062499999983</v>
      </c>
      <c r="H191">
        <f t="shared" si="16"/>
        <v>0.19674968553459121</v>
      </c>
      <c r="I191">
        <f t="shared" si="17"/>
        <v>9.7863860224000021</v>
      </c>
    </row>
    <row r="192" spans="1:9" x14ac:dyDescent="0.25">
      <c r="A192">
        <v>54.199999999999996</v>
      </c>
      <c r="B192">
        <v>6.7</v>
      </c>
      <c r="C192">
        <f t="shared" si="12"/>
        <v>6.8825400000000005</v>
      </c>
      <c r="D192">
        <f t="shared" si="13"/>
        <v>-0.18254000000000037</v>
      </c>
      <c r="E192">
        <f t="shared" si="14"/>
        <v>3.3320851600000131E-2</v>
      </c>
      <c r="F192">
        <v>14.022500000000001</v>
      </c>
      <c r="G192">
        <f t="shared" si="15"/>
        <v>53.619006250000012</v>
      </c>
      <c r="H192">
        <f t="shared" si="16"/>
        <v>2.7244776119403038E-2</v>
      </c>
      <c r="I192">
        <f t="shared" si="17"/>
        <v>3.3320851600000131E-2</v>
      </c>
    </row>
    <row r="193" spans="1:9" x14ac:dyDescent="0.25">
      <c r="A193">
        <v>86.399999999999991</v>
      </c>
      <c r="B193">
        <v>10.8</v>
      </c>
      <c r="C193">
        <f t="shared" si="12"/>
        <v>8.4506800000000002</v>
      </c>
      <c r="D193">
        <f t="shared" si="13"/>
        <v>2.3493200000000005</v>
      </c>
      <c r="E193">
        <f t="shared" si="14"/>
        <v>5.5193044624000027</v>
      </c>
      <c r="F193">
        <v>14.022500000000001</v>
      </c>
      <c r="G193">
        <f t="shared" si="15"/>
        <v>10.384506250000001</v>
      </c>
      <c r="H193">
        <f t="shared" si="16"/>
        <v>0.21752962962962966</v>
      </c>
      <c r="I193">
        <f t="shared" si="17"/>
        <v>5.5193044624000027</v>
      </c>
    </row>
    <row r="194" spans="1:9" x14ac:dyDescent="0.25">
      <c r="A194">
        <v>92.3</v>
      </c>
      <c r="B194">
        <v>9.9</v>
      </c>
      <c r="C194">
        <f t="shared" si="12"/>
        <v>8.7380099999999992</v>
      </c>
      <c r="D194">
        <f t="shared" si="13"/>
        <v>1.1619900000000012</v>
      </c>
      <c r="E194">
        <f t="shared" si="14"/>
        <v>1.3502207601000027</v>
      </c>
      <c r="F194">
        <v>14.022500000000001</v>
      </c>
      <c r="G194">
        <f t="shared" si="15"/>
        <v>16.995006250000003</v>
      </c>
      <c r="H194">
        <f t="shared" si="16"/>
        <v>0.11737272727272739</v>
      </c>
      <c r="I194">
        <f t="shared" si="17"/>
        <v>1.3502207601000027</v>
      </c>
    </row>
    <row r="195" spans="1:9" x14ac:dyDescent="0.25">
      <c r="A195">
        <v>52.9</v>
      </c>
      <c r="B195">
        <v>5.9</v>
      </c>
      <c r="C195">
        <f t="shared" si="12"/>
        <v>6.8192300000000001</v>
      </c>
      <c r="D195">
        <f t="shared" si="13"/>
        <v>-0.91922999999999977</v>
      </c>
      <c r="E195">
        <f t="shared" si="14"/>
        <v>0.84498379289999959</v>
      </c>
      <c r="F195">
        <v>14.022500000000001</v>
      </c>
      <c r="G195">
        <f t="shared" si="15"/>
        <v>65.975006250000007</v>
      </c>
      <c r="H195">
        <f t="shared" si="16"/>
        <v>0.1558016949152542</v>
      </c>
      <c r="I195">
        <f t="shared" si="17"/>
        <v>0.84498379289999959</v>
      </c>
    </row>
    <row r="196" spans="1:9" x14ac:dyDescent="0.25">
      <c r="A196">
        <v>212.4</v>
      </c>
      <c r="B196">
        <v>19.600000000000001</v>
      </c>
      <c r="C196">
        <f t="shared" ref="C196:C202" si="18">0.0487*A196+4.243</f>
        <v>14.586880000000001</v>
      </c>
      <c r="D196">
        <f t="shared" ref="D196:D202" si="19">B196-C196</f>
        <v>5.0131200000000007</v>
      </c>
      <c r="E196">
        <f t="shared" ref="E196:E202" si="20">D196^2</f>
        <v>25.131372134400007</v>
      </c>
      <c r="F196">
        <v>14.022500000000001</v>
      </c>
      <c r="G196">
        <f t="shared" ref="G196:G202" si="21">(B196-F196)^2</f>
        <v>31.108506250000005</v>
      </c>
      <c r="H196">
        <f t="shared" ref="H196:H202" si="22">ABS(B196-C196)/B196</f>
        <v>0.25577142857142859</v>
      </c>
      <c r="I196">
        <f t="shared" ref="I196:I202" si="23">(B196-C196)^2</f>
        <v>25.131372134400007</v>
      </c>
    </row>
    <row r="197" spans="1:9" x14ac:dyDescent="0.25">
      <c r="A197">
        <v>191.29999999999998</v>
      </c>
      <c r="B197">
        <v>17.3</v>
      </c>
      <c r="C197">
        <f t="shared" si="18"/>
        <v>13.55931</v>
      </c>
      <c r="D197">
        <f t="shared" si="19"/>
        <v>3.7406900000000007</v>
      </c>
      <c r="E197">
        <f t="shared" si="20"/>
        <v>13.992761676100006</v>
      </c>
      <c r="F197">
        <v>14.022500000000001</v>
      </c>
      <c r="G197">
        <f t="shared" si="21"/>
        <v>10.742006249999999</v>
      </c>
      <c r="H197">
        <f t="shared" si="22"/>
        <v>0.21622485549132953</v>
      </c>
      <c r="I197">
        <f t="shared" si="23"/>
        <v>13.992761676100006</v>
      </c>
    </row>
    <row r="198" spans="1:9" x14ac:dyDescent="0.25">
      <c r="A198">
        <v>55.7</v>
      </c>
      <c r="B198">
        <v>7.6</v>
      </c>
      <c r="C198">
        <f t="shared" si="18"/>
        <v>6.9555900000000008</v>
      </c>
      <c r="D198">
        <f t="shared" si="19"/>
        <v>0.64440999999999882</v>
      </c>
      <c r="E198">
        <f t="shared" si="20"/>
        <v>0.41526424809999846</v>
      </c>
      <c r="F198">
        <v>14.022500000000001</v>
      </c>
      <c r="G198">
        <f t="shared" si="21"/>
        <v>41.248506250000013</v>
      </c>
      <c r="H198">
        <f t="shared" si="22"/>
        <v>8.4790789473684056E-2</v>
      </c>
      <c r="I198">
        <f t="shared" si="23"/>
        <v>0.41526424809999846</v>
      </c>
    </row>
    <row r="199" spans="1:9" x14ac:dyDescent="0.25">
      <c r="A199">
        <v>107.2</v>
      </c>
      <c r="B199">
        <v>9.6999999999999993</v>
      </c>
      <c r="C199">
        <f t="shared" si="18"/>
        <v>9.4636400000000016</v>
      </c>
      <c r="D199">
        <f t="shared" si="19"/>
        <v>0.23635999999999768</v>
      </c>
      <c r="E199">
        <f t="shared" si="20"/>
        <v>5.5866049599998906E-2</v>
      </c>
      <c r="F199">
        <v>14.022500000000001</v>
      </c>
      <c r="G199">
        <f t="shared" si="21"/>
        <v>18.684006250000014</v>
      </c>
      <c r="H199">
        <f t="shared" si="22"/>
        <v>2.4367010309278115E-2</v>
      </c>
      <c r="I199">
        <f t="shared" si="23"/>
        <v>5.5866049599998906E-2</v>
      </c>
    </row>
    <row r="200" spans="1:9" x14ac:dyDescent="0.25">
      <c r="A200">
        <v>192.70000000000002</v>
      </c>
      <c r="B200">
        <v>12.8</v>
      </c>
      <c r="C200">
        <f t="shared" si="18"/>
        <v>13.627490000000002</v>
      </c>
      <c r="D200">
        <f t="shared" si="19"/>
        <v>-0.82749000000000095</v>
      </c>
      <c r="E200">
        <f t="shared" si="20"/>
        <v>0.68473970010000151</v>
      </c>
      <c r="F200">
        <v>14.022500000000001</v>
      </c>
      <c r="G200">
        <f t="shared" si="21"/>
        <v>1.4945062500000004</v>
      </c>
      <c r="H200">
        <f t="shared" si="22"/>
        <v>6.4647656250000074E-2</v>
      </c>
      <c r="I200">
        <f t="shared" si="23"/>
        <v>0.68473970010000151</v>
      </c>
    </row>
    <row r="201" spans="1:9" x14ac:dyDescent="0.25">
      <c r="A201">
        <v>391.8</v>
      </c>
      <c r="B201">
        <v>25.5</v>
      </c>
      <c r="C201">
        <f t="shared" si="18"/>
        <v>23.323660000000004</v>
      </c>
      <c r="D201">
        <f t="shared" si="19"/>
        <v>2.1763399999999962</v>
      </c>
      <c r="E201">
        <f t="shared" si="20"/>
        <v>4.7364557955999835</v>
      </c>
      <c r="F201">
        <v>14.022500000000001</v>
      </c>
      <c r="G201">
        <f t="shared" si="21"/>
        <v>131.73300624999999</v>
      </c>
      <c r="H201">
        <f t="shared" si="22"/>
        <v>8.5346666666666515E-2</v>
      </c>
      <c r="I201">
        <f t="shared" si="23"/>
        <v>4.7364557955999835</v>
      </c>
    </row>
    <row r="202" spans="1:9" x14ac:dyDescent="0.25">
      <c r="A202">
        <v>249.39999999999998</v>
      </c>
      <c r="B202">
        <v>13.4</v>
      </c>
      <c r="C202">
        <f t="shared" si="18"/>
        <v>16.388779999999997</v>
      </c>
      <c r="D202">
        <f t="shared" si="19"/>
        <v>-2.9887799999999967</v>
      </c>
      <c r="E202">
        <f t="shared" si="20"/>
        <v>8.9328058883999795</v>
      </c>
      <c r="F202">
        <v>14.022500000000001</v>
      </c>
      <c r="G202">
        <f t="shared" si="21"/>
        <v>0.38750625000000061</v>
      </c>
      <c r="H202">
        <f t="shared" si="22"/>
        <v>0.2230432835820893</v>
      </c>
      <c r="I202">
        <f t="shared" si="23"/>
        <v>8.9328058883999795</v>
      </c>
    </row>
    <row r="203" spans="1:9" x14ac:dyDescent="0.25">
      <c r="E203">
        <f>SUM(E3:E202)</f>
        <v>1338.4453870508989</v>
      </c>
      <c r="G203">
        <f>SUM(G3:G202)</f>
        <v>5417.1487499999967</v>
      </c>
      <c r="H203">
        <f>AVERAGE(H3:H202)</f>
        <v>0.15866484049732035</v>
      </c>
      <c r="I203">
        <f>AVERAGE(I3:I202)</f>
        <v>6.692226935254495</v>
      </c>
    </row>
    <row r="204" spans="1:9" x14ac:dyDescent="0.25">
      <c r="E204" t="s">
        <v>968</v>
      </c>
      <c r="G204" t="s">
        <v>1000</v>
      </c>
      <c r="H204" t="s">
        <v>1021</v>
      </c>
      <c r="I204" t="s">
        <v>1023</v>
      </c>
    </row>
    <row r="205" spans="1:9" x14ac:dyDescent="0.25">
      <c r="I205">
        <f>SQRT(I203)</f>
        <v>2.5869338869121674</v>
      </c>
    </row>
    <row r="206" spans="1:9" x14ac:dyDescent="0.25">
      <c r="I206" t="s">
        <v>1024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topLeftCell="B42" zoomScale="130" zoomScaleNormal="130" workbookViewId="0">
      <selection activeCell="H59" sqref="H59"/>
    </sheetView>
  </sheetViews>
  <sheetFormatPr defaultRowHeight="15" x14ac:dyDescent="0.25"/>
  <cols>
    <col min="4" max="4" width="11.140625" bestFit="1" customWidth="1"/>
    <col min="5" max="5" width="14.42578125" style="10" customWidth="1"/>
    <col min="8" max="8" width="14.140625" customWidth="1"/>
  </cols>
  <sheetData>
    <row r="1" spans="1:9" x14ac:dyDescent="0.25">
      <c r="B1" t="s">
        <v>841</v>
      </c>
      <c r="C1" t="s">
        <v>842</v>
      </c>
      <c r="D1" t="s">
        <v>843</v>
      </c>
      <c r="E1" s="10" t="s">
        <v>879</v>
      </c>
    </row>
    <row r="2" spans="1:9" x14ac:dyDescent="0.25">
      <c r="A2" t="s">
        <v>825</v>
      </c>
      <c r="B2" t="s">
        <v>937</v>
      </c>
      <c r="C2" t="s">
        <v>938</v>
      </c>
      <c r="D2" t="s">
        <v>939</v>
      </c>
      <c r="E2" s="10" t="s">
        <v>950</v>
      </c>
    </row>
    <row r="3" spans="1:9" x14ac:dyDescent="0.25">
      <c r="A3">
        <v>1</v>
      </c>
      <c r="B3">
        <v>230.1</v>
      </c>
      <c r="C3">
        <v>37.799999999999997</v>
      </c>
      <c r="D3">
        <v>69.2</v>
      </c>
      <c r="E3" s="10">
        <v>22.1</v>
      </c>
    </row>
    <row r="4" spans="1:9" x14ac:dyDescent="0.25">
      <c r="A4">
        <v>2</v>
      </c>
      <c r="B4">
        <v>44.5</v>
      </c>
      <c r="C4">
        <v>39.299999999999997</v>
      </c>
      <c r="D4">
        <v>45.1</v>
      </c>
      <c r="E4" s="10">
        <v>10.4</v>
      </c>
      <c r="H4" t="s">
        <v>946</v>
      </c>
    </row>
    <row r="5" spans="1:9" x14ac:dyDescent="0.25">
      <c r="A5">
        <v>3</v>
      </c>
      <c r="B5">
        <v>17.2</v>
      </c>
      <c r="C5">
        <v>45.9</v>
      </c>
      <c r="D5">
        <v>69.3</v>
      </c>
      <c r="E5" s="10">
        <v>9.3000000000000007</v>
      </c>
    </row>
    <row r="6" spans="1:9" x14ac:dyDescent="0.25">
      <c r="A6">
        <v>4</v>
      </c>
      <c r="B6">
        <v>151.5</v>
      </c>
      <c r="C6">
        <v>41.3</v>
      </c>
      <c r="D6">
        <v>58.5</v>
      </c>
      <c r="E6" s="10">
        <v>18.5</v>
      </c>
      <c r="H6" t="s">
        <v>1036</v>
      </c>
    </row>
    <row r="7" spans="1:9" x14ac:dyDescent="0.25">
      <c r="A7">
        <v>5</v>
      </c>
      <c r="B7">
        <v>180.8</v>
      </c>
      <c r="C7">
        <v>10.8</v>
      </c>
      <c r="D7">
        <v>58.4</v>
      </c>
      <c r="E7" s="10">
        <v>12.9</v>
      </c>
    </row>
    <row r="8" spans="1:9" x14ac:dyDescent="0.25">
      <c r="A8">
        <v>6</v>
      </c>
      <c r="B8">
        <v>8.6999999999999993</v>
      </c>
      <c r="C8">
        <v>48.9</v>
      </c>
      <c r="D8">
        <v>75</v>
      </c>
      <c r="E8" s="10">
        <v>7.2</v>
      </c>
      <c r="H8" t="s">
        <v>1037</v>
      </c>
    </row>
    <row r="9" spans="1:9" x14ac:dyDescent="0.25">
      <c r="A9">
        <v>7</v>
      </c>
      <c r="B9">
        <v>57.5</v>
      </c>
      <c r="C9">
        <v>32.799999999999997</v>
      </c>
      <c r="D9">
        <v>23.5</v>
      </c>
      <c r="E9" s="10">
        <v>11.8</v>
      </c>
      <c r="I9" t="s">
        <v>1038</v>
      </c>
    </row>
    <row r="10" spans="1:9" x14ac:dyDescent="0.25">
      <c r="A10">
        <v>8</v>
      </c>
      <c r="B10">
        <v>120.2</v>
      </c>
      <c r="C10">
        <v>19.600000000000001</v>
      </c>
      <c r="D10">
        <v>11.6</v>
      </c>
      <c r="E10" s="10">
        <v>13.2</v>
      </c>
    </row>
    <row r="11" spans="1:9" x14ac:dyDescent="0.25">
      <c r="A11">
        <v>9</v>
      </c>
      <c r="B11">
        <v>8.6</v>
      </c>
      <c r="C11">
        <v>2.1</v>
      </c>
      <c r="D11">
        <v>1</v>
      </c>
      <c r="E11" s="10">
        <v>4.8</v>
      </c>
      <c r="H11" t="s">
        <v>1039</v>
      </c>
    </row>
    <row r="12" spans="1:9" ht="15.75" thickBot="1" x14ac:dyDescent="0.3">
      <c r="A12">
        <v>10</v>
      </c>
      <c r="B12">
        <v>199.8</v>
      </c>
      <c r="C12">
        <v>2.6</v>
      </c>
      <c r="D12">
        <v>21.2</v>
      </c>
      <c r="E12" s="10">
        <v>10.6</v>
      </c>
    </row>
    <row r="13" spans="1:9" x14ac:dyDescent="0.25">
      <c r="A13">
        <v>11</v>
      </c>
      <c r="B13">
        <v>66.099999999999994</v>
      </c>
      <c r="C13">
        <v>5.8</v>
      </c>
      <c r="D13">
        <v>24.2</v>
      </c>
      <c r="E13" s="10">
        <v>8.6</v>
      </c>
      <c r="H13" s="15" t="s">
        <v>1040</v>
      </c>
      <c r="I13" s="15"/>
    </row>
    <row r="14" spans="1:9" x14ac:dyDescent="0.25">
      <c r="A14">
        <v>12</v>
      </c>
      <c r="B14">
        <v>214.7</v>
      </c>
      <c r="C14">
        <v>24</v>
      </c>
      <c r="D14">
        <v>4</v>
      </c>
      <c r="E14" s="10">
        <v>17.399999999999999</v>
      </c>
      <c r="H14" s="12" t="s">
        <v>1041</v>
      </c>
      <c r="I14" s="12">
        <v>0.94721203443524304</v>
      </c>
    </row>
    <row r="15" spans="1:9" x14ac:dyDescent="0.25">
      <c r="A15">
        <v>13</v>
      </c>
      <c r="B15">
        <v>23.8</v>
      </c>
      <c r="C15">
        <v>35.1</v>
      </c>
      <c r="D15">
        <v>65.900000000000006</v>
      </c>
      <c r="E15" s="10">
        <v>9.1999999999999993</v>
      </c>
      <c r="H15" s="16" t="s">
        <v>1042</v>
      </c>
      <c r="I15" s="16">
        <v>0.89721063817895208</v>
      </c>
    </row>
    <row r="16" spans="1:9" x14ac:dyDescent="0.25">
      <c r="A16">
        <v>14</v>
      </c>
      <c r="B16">
        <v>97.5</v>
      </c>
      <c r="C16">
        <v>7.6</v>
      </c>
      <c r="D16">
        <v>7.2</v>
      </c>
      <c r="E16" s="10">
        <v>9.6999999999999993</v>
      </c>
      <c r="H16" s="12" t="s">
        <v>1043</v>
      </c>
      <c r="I16" s="12">
        <v>0.89563733162046666</v>
      </c>
    </row>
    <row r="17" spans="1:22" x14ac:dyDescent="0.25">
      <c r="A17">
        <v>15</v>
      </c>
      <c r="B17">
        <v>204.1</v>
      </c>
      <c r="C17">
        <v>32.9</v>
      </c>
      <c r="D17">
        <v>46</v>
      </c>
      <c r="E17" s="10">
        <v>19</v>
      </c>
      <c r="H17" s="12" t="s">
        <v>1044</v>
      </c>
      <c r="I17" s="12">
        <v>1.6855103734147443</v>
      </c>
    </row>
    <row r="18" spans="1:22" ht="15.75" thickBot="1" x14ac:dyDescent="0.3">
      <c r="A18">
        <v>16</v>
      </c>
      <c r="B18">
        <v>195.4</v>
      </c>
      <c r="C18">
        <v>47.7</v>
      </c>
      <c r="D18">
        <v>52.9</v>
      </c>
      <c r="E18" s="10">
        <v>22.4</v>
      </c>
      <c r="H18" s="13" t="s">
        <v>1045</v>
      </c>
      <c r="I18" s="13">
        <v>200</v>
      </c>
    </row>
    <row r="19" spans="1:22" x14ac:dyDescent="0.25">
      <c r="A19">
        <v>17</v>
      </c>
      <c r="B19">
        <v>67.8</v>
      </c>
      <c r="C19">
        <v>36.6</v>
      </c>
      <c r="D19">
        <v>114</v>
      </c>
      <c r="E19" s="10">
        <v>12.5</v>
      </c>
    </row>
    <row r="20" spans="1:22" ht="15.75" thickBot="1" x14ac:dyDescent="0.3">
      <c r="A20">
        <v>18</v>
      </c>
      <c r="B20">
        <v>281.39999999999998</v>
      </c>
      <c r="C20">
        <v>39.6</v>
      </c>
      <c r="D20">
        <v>55.8</v>
      </c>
      <c r="E20" s="10">
        <v>24.4</v>
      </c>
      <c r="H20" t="s">
        <v>1046</v>
      </c>
    </row>
    <row r="21" spans="1:22" x14ac:dyDescent="0.25">
      <c r="A21">
        <v>19</v>
      </c>
      <c r="B21">
        <v>69.2</v>
      </c>
      <c r="C21">
        <v>20.5</v>
      </c>
      <c r="D21">
        <v>18.3</v>
      </c>
      <c r="E21" s="10">
        <v>11.3</v>
      </c>
      <c r="H21" s="14"/>
      <c r="I21" s="14" t="s">
        <v>1051</v>
      </c>
      <c r="J21" s="14" t="s">
        <v>1052</v>
      </c>
      <c r="K21" s="14" t="s">
        <v>949</v>
      </c>
      <c r="L21" s="14" t="s">
        <v>1053</v>
      </c>
      <c r="M21" s="14" t="s">
        <v>1054</v>
      </c>
    </row>
    <row r="22" spans="1:22" x14ac:dyDescent="0.25">
      <c r="A22">
        <v>20</v>
      </c>
      <c r="B22">
        <v>147.30000000000001</v>
      </c>
      <c r="C22">
        <v>23.9</v>
      </c>
      <c r="D22">
        <v>19.100000000000001</v>
      </c>
      <c r="E22" s="10">
        <v>14.6</v>
      </c>
      <c r="H22" s="12" t="s">
        <v>1047</v>
      </c>
      <c r="I22" s="12">
        <v>3</v>
      </c>
      <c r="J22" s="12">
        <v>4860.3234870978104</v>
      </c>
      <c r="K22" s="12">
        <v>1620.1078290326034</v>
      </c>
      <c r="L22" s="16">
        <v>570.27070365909378</v>
      </c>
      <c r="M22" s="16">
        <v>1.5752272560925405E-96</v>
      </c>
      <c r="O22" t="s">
        <v>1063</v>
      </c>
      <c r="S22" t="s">
        <v>1065</v>
      </c>
    </row>
    <row r="23" spans="1:22" x14ac:dyDescent="0.25">
      <c r="A23">
        <v>21</v>
      </c>
      <c r="B23">
        <v>218.4</v>
      </c>
      <c r="C23">
        <v>27.7</v>
      </c>
      <c r="D23">
        <v>53.4</v>
      </c>
      <c r="E23" s="10">
        <v>18</v>
      </c>
      <c r="H23" s="12" t="s">
        <v>1048</v>
      </c>
      <c r="I23" s="12">
        <v>196</v>
      </c>
      <c r="J23" s="12">
        <v>556.82526290218732</v>
      </c>
      <c r="K23" s="12">
        <v>2.8409452188887108</v>
      </c>
      <c r="L23" s="12"/>
      <c r="M23" s="12"/>
      <c r="O23" t="s">
        <v>1064</v>
      </c>
      <c r="S23" t="s">
        <v>1066</v>
      </c>
      <c r="V23" t="s">
        <v>1067</v>
      </c>
    </row>
    <row r="24" spans="1:22" ht="15.75" thickBot="1" x14ac:dyDescent="0.3">
      <c r="A24">
        <v>22</v>
      </c>
      <c r="B24">
        <v>237.4</v>
      </c>
      <c r="C24">
        <v>5.0999999999999996</v>
      </c>
      <c r="D24">
        <v>23.5</v>
      </c>
      <c r="E24" s="10">
        <v>12.5</v>
      </c>
      <c r="H24" s="13" t="s">
        <v>1049</v>
      </c>
      <c r="I24" s="13">
        <v>199</v>
      </c>
      <c r="J24" s="13">
        <v>5417.1487499999976</v>
      </c>
      <c r="K24" s="13"/>
      <c r="L24" s="13"/>
      <c r="M24" s="13"/>
    </row>
    <row r="25" spans="1:22" ht="15.75" thickBot="1" x14ac:dyDescent="0.3">
      <c r="A25">
        <v>23</v>
      </c>
      <c r="B25">
        <v>13.2</v>
      </c>
      <c r="C25">
        <v>15.9</v>
      </c>
      <c r="D25">
        <v>49.6</v>
      </c>
      <c r="E25" s="10">
        <v>5.6</v>
      </c>
    </row>
    <row r="26" spans="1:22" x14ac:dyDescent="0.25">
      <c r="A26">
        <v>24</v>
      </c>
      <c r="B26">
        <v>228.3</v>
      </c>
      <c r="C26">
        <v>16.899999999999999</v>
      </c>
      <c r="D26">
        <v>26.2</v>
      </c>
      <c r="E26" s="10">
        <v>15.5</v>
      </c>
      <c r="H26" s="14"/>
      <c r="I26" s="17" t="s">
        <v>1055</v>
      </c>
      <c r="J26" s="14" t="s">
        <v>1044</v>
      </c>
      <c r="K26" s="14" t="s">
        <v>1056</v>
      </c>
      <c r="L26" s="17" t="s">
        <v>1057</v>
      </c>
      <c r="M26" s="14" t="s">
        <v>1058</v>
      </c>
      <c r="N26" s="14" t="s">
        <v>1059</v>
      </c>
      <c r="O26" s="14" t="s">
        <v>1060</v>
      </c>
      <c r="P26" s="14" t="s">
        <v>1061</v>
      </c>
    </row>
    <row r="27" spans="1:22" x14ac:dyDescent="0.25">
      <c r="A27">
        <v>25</v>
      </c>
      <c r="B27">
        <v>62.3</v>
      </c>
      <c r="C27">
        <v>12.6</v>
      </c>
      <c r="D27">
        <v>18.3</v>
      </c>
      <c r="E27" s="10">
        <v>9.6999999999999993</v>
      </c>
      <c r="H27" s="12" t="s">
        <v>1050</v>
      </c>
      <c r="I27" s="16">
        <v>2.9388893694594174</v>
      </c>
      <c r="J27" s="12">
        <v>0.3119082363217911</v>
      </c>
      <c r="K27" s="12">
        <v>9.4222884400763594</v>
      </c>
      <c r="L27" s="16">
        <v>1.2672945051313229E-17</v>
      </c>
      <c r="M27" s="12">
        <v>2.3237622792333079</v>
      </c>
      <c r="N27" s="12">
        <v>3.5540164596855268</v>
      </c>
      <c r="O27" s="12">
        <v>2.3237622792333079</v>
      </c>
      <c r="P27" s="12">
        <v>3.5540164596855268</v>
      </c>
    </row>
    <row r="28" spans="1:22" x14ac:dyDescent="0.25">
      <c r="A28">
        <v>26</v>
      </c>
      <c r="B28">
        <v>262.89999999999998</v>
      </c>
      <c r="C28">
        <v>3.5</v>
      </c>
      <c r="D28">
        <v>19.5</v>
      </c>
      <c r="E28" s="10">
        <v>12</v>
      </c>
      <c r="H28" s="12" t="s">
        <v>937</v>
      </c>
      <c r="I28" s="16">
        <v>4.576464545539756E-2</v>
      </c>
      <c r="J28" s="12">
        <v>1.3948968069749748E-3</v>
      </c>
      <c r="K28" s="12">
        <v>32.808624427669656</v>
      </c>
      <c r="L28" s="16">
        <v>1.5099599548145318E-81</v>
      </c>
      <c r="M28" s="12">
        <v>4.301371196239745E-2</v>
      </c>
      <c r="N28" s="12">
        <v>4.851557894839767E-2</v>
      </c>
      <c r="O28" s="12">
        <v>4.301371196239745E-2</v>
      </c>
      <c r="P28" s="12">
        <v>4.851557894839767E-2</v>
      </c>
    </row>
    <row r="29" spans="1:22" x14ac:dyDescent="0.25">
      <c r="A29">
        <v>27</v>
      </c>
      <c r="B29">
        <v>142.9</v>
      </c>
      <c r="C29">
        <v>29.3</v>
      </c>
      <c r="D29">
        <v>12.6</v>
      </c>
      <c r="E29" s="10">
        <v>15</v>
      </c>
      <c r="H29" s="12" t="s">
        <v>938</v>
      </c>
      <c r="I29" s="16">
        <v>0.18853001691820431</v>
      </c>
      <c r="J29" s="12">
        <v>8.6112339673019428E-3</v>
      </c>
      <c r="K29" s="12">
        <v>21.893496058065441</v>
      </c>
      <c r="L29" s="16">
        <v>1.5053389205757539E-54</v>
      </c>
      <c r="M29" s="12">
        <v>0.1715474474419118</v>
      </c>
      <c r="N29" s="12">
        <v>0.20551258639449682</v>
      </c>
      <c r="O29" s="12">
        <v>0.1715474474419118</v>
      </c>
      <c r="P29" s="12">
        <v>0.20551258639449682</v>
      </c>
    </row>
    <row r="30" spans="1:22" ht="15.75" thickBot="1" x14ac:dyDescent="0.3">
      <c r="A30">
        <v>28</v>
      </c>
      <c r="B30">
        <v>240.1</v>
      </c>
      <c r="C30">
        <v>16.7</v>
      </c>
      <c r="D30">
        <v>22.9</v>
      </c>
      <c r="E30" s="10">
        <v>15.9</v>
      </c>
      <c r="H30" s="13" t="s">
        <v>939</v>
      </c>
      <c r="I30" s="18">
        <v>-1.037493042476263E-3</v>
      </c>
      <c r="J30" s="13">
        <v>5.8710096470863671E-3</v>
      </c>
      <c r="K30" s="13">
        <v>-0.17671458656027664</v>
      </c>
      <c r="L30" s="18">
        <v>0.85991505008057501</v>
      </c>
      <c r="M30" s="13">
        <v>-1.2615953180270797E-2</v>
      </c>
      <c r="N30" s="13">
        <v>1.0540967095318272E-2</v>
      </c>
      <c r="O30" s="13">
        <v>-1.2615953180270797E-2</v>
      </c>
      <c r="P30" s="13">
        <v>1.0540967095318272E-2</v>
      </c>
    </row>
    <row r="31" spans="1:22" x14ac:dyDescent="0.25">
      <c r="A31">
        <v>29</v>
      </c>
      <c r="B31">
        <v>248.8</v>
      </c>
      <c r="C31">
        <v>27.1</v>
      </c>
      <c r="D31">
        <v>22.9</v>
      </c>
      <c r="E31" s="10">
        <v>18.899999999999999</v>
      </c>
    </row>
    <row r="32" spans="1:22" x14ac:dyDescent="0.25">
      <c r="A32">
        <v>30</v>
      </c>
      <c r="B32">
        <v>70.599999999999994</v>
      </c>
      <c r="C32">
        <v>16</v>
      </c>
      <c r="D32">
        <v>40.799999999999997</v>
      </c>
      <c r="E32" s="10">
        <v>10.5</v>
      </c>
    </row>
    <row r="33" spans="1:13" x14ac:dyDescent="0.25">
      <c r="A33">
        <v>31</v>
      </c>
      <c r="B33">
        <v>292.89999999999998</v>
      </c>
      <c r="C33">
        <v>28.3</v>
      </c>
      <c r="D33">
        <v>43.2</v>
      </c>
      <c r="E33" s="10">
        <v>21.4</v>
      </c>
      <c r="H33" t="s">
        <v>1062</v>
      </c>
    </row>
    <row r="34" spans="1:13" x14ac:dyDescent="0.25">
      <c r="A34">
        <v>32</v>
      </c>
      <c r="B34">
        <v>112.9</v>
      </c>
      <c r="C34">
        <v>17.399999999999999</v>
      </c>
      <c r="D34">
        <v>38.6</v>
      </c>
      <c r="E34" s="10">
        <v>11.9</v>
      </c>
    </row>
    <row r="35" spans="1:13" x14ac:dyDescent="0.25">
      <c r="A35">
        <v>33</v>
      </c>
      <c r="B35">
        <v>97.2</v>
      </c>
      <c r="C35">
        <v>1.5</v>
      </c>
      <c r="D35">
        <v>30</v>
      </c>
      <c r="E35" s="10">
        <v>9.6</v>
      </c>
    </row>
    <row r="36" spans="1:13" x14ac:dyDescent="0.25">
      <c r="A36">
        <v>34</v>
      </c>
      <c r="B36">
        <v>265.60000000000002</v>
      </c>
      <c r="C36">
        <v>20</v>
      </c>
      <c r="D36">
        <v>0.3</v>
      </c>
      <c r="E36" s="10">
        <v>17.399999999999999</v>
      </c>
      <c r="H36" t="s">
        <v>1039</v>
      </c>
    </row>
    <row r="37" spans="1:13" ht="15.75" thickBot="1" x14ac:dyDescent="0.3">
      <c r="A37">
        <v>35</v>
      </c>
      <c r="B37">
        <v>95.7</v>
      </c>
      <c r="C37">
        <v>1.4</v>
      </c>
      <c r="D37">
        <v>7.4</v>
      </c>
      <c r="E37" s="10">
        <v>9.5</v>
      </c>
    </row>
    <row r="38" spans="1:13" x14ac:dyDescent="0.25">
      <c r="A38">
        <v>36</v>
      </c>
      <c r="B38">
        <v>290.7</v>
      </c>
      <c r="C38">
        <v>4.0999999999999996</v>
      </c>
      <c r="D38">
        <v>8.5</v>
      </c>
      <c r="E38" s="10">
        <v>12.8</v>
      </c>
      <c r="H38" s="15" t="s">
        <v>1040</v>
      </c>
      <c r="I38" s="15"/>
    </row>
    <row r="39" spans="1:13" x14ac:dyDescent="0.25">
      <c r="A39">
        <v>37</v>
      </c>
      <c r="B39">
        <v>266.89999999999998</v>
      </c>
      <c r="C39">
        <v>43.8</v>
      </c>
      <c r="D39">
        <v>5</v>
      </c>
      <c r="E39" s="10">
        <v>25.4</v>
      </c>
      <c r="H39" s="12" t="s">
        <v>1041</v>
      </c>
      <c r="I39" s="12">
        <v>0.94720338950137606</v>
      </c>
    </row>
    <row r="40" spans="1:13" x14ac:dyDescent="0.25">
      <c r="A40">
        <v>38</v>
      </c>
      <c r="B40">
        <v>74.7</v>
      </c>
      <c r="C40">
        <v>49.4</v>
      </c>
      <c r="D40">
        <v>45.7</v>
      </c>
      <c r="E40" s="10">
        <v>14.7</v>
      </c>
      <c r="H40" s="12" t="s">
        <v>1042</v>
      </c>
      <c r="I40" s="16">
        <v>0.89719426108289557</v>
      </c>
    </row>
    <row r="41" spans="1:13" x14ac:dyDescent="0.25">
      <c r="A41">
        <v>39</v>
      </c>
      <c r="B41">
        <v>43.1</v>
      </c>
      <c r="C41">
        <v>26.7</v>
      </c>
      <c r="D41">
        <v>35.1</v>
      </c>
      <c r="E41" s="10">
        <v>10.1</v>
      </c>
      <c r="H41" s="12" t="s">
        <v>1043</v>
      </c>
      <c r="I41" s="12">
        <v>0.89615054799744276</v>
      </c>
    </row>
    <row r="42" spans="1:13" x14ac:dyDescent="0.25">
      <c r="A42">
        <v>40</v>
      </c>
      <c r="B42">
        <v>228</v>
      </c>
      <c r="C42">
        <v>37.700000000000003</v>
      </c>
      <c r="D42">
        <v>32</v>
      </c>
      <c r="E42" s="10">
        <v>21.5</v>
      </c>
      <c r="H42" s="12" t="s">
        <v>1044</v>
      </c>
      <c r="I42" s="12">
        <v>1.6813609125080011</v>
      </c>
    </row>
    <row r="43" spans="1:13" ht="15.75" thickBot="1" x14ac:dyDescent="0.3">
      <c r="A43">
        <v>41</v>
      </c>
      <c r="B43">
        <v>202.5</v>
      </c>
      <c r="C43">
        <v>22.3</v>
      </c>
      <c r="D43">
        <v>31.6</v>
      </c>
      <c r="E43" s="10">
        <v>16.600000000000001</v>
      </c>
      <c r="H43" s="13" t="s">
        <v>1045</v>
      </c>
      <c r="I43" s="13">
        <v>200</v>
      </c>
    </row>
    <row r="44" spans="1:13" x14ac:dyDescent="0.25">
      <c r="A44">
        <v>42</v>
      </c>
      <c r="B44">
        <v>177</v>
      </c>
      <c r="C44">
        <v>33.4</v>
      </c>
      <c r="D44">
        <v>38.700000000000003</v>
      </c>
      <c r="E44" s="10">
        <v>17.100000000000001</v>
      </c>
    </row>
    <row r="45" spans="1:13" ht="15.75" thickBot="1" x14ac:dyDescent="0.3">
      <c r="A45">
        <v>43</v>
      </c>
      <c r="B45">
        <v>293.60000000000002</v>
      </c>
      <c r="C45">
        <v>27.7</v>
      </c>
      <c r="D45">
        <v>1.8</v>
      </c>
      <c r="E45" s="10">
        <v>20.7</v>
      </c>
      <c r="H45" t="s">
        <v>1046</v>
      </c>
    </row>
    <row r="46" spans="1:13" x14ac:dyDescent="0.25">
      <c r="A46">
        <v>44</v>
      </c>
      <c r="B46">
        <v>206.9</v>
      </c>
      <c r="C46">
        <v>8.4</v>
      </c>
      <c r="D46">
        <v>26.4</v>
      </c>
      <c r="E46" s="10">
        <v>12.9</v>
      </c>
      <c r="H46" s="14"/>
      <c r="I46" s="14" t="s">
        <v>1051</v>
      </c>
      <c r="J46" s="14" t="s">
        <v>1052</v>
      </c>
      <c r="K46" s="14" t="s">
        <v>949</v>
      </c>
      <c r="L46" s="14" t="s">
        <v>1053</v>
      </c>
      <c r="M46" s="14" t="s">
        <v>1054</v>
      </c>
    </row>
    <row r="47" spans="1:13" x14ac:dyDescent="0.25">
      <c r="A47">
        <v>45</v>
      </c>
      <c r="B47">
        <v>25.1</v>
      </c>
      <c r="C47">
        <v>25.7</v>
      </c>
      <c r="D47">
        <v>43.3</v>
      </c>
      <c r="E47" s="10">
        <v>8.5</v>
      </c>
      <c r="H47" s="12" t="s">
        <v>1047</v>
      </c>
      <c r="I47" s="12">
        <v>2</v>
      </c>
      <c r="J47" s="12">
        <v>4860.2347699323791</v>
      </c>
      <c r="K47" s="12">
        <v>2430.1173849661895</v>
      </c>
      <c r="L47" s="12">
        <v>859.6177183058204</v>
      </c>
      <c r="M47" s="12">
        <v>4.8273618513357962E-98</v>
      </c>
    </row>
    <row r="48" spans="1:13" x14ac:dyDescent="0.25">
      <c r="A48">
        <v>46</v>
      </c>
      <c r="B48">
        <v>175.1</v>
      </c>
      <c r="C48">
        <v>22.5</v>
      </c>
      <c r="D48">
        <v>31.5</v>
      </c>
      <c r="E48" s="10">
        <v>14.9</v>
      </c>
      <c r="H48" s="12" t="s">
        <v>1048</v>
      </c>
      <c r="I48" s="12">
        <v>197</v>
      </c>
      <c r="J48" s="12">
        <v>556.91398006761847</v>
      </c>
      <c r="K48" s="12">
        <v>2.8269745181097385</v>
      </c>
      <c r="L48" s="12"/>
      <c r="M48" s="12"/>
    </row>
    <row r="49" spans="1:16" ht="15.75" thickBot="1" x14ac:dyDescent="0.3">
      <c r="A49">
        <v>47</v>
      </c>
      <c r="B49">
        <v>89.7</v>
      </c>
      <c r="C49">
        <v>9.9</v>
      </c>
      <c r="D49">
        <v>35.700000000000003</v>
      </c>
      <c r="E49" s="10">
        <v>10.6</v>
      </c>
      <c r="H49" s="13" t="s">
        <v>1049</v>
      </c>
      <c r="I49" s="13">
        <v>199</v>
      </c>
      <c r="J49" s="13">
        <v>5417.1487499999976</v>
      </c>
      <c r="K49" s="13"/>
      <c r="L49" s="13"/>
      <c r="M49" s="13"/>
    </row>
    <row r="50" spans="1:16" ht="15.75" thickBot="1" x14ac:dyDescent="0.3">
      <c r="A50">
        <v>48</v>
      </c>
      <c r="B50">
        <v>239.9</v>
      </c>
      <c r="C50">
        <v>41.5</v>
      </c>
      <c r="D50">
        <v>18.5</v>
      </c>
      <c r="E50" s="10">
        <v>23.2</v>
      </c>
    </row>
    <row r="51" spans="1:16" x14ac:dyDescent="0.25">
      <c r="A51">
        <v>49</v>
      </c>
      <c r="B51">
        <v>227.2</v>
      </c>
      <c r="C51">
        <v>15.8</v>
      </c>
      <c r="D51">
        <v>49.9</v>
      </c>
      <c r="E51" s="10">
        <v>14.8</v>
      </c>
      <c r="H51" s="14"/>
      <c r="I51" s="14" t="s">
        <v>1055</v>
      </c>
      <c r="J51" s="14" t="s">
        <v>1044</v>
      </c>
      <c r="K51" s="14" t="s">
        <v>1056</v>
      </c>
      <c r="L51" s="14" t="s">
        <v>1057</v>
      </c>
      <c r="M51" s="14" t="s">
        <v>1058</v>
      </c>
      <c r="N51" s="14" t="s">
        <v>1059</v>
      </c>
      <c r="O51" s="14" t="s">
        <v>1060</v>
      </c>
      <c r="P51" s="14" t="s">
        <v>1061</v>
      </c>
    </row>
    <row r="52" spans="1:16" x14ac:dyDescent="0.25">
      <c r="A52">
        <v>50</v>
      </c>
      <c r="B52">
        <v>66.900000000000006</v>
      </c>
      <c r="C52">
        <v>11.7</v>
      </c>
      <c r="D52">
        <v>36.799999999999997</v>
      </c>
      <c r="E52" s="10">
        <v>9.6999999999999993</v>
      </c>
      <c r="H52" s="12" t="s">
        <v>1050</v>
      </c>
      <c r="I52" s="12">
        <v>2.9210999124051442</v>
      </c>
      <c r="J52" s="12">
        <v>0.29448967835131729</v>
      </c>
      <c r="K52" s="12">
        <v>9.9191928517112924</v>
      </c>
      <c r="L52" s="12">
        <v>4.5655568203658309E-19</v>
      </c>
      <c r="M52" s="12">
        <v>2.3403429920643366</v>
      </c>
      <c r="N52" s="12">
        <v>3.5018568327459518</v>
      </c>
      <c r="O52" s="12">
        <v>2.3403429920643366</v>
      </c>
      <c r="P52" s="12">
        <v>3.5018568327459518</v>
      </c>
    </row>
    <row r="53" spans="1:16" x14ac:dyDescent="0.25">
      <c r="A53">
        <v>51</v>
      </c>
      <c r="B53">
        <v>199.8</v>
      </c>
      <c r="C53">
        <v>3.1</v>
      </c>
      <c r="D53">
        <v>34.6</v>
      </c>
      <c r="E53" s="10">
        <v>11.4</v>
      </c>
      <c r="H53" s="12" t="s">
        <v>937</v>
      </c>
      <c r="I53" s="12">
        <v>4.5754815101076117E-2</v>
      </c>
      <c r="J53" s="12">
        <v>1.3903558516709382E-3</v>
      </c>
      <c r="K53" s="12">
        <v>32.908708260613786</v>
      </c>
      <c r="L53" s="12">
        <v>5.4369803446141493E-82</v>
      </c>
      <c r="M53" s="12">
        <v>4.3012923476504608E-2</v>
      </c>
      <c r="N53" s="12">
        <v>4.8496706725647626E-2</v>
      </c>
      <c r="O53" s="12">
        <v>4.3012923476504608E-2</v>
      </c>
      <c r="P53" s="12">
        <v>4.8496706725647626E-2</v>
      </c>
    </row>
    <row r="54" spans="1:16" ht="15.75" thickBot="1" x14ac:dyDescent="0.3">
      <c r="A54">
        <v>52</v>
      </c>
      <c r="B54">
        <v>100.4</v>
      </c>
      <c r="C54">
        <v>9.6</v>
      </c>
      <c r="D54">
        <v>3.6</v>
      </c>
      <c r="E54" s="10">
        <v>10.7</v>
      </c>
      <c r="H54" s="13" t="s">
        <v>938</v>
      </c>
      <c r="I54" s="13">
        <v>0.18799422662030904</v>
      </c>
      <c r="J54" s="13">
        <v>8.0399726590932967E-3</v>
      </c>
      <c r="K54" s="13">
        <v>23.382446009649737</v>
      </c>
      <c r="L54" s="13">
        <v>9.7769716475548505E-59</v>
      </c>
      <c r="M54" s="13">
        <v>0.17213876510715875</v>
      </c>
      <c r="N54" s="13">
        <v>0.20384968813345933</v>
      </c>
      <c r="O54" s="13">
        <v>0.17213876510715875</v>
      </c>
      <c r="P54" s="13">
        <v>0.20384968813345933</v>
      </c>
    </row>
    <row r="55" spans="1:16" x14ac:dyDescent="0.25">
      <c r="A55">
        <v>53</v>
      </c>
      <c r="B55">
        <v>216.4</v>
      </c>
      <c r="C55">
        <v>41.7</v>
      </c>
      <c r="D55">
        <v>39.6</v>
      </c>
      <c r="E55" s="10">
        <v>22.6</v>
      </c>
    </row>
    <row r="56" spans="1:16" x14ac:dyDescent="0.25">
      <c r="A56">
        <v>54</v>
      </c>
      <c r="B56">
        <v>182.6</v>
      </c>
      <c r="C56">
        <v>46.2</v>
      </c>
      <c r="D56">
        <v>58.7</v>
      </c>
      <c r="E56" s="10">
        <v>21.2</v>
      </c>
      <c r="H56" t="s">
        <v>1068</v>
      </c>
    </row>
    <row r="57" spans="1:16" x14ac:dyDescent="0.25">
      <c r="A57">
        <v>55</v>
      </c>
      <c r="B57">
        <v>262.7</v>
      </c>
      <c r="C57">
        <v>28.8</v>
      </c>
      <c r="D57">
        <v>15.9</v>
      </c>
      <c r="E57" s="10">
        <v>20.2</v>
      </c>
    </row>
    <row r="58" spans="1:16" x14ac:dyDescent="0.25">
      <c r="A58">
        <v>56</v>
      </c>
      <c r="B58">
        <v>198.9</v>
      </c>
      <c r="C58">
        <v>49.4</v>
      </c>
      <c r="D58">
        <v>60</v>
      </c>
      <c r="E58" s="10">
        <v>23.7</v>
      </c>
    </row>
    <row r="59" spans="1:16" x14ac:dyDescent="0.25">
      <c r="A59">
        <v>57</v>
      </c>
      <c r="B59">
        <v>7.3</v>
      </c>
      <c r="C59">
        <v>28.1</v>
      </c>
      <c r="D59">
        <v>41.4</v>
      </c>
      <c r="E59" s="10">
        <v>5.5</v>
      </c>
    </row>
    <row r="60" spans="1:16" x14ac:dyDescent="0.25">
      <c r="A60">
        <v>58</v>
      </c>
      <c r="B60">
        <v>136.19999999999999</v>
      </c>
      <c r="C60">
        <v>19.2</v>
      </c>
      <c r="D60">
        <v>16.600000000000001</v>
      </c>
      <c r="E60" s="10">
        <v>13.2</v>
      </c>
    </row>
    <row r="61" spans="1:16" x14ac:dyDescent="0.25">
      <c r="A61">
        <v>59</v>
      </c>
      <c r="B61">
        <v>210.8</v>
      </c>
      <c r="C61">
        <v>49.6</v>
      </c>
      <c r="D61">
        <v>37.700000000000003</v>
      </c>
      <c r="E61" s="10">
        <v>23.8</v>
      </c>
    </row>
    <row r="62" spans="1:16" x14ac:dyDescent="0.25">
      <c r="A62">
        <v>60</v>
      </c>
      <c r="B62">
        <v>210.7</v>
      </c>
      <c r="C62">
        <v>29.5</v>
      </c>
      <c r="D62">
        <v>9.3000000000000007</v>
      </c>
      <c r="E62" s="10">
        <v>18.399999999999999</v>
      </c>
    </row>
    <row r="63" spans="1:16" x14ac:dyDescent="0.25">
      <c r="A63">
        <v>61</v>
      </c>
      <c r="B63">
        <v>53.5</v>
      </c>
      <c r="C63">
        <v>2</v>
      </c>
      <c r="D63">
        <v>21.4</v>
      </c>
      <c r="E63" s="10">
        <v>8.1</v>
      </c>
    </row>
    <row r="64" spans="1:16" x14ac:dyDescent="0.25">
      <c r="A64">
        <v>62</v>
      </c>
      <c r="B64">
        <v>261.3</v>
      </c>
      <c r="C64">
        <v>42.7</v>
      </c>
      <c r="D64">
        <v>54.7</v>
      </c>
      <c r="E64" s="10">
        <v>24.2</v>
      </c>
    </row>
    <row r="65" spans="1:5" x14ac:dyDescent="0.25">
      <c r="A65">
        <v>63</v>
      </c>
      <c r="B65">
        <v>239.3</v>
      </c>
      <c r="C65">
        <v>15.5</v>
      </c>
      <c r="D65">
        <v>27.3</v>
      </c>
      <c r="E65" s="10">
        <v>15.7</v>
      </c>
    </row>
    <row r="66" spans="1:5" x14ac:dyDescent="0.25">
      <c r="A66">
        <v>64</v>
      </c>
      <c r="B66">
        <v>102.7</v>
      </c>
      <c r="C66">
        <v>29.6</v>
      </c>
      <c r="D66">
        <v>8.4</v>
      </c>
      <c r="E66" s="10">
        <v>14</v>
      </c>
    </row>
    <row r="67" spans="1:5" x14ac:dyDescent="0.25">
      <c r="A67">
        <v>65</v>
      </c>
      <c r="B67">
        <v>131.1</v>
      </c>
      <c r="C67">
        <v>42.8</v>
      </c>
      <c r="D67">
        <v>28.9</v>
      </c>
      <c r="E67" s="10">
        <v>18</v>
      </c>
    </row>
    <row r="68" spans="1:5" x14ac:dyDescent="0.25">
      <c r="A68">
        <v>66</v>
      </c>
      <c r="B68">
        <v>69</v>
      </c>
      <c r="C68">
        <v>9.3000000000000007</v>
      </c>
      <c r="D68">
        <v>0.9</v>
      </c>
      <c r="E68" s="10">
        <v>9.3000000000000007</v>
      </c>
    </row>
    <row r="69" spans="1:5" x14ac:dyDescent="0.25">
      <c r="A69">
        <v>67</v>
      </c>
      <c r="B69">
        <v>31.5</v>
      </c>
      <c r="C69">
        <v>24.6</v>
      </c>
      <c r="D69">
        <v>2.2000000000000002</v>
      </c>
      <c r="E69" s="10">
        <v>9.5</v>
      </c>
    </row>
    <row r="70" spans="1:5" x14ac:dyDescent="0.25">
      <c r="A70">
        <v>68</v>
      </c>
      <c r="B70">
        <v>139.30000000000001</v>
      </c>
      <c r="C70">
        <v>14.5</v>
      </c>
      <c r="D70">
        <v>10.199999999999999</v>
      </c>
      <c r="E70" s="10">
        <v>13.4</v>
      </c>
    </row>
    <row r="71" spans="1:5" x14ac:dyDescent="0.25">
      <c r="A71">
        <v>69</v>
      </c>
      <c r="B71">
        <v>237.4</v>
      </c>
      <c r="C71">
        <v>27.5</v>
      </c>
      <c r="D71">
        <v>11</v>
      </c>
      <c r="E71" s="10">
        <v>18.899999999999999</v>
      </c>
    </row>
    <row r="72" spans="1:5" x14ac:dyDescent="0.25">
      <c r="A72">
        <v>70</v>
      </c>
      <c r="B72">
        <v>216.8</v>
      </c>
      <c r="C72">
        <v>43.9</v>
      </c>
      <c r="D72">
        <v>27.2</v>
      </c>
      <c r="E72" s="10">
        <v>22.3</v>
      </c>
    </row>
    <row r="73" spans="1:5" x14ac:dyDescent="0.25">
      <c r="A73">
        <v>71</v>
      </c>
      <c r="B73">
        <v>199.1</v>
      </c>
      <c r="C73">
        <v>30.6</v>
      </c>
      <c r="D73">
        <v>38.700000000000003</v>
      </c>
      <c r="E73" s="10">
        <v>18.3</v>
      </c>
    </row>
    <row r="74" spans="1:5" x14ac:dyDescent="0.25">
      <c r="A74">
        <v>72</v>
      </c>
      <c r="B74">
        <v>109.8</v>
      </c>
      <c r="C74">
        <v>14.3</v>
      </c>
      <c r="D74">
        <v>31.7</v>
      </c>
      <c r="E74" s="10">
        <v>12.4</v>
      </c>
    </row>
    <row r="75" spans="1:5" x14ac:dyDescent="0.25">
      <c r="A75">
        <v>73</v>
      </c>
      <c r="B75">
        <v>26.8</v>
      </c>
      <c r="C75">
        <v>33</v>
      </c>
      <c r="D75">
        <v>19.3</v>
      </c>
      <c r="E75" s="10">
        <v>8.8000000000000007</v>
      </c>
    </row>
    <row r="76" spans="1:5" x14ac:dyDescent="0.25">
      <c r="A76">
        <v>74</v>
      </c>
      <c r="B76">
        <v>129.4</v>
      </c>
      <c r="C76">
        <v>5.7</v>
      </c>
      <c r="D76">
        <v>31.3</v>
      </c>
      <c r="E76" s="10">
        <v>11</v>
      </c>
    </row>
    <row r="77" spans="1:5" x14ac:dyDescent="0.25">
      <c r="A77">
        <v>75</v>
      </c>
      <c r="B77">
        <v>213.4</v>
      </c>
      <c r="C77">
        <v>24.6</v>
      </c>
      <c r="D77">
        <v>13.1</v>
      </c>
      <c r="E77" s="10">
        <v>17</v>
      </c>
    </row>
    <row r="78" spans="1:5" x14ac:dyDescent="0.25">
      <c r="A78">
        <v>76</v>
      </c>
      <c r="B78">
        <v>16.899999999999999</v>
      </c>
      <c r="C78">
        <v>43.7</v>
      </c>
      <c r="D78">
        <v>89.4</v>
      </c>
      <c r="E78" s="10">
        <v>8.6999999999999993</v>
      </c>
    </row>
    <row r="79" spans="1:5" x14ac:dyDescent="0.25">
      <c r="A79">
        <v>77</v>
      </c>
      <c r="B79">
        <v>27.5</v>
      </c>
      <c r="C79">
        <v>1.6</v>
      </c>
      <c r="D79">
        <v>20.7</v>
      </c>
      <c r="E79" s="10">
        <v>6.9</v>
      </c>
    </row>
    <row r="80" spans="1:5" x14ac:dyDescent="0.25">
      <c r="A80">
        <v>78</v>
      </c>
      <c r="B80">
        <v>120.5</v>
      </c>
      <c r="C80">
        <v>28.5</v>
      </c>
      <c r="D80">
        <v>14.2</v>
      </c>
      <c r="E80" s="10">
        <v>14.2</v>
      </c>
    </row>
    <row r="81" spans="1:5" x14ac:dyDescent="0.25">
      <c r="A81">
        <v>79</v>
      </c>
      <c r="B81">
        <v>5.4</v>
      </c>
      <c r="C81">
        <v>29.9</v>
      </c>
      <c r="D81">
        <v>9.4</v>
      </c>
      <c r="E81" s="10">
        <v>5.3</v>
      </c>
    </row>
    <row r="82" spans="1:5" x14ac:dyDescent="0.25">
      <c r="A82">
        <v>80</v>
      </c>
      <c r="B82">
        <v>116</v>
      </c>
      <c r="C82">
        <v>7.7</v>
      </c>
      <c r="D82">
        <v>23.1</v>
      </c>
      <c r="E82" s="10">
        <v>11</v>
      </c>
    </row>
    <row r="83" spans="1:5" x14ac:dyDescent="0.25">
      <c r="A83">
        <v>81</v>
      </c>
      <c r="B83">
        <v>76.400000000000006</v>
      </c>
      <c r="C83">
        <v>26.7</v>
      </c>
      <c r="D83">
        <v>22.3</v>
      </c>
      <c r="E83" s="10">
        <v>11.8</v>
      </c>
    </row>
    <row r="84" spans="1:5" x14ac:dyDescent="0.25">
      <c r="A84">
        <v>82</v>
      </c>
      <c r="B84">
        <v>239.8</v>
      </c>
      <c r="C84">
        <v>4.0999999999999996</v>
      </c>
      <c r="D84">
        <v>36.9</v>
      </c>
      <c r="E84" s="10">
        <v>12.3</v>
      </c>
    </row>
    <row r="85" spans="1:5" x14ac:dyDescent="0.25">
      <c r="A85">
        <v>83</v>
      </c>
      <c r="B85">
        <v>75.3</v>
      </c>
      <c r="C85">
        <v>20.3</v>
      </c>
      <c r="D85">
        <v>32.5</v>
      </c>
      <c r="E85" s="10">
        <v>11.3</v>
      </c>
    </row>
    <row r="86" spans="1:5" x14ac:dyDescent="0.25">
      <c r="A86">
        <v>84</v>
      </c>
      <c r="B86">
        <v>68.400000000000006</v>
      </c>
      <c r="C86">
        <v>44.5</v>
      </c>
      <c r="D86">
        <v>35.6</v>
      </c>
      <c r="E86" s="10">
        <v>13.6</v>
      </c>
    </row>
    <row r="87" spans="1:5" x14ac:dyDescent="0.25">
      <c r="A87">
        <v>85</v>
      </c>
      <c r="B87">
        <v>213.5</v>
      </c>
      <c r="C87">
        <v>43</v>
      </c>
      <c r="D87">
        <v>33.799999999999997</v>
      </c>
      <c r="E87" s="10">
        <v>21.7</v>
      </c>
    </row>
    <row r="88" spans="1:5" x14ac:dyDescent="0.25">
      <c r="A88">
        <v>86</v>
      </c>
      <c r="B88">
        <v>193.2</v>
      </c>
      <c r="C88">
        <v>18.399999999999999</v>
      </c>
      <c r="D88">
        <v>65.7</v>
      </c>
      <c r="E88" s="10">
        <v>15.2</v>
      </c>
    </row>
    <row r="89" spans="1:5" x14ac:dyDescent="0.25">
      <c r="A89">
        <v>87</v>
      </c>
      <c r="B89">
        <v>76.3</v>
      </c>
      <c r="C89">
        <v>27.5</v>
      </c>
      <c r="D89">
        <v>16</v>
      </c>
      <c r="E89" s="10">
        <v>12</v>
      </c>
    </row>
    <row r="90" spans="1:5" x14ac:dyDescent="0.25">
      <c r="A90">
        <v>88</v>
      </c>
      <c r="B90">
        <v>110.7</v>
      </c>
      <c r="C90">
        <v>40.6</v>
      </c>
      <c r="D90">
        <v>63.2</v>
      </c>
      <c r="E90" s="10">
        <v>16</v>
      </c>
    </row>
    <row r="91" spans="1:5" x14ac:dyDescent="0.25">
      <c r="A91">
        <v>89</v>
      </c>
      <c r="B91">
        <v>88.3</v>
      </c>
      <c r="C91">
        <v>25.5</v>
      </c>
      <c r="D91">
        <v>73.400000000000006</v>
      </c>
      <c r="E91" s="10">
        <v>12.9</v>
      </c>
    </row>
    <row r="92" spans="1:5" x14ac:dyDescent="0.25">
      <c r="A92">
        <v>90</v>
      </c>
      <c r="B92">
        <v>109.8</v>
      </c>
      <c r="C92">
        <v>47.8</v>
      </c>
      <c r="D92">
        <v>51.4</v>
      </c>
      <c r="E92" s="10">
        <v>16.7</v>
      </c>
    </row>
    <row r="93" spans="1:5" x14ac:dyDescent="0.25">
      <c r="A93">
        <v>91</v>
      </c>
      <c r="B93">
        <v>134.30000000000001</v>
      </c>
      <c r="C93">
        <v>4.9000000000000004</v>
      </c>
      <c r="D93">
        <v>9.3000000000000007</v>
      </c>
      <c r="E93" s="10">
        <v>11.2</v>
      </c>
    </row>
    <row r="94" spans="1:5" x14ac:dyDescent="0.25">
      <c r="A94">
        <v>92</v>
      </c>
      <c r="B94">
        <v>28.6</v>
      </c>
      <c r="C94">
        <v>1.5</v>
      </c>
      <c r="D94">
        <v>33</v>
      </c>
      <c r="E94" s="10">
        <v>7.3</v>
      </c>
    </row>
    <row r="95" spans="1:5" x14ac:dyDescent="0.25">
      <c r="A95">
        <v>93</v>
      </c>
      <c r="B95">
        <v>217.7</v>
      </c>
      <c r="C95">
        <v>33.5</v>
      </c>
      <c r="D95">
        <v>59</v>
      </c>
      <c r="E95" s="10">
        <v>19.399999999999999</v>
      </c>
    </row>
    <row r="96" spans="1:5" x14ac:dyDescent="0.25">
      <c r="A96">
        <v>94</v>
      </c>
      <c r="B96">
        <v>250.9</v>
      </c>
      <c r="C96">
        <v>36.5</v>
      </c>
      <c r="D96">
        <v>72.3</v>
      </c>
      <c r="E96" s="10">
        <v>22.2</v>
      </c>
    </row>
    <row r="97" spans="1:5" x14ac:dyDescent="0.25">
      <c r="A97">
        <v>95</v>
      </c>
      <c r="B97">
        <v>107.4</v>
      </c>
      <c r="C97">
        <v>14</v>
      </c>
      <c r="D97">
        <v>10.9</v>
      </c>
      <c r="E97" s="10">
        <v>11.5</v>
      </c>
    </row>
    <row r="98" spans="1:5" x14ac:dyDescent="0.25">
      <c r="A98">
        <v>96</v>
      </c>
      <c r="B98">
        <v>163.30000000000001</v>
      </c>
      <c r="C98">
        <v>31.6</v>
      </c>
      <c r="D98">
        <v>52.9</v>
      </c>
      <c r="E98" s="10">
        <v>16.899999999999999</v>
      </c>
    </row>
    <row r="99" spans="1:5" x14ac:dyDescent="0.25">
      <c r="A99">
        <v>97</v>
      </c>
      <c r="B99">
        <v>197.6</v>
      </c>
      <c r="C99">
        <v>3.5</v>
      </c>
      <c r="D99">
        <v>5.9</v>
      </c>
      <c r="E99" s="10">
        <v>11.7</v>
      </c>
    </row>
    <row r="100" spans="1:5" x14ac:dyDescent="0.25">
      <c r="A100">
        <v>98</v>
      </c>
      <c r="B100">
        <v>184.9</v>
      </c>
      <c r="C100">
        <v>21</v>
      </c>
      <c r="D100">
        <v>22</v>
      </c>
      <c r="E100" s="10">
        <v>15.5</v>
      </c>
    </row>
    <row r="101" spans="1:5" x14ac:dyDescent="0.25">
      <c r="A101">
        <v>99</v>
      </c>
      <c r="B101">
        <v>289.7</v>
      </c>
      <c r="C101">
        <v>42.3</v>
      </c>
      <c r="D101">
        <v>51.2</v>
      </c>
      <c r="E101" s="10">
        <v>25.4</v>
      </c>
    </row>
    <row r="102" spans="1:5" x14ac:dyDescent="0.25">
      <c r="A102">
        <v>100</v>
      </c>
      <c r="B102">
        <v>135.19999999999999</v>
      </c>
      <c r="C102">
        <v>41.7</v>
      </c>
      <c r="D102">
        <v>45.9</v>
      </c>
      <c r="E102" s="10">
        <v>17.2</v>
      </c>
    </row>
    <row r="103" spans="1:5" x14ac:dyDescent="0.25">
      <c r="A103">
        <v>101</v>
      </c>
      <c r="B103">
        <v>222.4</v>
      </c>
      <c r="C103">
        <v>4.3</v>
      </c>
      <c r="D103">
        <v>49.8</v>
      </c>
      <c r="E103" s="10">
        <v>11.7</v>
      </c>
    </row>
    <row r="104" spans="1:5" x14ac:dyDescent="0.25">
      <c r="A104">
        <v>102</v>
      </c>
      <c r="B104">
        <v>296.39999999999998</v>
      </c>
      <c r="C104">
        <v>36.299999999999997</v>
      </c>
      <c r="D104">
        <v>100.9</v>
      </c>
      <c r="E104" s="10">
        <v>23.8</v>
      </c>
    </row>
    <row r="105" spans="1:5" x14ac:dyDescent="0.25">
      <c r="A105">
        <v>103</v>
      </c>
      <c r="B105">
        <v>280.2</v>
      </c>
      <c r="C105">
        <v>10.1</v>
      </c>
      <c r="D105">
        <v>21.4</v>
      </c>
      <c r="E105" s="10">
        <v>14.8</v>
      </c>
    </row>
    <row r="106" spans="1:5" x14ac:dyDescent="0.25">
      <c r="A106">
        <v>104</v>
      </c>
      <c r="B106">
        <v>187.9</v>
      </c>
      <c r="C106">
        <v>17.2</v>
      </c>
      <c r="D106">
        <v>17.899999999999999</v>
      </c>
      <c r="E106" s="10">
        <v>14.7</v>
      </c>
    </row>
    <row r="107" spans="1:5" x14ac:dyDescent="0.25">
      <c r="A107">
        <v>105</v>
      </c>
      <c r="B107">
        <v>238.2</v>
      </c>
      <c r="C107">
        <v>34.299999999999997</v>
      </c>
      <c r="D107">
        <v>5.3</v>
      </c>
      <c r="E107" s="10">
        <v>20.7</v>
      </c>
    </row>
    <row r="108" spans="1:5" x14ac:dyDescent="0.25">
      <c r="A108">
        <v>106</v>
      </c>
      <c r="B108">
        <v>137.9</v>
      </c>
      <c r="C108">
        <v>46.4</v>
      </c>
      <c r="D108">
        <v>59</v>
      </c>
      <c r="E108" s="10">
        <v>19.2</v>
      </c>
    </row>
    <row r="109" spans="1:5" x14ac:dyDescent="0.25">
      <c r="A109">
        <v>107</v>
      </c>
      <c r="B109">
        <v>25</v>
      </c>
      <c r="C109">
        <v>11</v>
      </c>
      <c r="D109">
        <v>29.7</v>
      </c>
      <c r="E109" s="10">
        <v>7.2</v>
      </c>
    </row>
    <row r="110" spans="1:5" x14ac:dyDescent="0.25">
      <c r="A110">
        <v>108</v>
      </c>
      <c r="B110">
        <v>90.4</v>
      </c>
      <c r="C110">
        <v>0.3</v>
      </c>
      <c r="D110">
        <v>23.2</v>
      </c>
      <c r="E110" s="10">
        <v>8.6999999999999993</v>
      </c>
    </row>
    <row r="111" spans="1:5" x14ac:dyDescent="0.25">
      <c r="A111">
        <v>109</v>
      </c>
      <c r="B111">
        <v>13.1</v>
      </c>
      <c r="C111">
        <v>0.4</v>
      </c>
      <c r="D111">
        <v>25.6</v>
      </c>
      <c r="E111" s="10">
        <v>5.3</v>
      </c>
    </row>
    <row r="112" spans="1:5" x14ac:dyDescent="0.25">
      <c r="A112">
        <v>110</v>
      </c>
      <c r="B112">
        <v>255.4</v>
      </c>
      <c r="C112">
        <v>26.9</v>
      </c>
      <c r="D112">
        <v>5.5</v>
      </c>
      <c r="E112" s="10">
        <v>19.8</v>
      </c>
    </row>
    <row r="113" spans="1:5" x14ac:dyDescent="0.25">
      <c r="A113">
        <v>111</v>
      </c>
      <c r="B113">
        <v>225.8</v>
      </c>
      <c r="C113">
        <v>8.1999999999999993</v>
      </c>
      <c r="D113">
        <v>56.5</v>
      </c>
      <c r="E113" s="10">
        <v>13.4</v>
      </c>
    </row>
    <row r="114" spans="1:5" x14ac:dyDescent="0.25">
      <c r="A114">
        <v>112</v>
      </c>
      <c r="B114">
        <v>241.7</v>
      </c>
      <c r="C114">
        <v>38</v>
      </c>
      <c r="D114">
        <v>23.2</v>
      </c>
      <c r="E114" s="10">
        <v>21.8</v>
      </c>
    </row>
    <row r="115" spans="1:5" x14ac:dyDescent="0.25">
      <c r="A115">
        <v>113</v>
      </c>
      <c r="B115">
        <v>175.7</v>
      </c>
      <c r="C115">
        <v>15.4</v>
      </c>
      <c r="D115">
        <v>2.4</v>
      </c>
      <c r="E115" s="10">
        <v>14.1</v>
      </c>
    </row>
    <row r="116" spans="1:5" x14ac:dyDescent="0.25">
      <c r="A116">
        <v>114</v>
      </c>
      <c r="B116">
        <v>209.6</v>
      </c>
      <c r="C116">
        <v>20.6</v>
      </c>
      <c r="D116">
        <v>10.7</v>
      </c>
      <c r="E116" s="10">
        <v>15.9</v>
      </c>
    </row>
    <row r="117" spans="1:5" x14ac:dyDescent="0.25">
      <c r="A117">
        <v>115</v>
      </c>
      <c r="B117">
        <v>78.2</v>
      </c>
      <c r="C117">
        <v>46.8</v>
      </c>
      <c r="D117">
        <v>34.5</v>
      </c>
      <c r="E117" s="10">
        <v>14.6</v>
      </c>
    </row>
    <row r="118" spans="1:5" x14ac:dyDescent="0.25">
      <c r="A118">
        <v>116</v>
      </c>
      <c r="B118">
        <v>75.099999999999994</v>
      </c>
      <c r="C118">
        <v>35</v>
      </c>
      <c r="D118">
        <v>52.7</v>
      </c>
      <c r="E118" s="10">
        <v>12.6</v>
      </c>
    </row>
    <row r="119" spans="1:5" x14ac:dyDescent="0.25">
      <c r="A119">
        <v>117</v>
      </c>
      <c r="B119">
        <v>139.19999999999999</v>
      </c>
      <c r="C119">
        <v>14.3</v>
      </c>
      <c r="D119">
        <v>25.6</v>
      </c>
      <c r="E119" s="10">
        <v>12.2</v>
      </c>
    </row>
    <row r="120" spans="1:5" x14ac:dyDescent="0.25">
      <c r="A120">
        <v>118</v>
      </c>
      <c r="B120">
        <v>76.400000000000006</v>
      </c>
      <c r="C120">
        <v>0.8</v>
      </c>
      <c r="D120">
        <v>14.8</v>
      </c>
      <c r="E120" s="10">
        <v>9.4</v>
      </c>
    </row>
    <row r="121" spans="1:5" x14ac:dyDescent="0.25">
      <c r="A121">
        <v>119</v>
      </c>
      <c r="B121">
        <v>125.7</v>
      </c>
      <c r="C121">
        <v>36.9</v>
      </c>
      <c r="D121">
        <v>79.2</v>
      </c>
      <c r="E121" s="10">
        <v>15.9</v>
      </c>
    </row>
    <row r="122" spans="1:5" x14ac:dyDescent="0.25">
      <c r="A122">
        <v>120</v>
      </c>
      <c r="B122">
        <v>19.399999999999999</v>
      </c>
      <c r="C122">
        <v>16</v>
      </c>
      <c r="D122">
        <v>22.3</v>
      </c>
      <c r="E122" s="10">
        <v>6.6</v>
      </c>
    </row>
    <row r="123" spans="1:5" x14ac:dyDescent="0.25">
      <c r="A123">
        <v>121</v>
      </c>
      <c r="B123">
        <v>141.30000000000001</v>
      </c>
      <c r="C123">
        <v>26.8</v>
      </c>
      <c r="D123">
        <v>46.2</v>
      </c>
      <c r="E123" s="10">
        <v>15.5</v>
      </c>
    </row>
    <row r="124" spans="1:5" x14ac:dyDescent="0.25">
      <c r="A124">
        <v>122</v>
      </c>
      <c r="B124">
        <v>18.8</v>
      </c>
      <c r="C124">
        <v>21.7</v>
      </c>
      <c r="D124">
        <v>50.4</v>
      </c>
      <c r="E124" s="10">
        <v>7</v>
      </c>
    </row>
    <row r="125" spans="1:5" x14ac:dyDescent="0.25">
      <c r="A125">
        <v>123</v>
      </c>
      <c r="B125">
        <v>224</v>
      </c>
      <c r="C125">
        <v>2.4</v>
      </c>
      <c r="D125">
        <v>15.6</v>
      </c>
      <c r="E125" s="10">
        <v>11.6</v>
      </c>
    </row>
    <row r="126" spans="1:5" x14ac:dyDescent="0.25">
      <c r="A126">
        <v>124</v>
      </c>
      <c r="B126">
        <v>123.1</v>
      </c>
      <c r="C126">
        <v>34.6</v>
      </c>
      <c r="D126">
        <v>12.4</v>
      </c>
      <c r="E126" s="10">
        <v>15.2</v>
      </c>
    </row>
    <row r="127" spans="1:5" x14ac:dyDescent="0.25">
      <c r="A127">
        <v>125</v>
      </c>
      <c r="B127">
        <v>229.5</v>
      </c>
      <c r="C127">
        <v>32.299999999999997</v>
      </c>
      <c r="D127">
        <v>74.2</v>
      </c>
      <c r="E127" s="10">
        <v>19.7</v>
      </c>
    </row>
    <row r="128" spans="1:5" x14ac:dyDescent="0.25">
      <c r="A128">
        <v>126</v>
      </c>
      <c r="B128">
        <v>87.2</v>
      </c>
      <c r="C128">
        <v>11.8</v>
      </c>
      <c r="D128">
        <v>25.9</v>
      </c>
      <c r="E128" s="10">
        <v>10.6</v>
      </c>
    </row>
    <row r="129" spans="1:5" x14ac:dyDescent="0.25">
      <c r="A129">
        <v>127</v>
      </c>
      <c r="B129">
        <v>7.8</v>
      </c>
      <c r="C129">
        <v>38.9</v>
      </c>
      <c r="D129">
        <v>50.6</v>
      </c>
      <c r="E129" s="10">
        <v>6.6</v>
      </c>
    </row>
    <row r="130" spans="1:5" x14ac:dyDescent="0.25">
      <c r="A130">
        <v>128</v>
      </c>
      <c r="B130">
        <v>80.2</v>
      </c>
      <c r="C130">
        <v>0</v>
      </c>
      <c r="D130">
        <v>9.1999999999999993</v>
      </c>
      <c r="E130" s="10">
        <v>8.8000000000000007</v>
      </c>
    </row>
    <row r="131" spans="1:5" x14ac:dyDescent="0.25">
      <c r="A131">
        <v>129</v>
      </c>
      <c r="B131">
        <v>220.3</v>
      </c>
      <c r="C131">
        <v>49</v>
      </c>
      <c r="D131">
        <v>3.2</v>
      </c>
      <c r="E131" s="10">
        <v>24.7</v>
      </c>
    </row>
    <row r="132" spans="1:5" x14ac:dyDescent="0.25">
      <c r="A132">
        <v>130</v>
      </c>
      <c r="B132">
        <v>59.6</v>
      </c>
      <c r="C132">
        <v>12</v>
      </c>
      <c r="D132">
        <v>43.1</v>
      </c>
      <c r="E132" s="10">
        <v>9.6999999999999993</v>
      </c>
    </row>
    <row r="133" spans="1:5" x14ac:dyDescent="0.25">
      <c r="A133">
        <v>131</v>
      </c>
      <c r="B133">
        <v>0.7</v>
      </c>
      <c r="C133">
        <v>39.6</v>
      </c>
      <c r="D133">
        <v>8.6999999999999993</v>
      </c>
      <c r="E133" s="10">
        <v>1.6</v>
      </c>
    </row>
    <row r="134" spans="1:5" x14ac:dyDescent="0.25">
      <c r="A134">
        <v>132</v>
      </c>
      <c r="B134">
        <v>265.2</v>
      </c>
      <c r="C134">
        <v>2.9</v>
      </c>
      <c r="D134">
        <v>43</v>
      </c>
      <c r="E134" s="10">
        <v>12.7</v>
      </c>
    </row>
    <row r="135" spans="1:5" x14ac:dyDescent="0.25">
      <c r="A135">
        <v>133</v>
      </c>
      <c r="B135">
        <v>8.4</v>
      </c>
      <c r="C135">
        <v>27.2</v>
      </c>
      <c r="D135">
        <v>2.1</v>
      </c>
      <c r="E135" s="10">
        <v>5.7</v>
      </c>
    </row>
    <row r="136" spans="1:5" x14ac:dyDescent="0.25">
      <c r="A136">
        <v>134</v>
      </c>
      <c r="B136">
        <v>219.8</v>
      </c>
      <c r="C136">
        <v>33.5</v>
      </c>
      <c r="D136">
        <v>45.1</v>
      </c>
      <c r="E136" s="10">
        <v>19.600000000000001</v>
      </c>
    </row>
    <row r="137" spans="1:5" x14ac:dyDescent="0.25">
      <c r="A137">
        <v>135</v>
      </c>
      <c r="B137">
        <v>36.9</v>
      </c>
      <c r="C137">
        <v>38.6</v>
      </c>
      <c r="D137">
        <v>65.599999999999994</v>
      </c>
      <c r="E137" s="10">
        <v>10.8</v>
      </c>
    </row>
    <row r="138" spans="1:5" x14ac:dyDescent="0.25">
      <c r="A138">
        <v>136</v>
      </c>
      <c r="B138">
        <v>48.3</v>
      </c>
      <c r="C138">
        <v>47</v>
      </c>
      <c r="D138">
        <v>8.5</v>
      </c>
      <c r="E138" s="10">
        <v>11.6</v>
      </c>
    </row>
    <row r="139" spans="1:5" x14ac:dyDescent="0.25">
      <c r="A139">
        <v>137</v>
      </c>
      <c r="B139">
        <v>25.6</v>
      </c>
      <c r="C139">
        <v>39</v>
      </c>
      <c r="D139">
        <v>9.3000000000000007</v>
      </c>
      <c r="E139" s="10">
        <v>9.5</v>
      </c>
    </row>
    <row r="140" spans="1:5" x14ac:dyDescent="0.25">
      <c r="A140">
        <v>138</v>
      </c>
      <c r="B140">
        <v>273.7</v>
      </c>
      <c r="C140">
        <v>28.9</v>
      </c>
      <c r="D140">
        <v>59.7</v>
      </c>
      <c r="E140" s="10">
        <v>20.8</v>
      </c>
    </row>
    <row r="141" spans="1:5" x14ac:dyDescent="0.25">
      <c r="A141">
        <v>139</v>
      </c>
      <c r="B141">
        <v>43</v>
      </c>
      <c r="C141">
        <v>25.9</v>
      </c>
      <c r="D141">
        <v>20.5</v>
      </c>
      <c r="E141" s="10">
        <v>9.6</v>
      </c>
    </row>
    <row r="142" spans="1:5" x14ac:dyDescent="0.25">
      <c r="A142">
        <v>140</v>
      </c>
      <c r="B142">
        <v>184.9</v>
      </c>
      <c r="C142">
        <v>43.9</v>
      </c>
      <c r="D142">
        <v>1.7</v>
      </c>
      <c r="E142" s="10">
        <v>20.7</v>
      </c>
    </row>
    <row r="143" spans="1:5" x14ac:dyDescent="0.25">
      <c r="A143">
        <v>141</v>
      </c>
      <c r="B143">
        <v>73.400000000000006</v>
      </c>
      <c r="C143">
        <v>17</v>
      </c>
      <c r="D143">
        <v>12.9</v>
      </c>
      <c r="E143" s="10">
        <v>10.9</v>
      </c>
    </row>
    <row r="144" spans="1:5" x14ac:dyDescent="0.25">
      <c r="A144">
        <v>142</v>
      </c>
      <c r="B144">
        <v>193.7</v>
      </c>
      <c r="C144">
        <v>35.4</v>
      </c>
      <c r="D144">
        <v>75.599999999999994</v>
      </c>
      <c r="E144" s="10">
        <v>19.2</v>
      </c>
    </row>
    <row r="145" spans="1:5" x14ac:dyDescent="0.25">
      <c r="A145">
        <v>143</v>
      </c>
      <c r="B145">
        <v>220.5</v>
      </c>
      <c r="C145">
        <v>33.200000000000003</v>
      </c>
      <c r="D145">
        <v>37.9</v>
      </c>
      <c r="E145" s="10">
        <v>20.100000000000001</v>
      </c>
    </row>
    <row r="146" spans="1:5" x14ac:dyDescent="0.25">
      <c r="A146">
        <v>144</v>
      </c>
      <c r="B146">
        <v>104.6</v>
      </c>
      <c r="C146">
        <v>5.7</v>
      </c>
      <c r="D146">
        <v>34.4</v>
      </c>
      <c r="E146" s="10">
        <v>10.4</v>
      </c>
    </row>
    <row r="147" spans="1:5" x14ac:dyDescent="0.25">
      <c r="A147">
        <v>145</v>
      </c>
      <c r="B147">
        <v>96.2</v>
      </c>
      <c r="C147">
        <v>14.8</v>
      </c>
      <c r="D147">
        <v>38.9</v>
      </c>
      <c r="E147" s="10">
        <v>11.4</v>
      </c>
    </row>
    <row r="148" spans="1:5" x14ac:dyDescent="0.25">
      <c r="A148">
        <v>146</v>
      </c>
      <c r="B148">
        <v>140.30000000000001</v>
      </c>
      <c r="C148">
        <v>1.9</v>
      </c>
      <c r="D148">
        <v>9</v>
      </c>
      <c r="E148" s="10">
        <v>10.3</v>
      </c>
    </row>
    <row r="149" spans="1:5" x14ac:dyDescent="0.25">
      <c r="A149">
        <v>147</v>
      </c>
      <c r="B149">
        <v>240.1</v>
      </c>
      <c r="C149">
        <v>7.3</v>
      </c>
      <c r="D149">
        <v>8.6999999999999993</v>
      </c>
      <c r="E149" s="10">
        <v>13.2</v>
      </c>
    </row>
    <row r="150" spans="1:5" x14ac:dyDescent="0.25">
      <c r="A150">
        <v>148</v>
      </c>
      <c r="B150">
        <v>243.2</v>
      </c>
      <c r="C150">
        <v>49</v>
      </c>
      <c r="D150">
        <v>44.3</v>
      </c>
      <c r="E150" s="10">
        <v>25.4</v>
      </c>
    </row>
    <row r="151" spans="1:5" x14ac:dyDescent="0.25">
      <c r="A151">
        <v>149</v>
      </c>
      <c r="B151">
        <v>38</v>
      </c>
      <c r="C151">
        <v>40.299999999999997</v>
      </c>
      <c r="D151">
        <v>11.9</v>
      </c>
      <c r="E151" s="10">
        <v>10.9</v>
      </c>
    </row>
    <row r="152" spans="1:5" x14ac:dyDescent="0.25">
      <c r="A152">
        <v>150</v>
      </c>
      <c r="B152">
        <v>44.7</v>
      </c>
      <c r="C152">
        <v>25.8</v>
      </c>
      <c r="D152">
        <v>20.6</v>
      </c>
      <c r="E152" s="10">
        <v>10.1</v>
      </c>
    </row>
    <row r="153" spans="1:5" x14ac:dyDescent="0.25">
      <c r="A153">
        <v>151</v>
      </c>
      <c r="B153">
        <v>280.7</v>
      </c>
      <c r="C153">
        <v>13.9</v>
      </c>
      <c r="D153">
        <v>37</v>
      </c>
      <c r="E153" s="10">
        <v>16.100000000000001</v>
      </c>
    </row>
    <row r="154" spans="1:5" x14ac:dyDescent="0.25">
      <c r="A154">
        <v>152</v>
      </c>
      <c r="B154">
        <v>121</v>
      </c>
      <c r="C154">
        <v>8.4</v>
      </c>
      <c r="D154">
        <v>48.7</v>
      </c>
      <c r="E154" s="10">
        <v>11.6</v>
      </c>
    </row>
    <row r="155" spans="1:5" x14ac:dyDescent="0.25">
      <c r="A155">
        <v>153</v>
      </c>
      <c r="B155">
        <v>197.6</v>
      </c>
      <c r="C155">
        <v>23.3</v>
      </c>
      <c r="D155">
        <v>14.2</v>
      </c>
      <c r="E155" s="10">
        <v>16.600000000000001</v>
      </c>
    </row>
    <row r="156" spans="1:5" x14ac:dyDescent="0.25">
      <c r="A156">
        <v>154</v>
      </c>
      <c r="B156">
        <v>171.3</v>
      </c>
      <c r="C156">
        <v>39.700000000000003</v>
      </c>
      <c r="D156">
        <v>37.700000000000003</v>
      </c>
      <c r="E156" s="10">
        <v>19</v>
      </c>
    </row>
    <row r="157" spans="1:5" x14ac:dyDescent="0.25">
      <c r="A157">
        <v>155</v>
      </c>
      <c r="B157">
        <v>187.8</v>
      </c>
      <c r="C157">
        <v>21.1</v>
      </c>
      <c r="D157">
        <v>9.5</v>
      </c>
      <c r="E157" s="10">
        <v>15.6</v>
      </c>
    </row>
    <row r="158" spans="1:5" x14ac:dyDescent="0.25">
      <c r="A158">
        <v>156</v>
      </c>
      <c r="B158">
        <v>4.0999999999999996</v>
      </c>
      <c r="C158">
        <v>11.6</v>
      </c>
      <c r="D158">
        <v>5.7</v>
      </c>
      <c r="E158" s="10">
        <v>3.2</v>
      </c>
    </row>
    <row r="159" spans="1:5" x14ac:dyDescent="0.25">
      <c r="A159">
        <v>157</v>
      </c>
      <c r="B159">
        <v>93.9</v>
      </c>
      <c r="C159">
        <v>43.5</v>
      </c>
      <c r="D159">
        <v>50.5</v>
      </c>
      <c r="E159" s="10">
        <v>15.3</v>
      </c>
    </row>
    <row r="160" spans="1:5" x14ac:dyDescent="0.25">
      <c r="A160">
        <v>158</v>
      </c>
      <c r="B160">
        <v>149.80000000000001</v>
      </c>
      <c r="C160">
        <v>1.3</v>
      </c>
      <c r="D160">
        <v>24.3</v>
      </c>
      <c r="E160" s="10">
        <v>10.1</v>
      </c>
    </row>
    <row r="161" spans="1:5" x14ac:dyDescent="0.25">
      <c r="A161">
        <v>159</v>
      </c>
      <c r="B161">
        <v>11.7</v>
      </c>
      <c r="C161">
        <v>36.9</v>
      </c>
      <c r="D161">
        <v>45.2</v>
      </c>
      <c r="E161" s="10">
        <v>7.3</v>
      </c>
    </row>
    <row r="162" spans="1:5" x14ac:dyDescent="0.25">
      <c r="A162">
        <v>160</v>
      </c>
      <c r="B162">
        <v>131.69999999999999</v>
      </c>
      <c r="C162">
        <v>18.399999999999999</v>
      </c>
      <c r="D162">
        <v>34.6</v>
      </c>
      <c r="E162" s="10">
        <v>12.9</v>
      </c>
    </row>
    <row r="163" spans="1:5" x14ac:dyDescent="0.25">
      <c r="A163">
        <v>161</v>
      </c>
      <c r="B163">
        <v>172.5</v>
      </c>
      <c r="C163">
        <v>18.100000000000001</v>
      </c>
      <c r="D163">
        <v>30.7</v>
      </c>
      <c r="E163" s="10">
        <v>14.4</v>
      </c>
    </row>
    <row r="164" spans="1:5" x14ac:dyDescent="0.25">
      <c r="A164">
        <v>162</v>
      </c>
      <c r="B164">
        <v>85.7</v>
      </c>
      <c r="C164">
        <v>35.799999999999997</v>
      </c>
      <c r="D164">
        <v>49.3</v>
      </c>
      <c r="E164" s="10">
        <v>13.3</v>
      </c>
    </row>
    <row r="165" spans="1:5" x14ac:dyDescent="0.25">
      <c r="A165">
        <v>163</v>
      </c>
      <c r="B165">
        <v>188.4</v>
      </c>
      <c r="C165">
        <v>18.100000000000001</v>
      </c>
      <c r="D165">
        <v>25.6</v>
      </c>
      <c r="E165" s="10">
        <v>14.9</v>
      </c>
    </row>
    <row r="166" spans="1:5" x14ac:dyDescent="0.25">
      <c r="A166">
        <v>164</v>
      </c>
      <c r="B166">
        <v>163.5</v>
      </c>
      <c r="C166">
        <v>36.799999999999997</v>
      </c>
      <c r="D166">
        <v>7.4</v>
      </c>
      <c r="E166" s="10">
        <v>18</v>
      </c>
    </row>
    <row r="167" spans="1:5" x14ac:dyDescent="0.25">
      <c r="A167">
        <v>165</v>
      </c>
      <c r="B167">
        <v>117.2</v>
      </c>
      <c r="C167">
        <v>14.7</v>
      </c>
      <c r="D167">
        <v>5.4</v>
      </c>
      <c r="E167" s="10">
        <v>11.9</v>
      </c>
    </row>
    <row r="168" spans="1:5" x14ac:dyDescent="0.25">
      <c r="A168">
        <v>166</v>
      </c>
      <c r="B168">
        <v>234.5</v>
      </c>
      <c r="C168">
        <v>3.4</v>
      </c>
      <c r="D168">
        <v>84.8</v>
      </c>
      <c r="E168" s="10">
        <v>11.9</v>
      </c>
    </row>
    <row r="169" spans="1:5" x14ac:dyDescent="0.25">
      <c r="A169">
        <v>167</v>
      </c>
      <c r="B169">
        <v>17.899999999999999</v>
      </c>
      <c r="C169">
        <v>37.6</v>
      </c>
      <c r="D169">
        <v>21.6</v>
      </c>
      <c r="E169" s="10">
        <v>8</v>
      </c>
    </row>
    <row r="170" spans="1:5" x14ac:dyDescent="0.25">
      <c r="A170">
        <v>168</v>
      </c>
      <c r="B170">
        <v>206.8</v>
      </c>
      <c r="C170">
        <v>5.2</v>
      </c>
      <c r="D170">
        <v>19.399999999999999</v>
      </c>
      <c r="E170" s="10">
        <v>12.2</v>
      </c>
    </row>
    <row r="171" spans="1:5" x14ac:dyDescent="0.25">
      <c r="A171">
        <v>169</v>
      </c>
      <c r="B171">
        <v>215.4</v>
      </c>
      <c r="C171">
        <v>23.6</v>
      </c>
      <c r="D171">
        <v>57.6</v>
      </c>
      <c r="E171" s="10">
        <v>17.100000000000001</v>
      </c>
    </row>
    <row r="172" spans="1:5" x14ac:dyDescent="0.25">
      <c r="A172">
        <v>170</v>
      </c>
      <c r="B172">
        <v>284.3</v>
      </c>
      <c r="C172">
        <v>10.6</v>
      </c>
      <c r="D172">
        <v>6.4</v>
      </c>
      <c r="E172" s="10">
        <v>15</v>
      </c>
    </row>
    <row r="173" spans="1:5" x14ac:dyDescent="0.25">
      <c r="A173">
        <v>171</v>
      </c>
      <c r="B173">
        <v>50</v>
      </c>
      <c r="C173">
        <v>11.6</v>
      </c>
      <c r="D173">
        <v>18.399999999999999</v>
      </c>
      <c r="E173" s="10">
        <v>8.4</v>
      </c>
    </row>
    <row r="174" spans="1:5" x14ac:dyDescent="0.25">
      <c r="A174">
        <v>172</v>
      </c>
      <c r="B174">
        <v>164.5</v>
      </c>
      <c r="C174">
        <v>20.9</v>
      </c>
      <c r="D174">
        <v>47.4</v>
      </c>
      <c r="E174" s="10">
        <v>14.5</v>
      </c>
    </row>
    <row r="175" spans="1:5" x14ac:dyDescent="0.25">
      <c r="A175">
        <v>173</v>
      </c>
      <c r="B175">
        <v>19.600000000000001</v>
      </c>
      <c r="C175">
        <v>20.100000000000001</v>
      </c>
      <c r="D175">
        <v>17</v>
      </c>
      <c r="E175" s="10">
        <v>7.6</v>
      </c>
    </row>
    <row r="176" spans="1:5" x14ac:dyDescent="0.25">
      <c r="A176">
        <v>174</v>
      </c>
      <c r="B176">
        <v>168.4</v>
      </c>
      <c r="C176">
        <v>7.1</v>
      </c>
      <c r="D176">
        <v>12.8</v>
      </c>
      <c r="E176" s="10">
        <v>11.7</v>
      </c>
    </row>
    <row r="177" spans="1:5" x14ac:dyDescent="0.25">
      <c r="A177">
        <v>175</v>
      </c>
      <c r="B177">
        <v>222.4</v>
      </c>
      <c r="C177">
        <v>3.4</v>
      </c>
      <c r="D177">
        <v>13.1</v>
      </c>
      <c r="E177" s="10">
        <v>11.5</v>
      </c>
    </row>
    <row r="178" spans="1:5" x14ac:dyDescent="0.25">
      <c r="A178">
        <v>176</v>
      </c>
      <c r="B178">
        <v>276.89999999999998</v>
      </c>
      <c r="C178">
        <v>48.9</v>
      </c>
      <c r="D178">
        <v>41.8</v>
      </c>
      <c r="E178" s="10">
        <v>27</v>
      </c>
    </row>
    <row r="179" spans="1:5" x14ac:dyDescent="0.25">
      <c r="A179">
        <v>177</v>
      </c>
      <c r="B179">
        <v>248.4</v>
      </c>
      <c r="C179">
        <v>30.2</v>
      </c>
      <c r="D179">
        <v>20.3</v>
      </c>
      <c r="E179" s="10">
        <v>20.2</v>
      </c>
    </row>
    <row r="180" spans="1:5" x14ac:dyDescent="0.25">
      <c r="A180">
        <v>178</v>
      </c>
      <c r="B180">
        <v>170.2</v>
      </c>
      <c r="C180">
        <v>7.8</v>
      </c>
      <c r="D180">
        <v>35.200000000000003</v>
      </c>
      <c r="E180" s="10">
        <v>11.7</v>
      </c>
    </row>
    <row r="181" spans="1:5" x14ac:dyDescent="0.25">
      <c r="A181">
        <v>179</v>
      </c>
      <c r="B181">
        <v>276.7</v>
      </c>
      <c r="C181">
        <v>2.2999999999999998</v>
      </c>
      <c r="D181">
        <v>23.7</v>
      </c>
      <c r="E181" s="10">
        <v>11.8</v>
      </c>
    </row>
    <row r="182" spans="1:5" x14ac:dyDescent="0.25">
      <c r="A182">
        <v>180</v>
      </c>
      <c r="B182">
        <v>165.6</v>
      </c>
      <c r="C182">
        <v>10</v>
      </c>
      <c r="D182">
        <v>17.600000000000001</v>
      </c>
      <c r="E182" s="10">
        <v>12.6</v>
      </c>
    </row>
    <row r="183" spans="1:5" x14ac:dyDescent="0.25">
      <c r="A183">
        <v>181</v>
      </c>
      <c r="B183">
        <v>156.6</v>
      </c>
      <c r="C183">
        <v>2.6</v>
      </c>
      <c r="D183">
        <v>8.3000000000000007</v>
      </c>
      <c r="E183" s="10">
        <v>10.5</v>
      </c>
    </row>
    <row r="184" spans="1:5" x14ac:dyDescent="0.25">
      <c r="A184">
        <v>182</v>
      </c>
      <c r="B184">
        <v>218.5</v>
      </c>
      <c r="C184">
        <v>5.4</v>
      </c>
      <c r="D184">
        <v>27.4</v>
      </c>
      <c r="E184" s="10">
        <v>12.2</v>
      </c>
    </row>
    <row r="185" spans="1:5" x14ac:dyDescent="0.25">
      <c r="A185">
        <v>183</v>
      </c>
      <c r="B185">
        <v>56.2</v>
      </c>
      <c r="C185">
        <v>5.7</v>
      </c>
      <c r="D185">
        <v>29.7</v>
      </c>
      <c r="E185" s="10">
        <v>8.6999999999999993</v>
      </c>
    </row>
    <row r="186" spans="1:5" x14ac:dyDescent="0.25">
      <c r="A186">
        <v>184</v>
      </c>
      <c r="B186">
        <v>287.60000000000002</v>
      </c>
      <c r="C186">
        <v>43</v>
      </c>
      <c r="D186">
        <v>71.8</v>
      </c>
      <c r="E186" s="10">
        <v>26.2</v>
      </c>
    </row>
    <row r="187" spans="1:5" x14ac:dyDescent="0.25">
      <c r="A187">
        <v>185</v>
      </c>
      <c r="B187">
        <v>253.8</v>
      </c>
      <c r="C187">
        <v>21.3</v>
      </c>
      <c r="D187">
        <v>30</v>
      </c>
      <c r="E187" s="10">
        <v>17.600000000000001</v>
      </c>
    </row>
    <row r="188" spans="1:5" x14ac:dyDescent="0.25">
      <c r="A188">
        <v>186</v>
      </c>
      <c r="B188">
        <v>205</v>
      </c>
      <c r="C188">
        <v>45.1</v>
      </c>
      <c r="D188">
        <v>19.600000000000001</v>
      </c>
      <c r="E188" s="10">
        <v>22.6</v>
      </c>
    </row>
    <row r="189" spans="1:5" x14ac:dyDescent="0.25">
      <c r="A189">
        <v>187</v>
      </c>
      <c r="B189">
        <v>139.5</v>
      </c>
      <c r="C189">
        <v>2.1</v>
      </c>
      <c r="D189">
        <v>26.6</v>
      </c>
      <c r="E189" s="10">
        <v>10.3</v>
      </c>
    </row>
    <row r="190" spans="1:5" x14ac:dyDescent="0.25">
      <c r="A190">
        <v>188</v>
      </c>
      <c r="B190">
        <v>191.1</v>
      </c>
      <c r="C190">
        <v>28.7</v>
      </c>
      <c r="D190">
        <v>18.2</v>
      </c>
      <c r="E190" s="10">
        <v>17.3</v>
      </c>
    </row>
    <row r="191" spans="1:5" x14ac:dyDescent="0.25">
      <c r="A191">
        <v>189</v>
      </c>
      <c r="B191">
        <v>286</v>
      </c>
      <c r="C191">
        <v>13.9</v>
      </c>
      <c r="D191">
        <v>3.7</v>
      </c>
      <c r="E191" s="10">
        <v>15.9</v>
      </c>
    </row>
    <row r="192" spans="1:5" x14ac:dyDescent="0.25">
      <c r="A192">
        <v>190</v>
      </c>
      <c r="B192">
        <v>18.7</v>
      </c>
      <c r="C192">
        <v>12.1</v>
      </c>
      <c r="D192">
        <v>23.4</v>
      </c>
      <c r="E192" s="10">
        <v>6.7</v>
      </c>
    </row>
    <row r="193" spans="1:5" x14ac:dyDescent="0.25">
      <c r="A193">
        <v>191</v>
      </c>
      <c r="B193">
        <v>39.5</v>
      </c>
      <c r="C193">
        <v>41.1</v>
      </c>
      <c r="D193">
        <v>5.8</v>
      </c>
      <c r="E193" s="10">
        <v>10.8</v>
      </c>
    </row>
    <row r="194" spans="1:5" x14ac:dyDescent="0.25">
      <c r="A194">
        <v>192</v>
      </c>
      <c r="B194">
        <v>75.5</v>
      </c>
      <c r="C194">
        <v>10.8</v>
      </c>
      <c r="D194">
        <v>6</v>
      </c>
      <c r="E194" s="10">
        <v>9.9</v>
      </c>
    </row>
    <row r="195" spans="1:5" x14ac:dyDescent="0.25">
      <c r="A195">
        <v>193</v>
      </c>
      <c r="B195">
        <v>17.2</v>
      </c>
      <c r="C195">
        <v>4.0999999999999996</v>
      </c>
      <c r="D195">
        <v>31.6</v>
      </c>
      <c r="E195" s="10">
        <v>5.9</v>
      </c>
    </row>
    <row r="196" spans="1:5" x14ac:dyDescent="0.25">
      <c r="A196">
        <v>194</v>
      </c>
      <c r="B196">
        <v>166.8</v>
      </c>
      <c r="C196">
        <v>42</v>
      </c>
      <c r="D196">
        <v>3.6</v>
      </c>
      <c r="E196" s="10">
        <v>19.600000000000001</v>
      </c>
    </row>
    <row r="197" spans="1:5" x14ac:dyDescent="0.25">
      <c r="A197">
        <v>195</v>
      </c>
      <c r="B197">
        <v>149.69999999999999</v>
      </c>
      <c r="C197">
        <v>35.6</v>
      </c>
      <c r="D197">
        <v>6</v>
      </c>
      <c r="E197" s="10">
        <v>17.3</v>
      </c>
    </row>
    <row r="198" spans="1:5" x14ac:dyDescent="0.25">
      <c r="A198">
        <v>196</v>
      </c>
      <c r="B198">
        <v>38.200000000000003</v>
      </c>
      <c r="C198">
        <v>3.7</v>
      </c>
      <c r="D198">
        <v>13.8</v>
      </c>
      <c r="E198" s="10">
        <v>7.6</v>
      </c>
    </row>
    <row r="199" spans="1:5" x14ac:dyDescent="0.25">
      <c r="A199">
        <v>197</v>
      </c>
      <c r="B199">
        <v>94.2</v>
      </c>
      <c r="C199">
        <v>4.9000000000000004</v>
      </c>
      <c r="D199">
        <v>8.1</v>
      </c>
      <c r="E199" s="10">
        <v>9.6999999999999993</v>
      </c>
    </row>
    <row r="200" spans="1:5" x14ac:dyDescent="0.25">
      <c r="A200">
        <v>198</v>
      </c>
      <c r="B200">
        <v>177</v>
      </c>
      <c r="C200">
        <v>9.3000000000000007</v>
      </c>
      <c r="D200">
        <v>6.4</v>
      </c>
      <c r="E200" s="10">
        <v>12.8</v>
      </c>
    </row>
    <row r="201" spans="1:5" x14ac:dyDescent="0.25">
      <c r="A201">
        <v>199</v>
      </c>
      <c r="B201">
        <v>283.60000000000002</v>
      </c>
      <c r="C201">
        <v>42</v>
      </c>
      <c r="D201">
        <v>66.2</v>
      </c>
      <c r="E201" s="10">
        <v>25.5</v>
      </c>
    </row>
    <row r="202" spans="1:5" x14ac:dyDescent="0.25">
      <c r="A202">
        <v>200</v>
      </c>
      <c r="B202">
        <v>232.1</v>
      </c>
      <c r="C202">
        <v>8.6</v>
      </c>
      <c r="D202">
        <v>8.6999999999999993</v>
      </c>
      <c r="E202" s="10">
        <v>13.4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3"/>
  <sheetViews>
    <sheetView topLeftCell="A94" zoomScale="150" zoomScaleNormal="150" workbookViewId="0">
      <selection activeCell="F103" sqref="F103:F108"/>
    </sheetView>
  </sheetViews>
  <sheetFormatPr defaultRowHeight="15" x14ac:dyDescent="0.25"/>
  <sheetData>
    <row r="2" spans="1:12" x14ac:dyDescent="0.25">
      <c r="A2" t="s">
        <v>1069</v>
      </c>
      <c r="L2" t="s">
        <v>1070</v>
      </c>
    </row>
    <row r="3" spans="1:12" x14ac:dyDescent="0.25">
      <c r="A3" t="s">
        <v>1071</v>
      </c>
    </row>
    <row r="4" spans="1:12" x14ac:dyDescent="0.25">
      <c r="B4" t="s">
        <v>1072</v>
      </c>
    </row>
    <row r="5" spans="1:12" x14ac:dyDescent="0.25">
      <c r="B5" t="s">
        <v>1073</v>
      </c>
    </row>
    <row r="6" spans="1:12" x14ac:dyDescent="0.25">
      <c r="A6" t="s">
        <v>1074</v>
      </c>
    </row>
    <row r="7" spans="1:12" x14ac:dyDescent="0.25">
      <c r="B7" t="s">
        <v>1075</v>
      </c>
    </row>
    <row r="8" spans="1:12" x14ac:dyDescent="0.25">
      <c r="C8" t="s">
        <v>1076</v>
      </c>
    </row>
    <row r="9" spans="1:12" x14ac:dyDescent="0.25">
      <c r="B9" t="s">
        <v>1077</v>
      </c>
    </row>
    <row r="10" spans="1:12" x14ac:dyDescent="0.25">
      <c r="A10" t="s">
        <v>1078</v>
      </c>
    </row>
    <row r="11" spans="1:12" x14ac:dyDescent="0.25">
      <c r="A11" t="s">
        <v>1084</v>
      </c>
      <c r="D11" t="s">
        <v>1086</v>
      </c>
    </row>
    <row r="12" spans="1:12" x14ac:dyDescent="0.25">
      <c r="A12" t="s">
        <v>1079</v>
      </c>
    </row>
    <row r="13" spans="1:12" x14ac:dyDescent="0.25">
      <c r="A13" t="s">
        <v>1080</v>
      </c>
    </row>
    <row r="14" spans="1:12" x14ac:dyDescent="0.25">
      <c r="B14" t="s">
        <v>1081</v>
      </c>
    </row>
    <row r="15" spans="1:12" x14ac:dyDescent="0.25">
      <c r="B15" t="s">
        <v>1082</v>
      </c>
    </row>
    <row r="16" spans="1:12" x14ac:dyDescent="0.25">
      <c r="B16" t="s">
        <v>1083</v>
      </c>
    </row>
    <row r="17" spans="1:4" x14ac:dyDescent="0.25">
      <c r="A17" t="s">
        <v>1085</v>
      </c>
    </row>
    <row r="18" spans="1:4" x14ac:dyDescent="0.25">
      <c r="B18" t="s">
        <v>1087</v>
      </c>
    </row>
    <row r="19" spans="1:4" x14ac:dyDescent="0.25">
      <c r="C19" t="s">
        <v>1088</v>
      </c>
    </row>
    <row r="20" spans="1:4" x14ac:dyDescent="0.25">
      <c r="D20" t="s">
        <v>1089</v>
      </c>
    </row>
    <row r="21" spans="1:4" x14ac:dyDescent="0.25">
      <c r="B21" t="s">
        <v>428</v>
      </c>
    </row>
    <row r="22" spans="1:4" x14ac:dyDescent="0.25">
      <c r="B22" t="s">
        <v>1090</v>
      </c>
    </row>
    <row r="23" spans="1:4" x14ac:dyDescent="0.25">
      <c r="B23" t="s">
        <v>1091</v>
      </c>
    </row>
    <row r="24" spans="1:4" x14ac:dyDescent="0.25">
      <c r="B24" t="s">
        <v>1092</v>
      </c>
    </row>
    <row r="25" spans="1:4" x14ac:dyDescent="0.25">
      <c r="B25" t="s">
        <v>1093</v>
      </c>
    </row>
    <row r="26" spans="1:4" x14ac:dyDescent="0.25">
      <c r="B26" t="s">
        <v>1094</v>
      </c>
    </row>
    <row r="27" spans="1:4" x14ac:dyDescent="0.25">
      <c r="B27" t="s">
        <v>1095</v>
      </c>
    </row>
    <row r="28" spans="1:4" x14ac:dyDescent="0.25">
      <c r="B28" t="s">
        <v>1096</v>
      </c>
    </row>
    <row r="29" spans="1:4" x14ac:dyDescent="0.25">
      <c r="C29" t="s">
        <v>1097</v>
      </c>
    </row>
    <row r="33" spans="1:8" x14ac:dyDescent="0.25">
      <c r="A33" t="s">
        <v>869</v>
      </c>
      <c r="B33" t="s">
        <v>1278</v>
      </c>
    </row>
    <row r="34" spans="1:8" x14ac:dyDescent="0.25">
      <c r="B34" t="s">
        <v>1240</v>
      </c>
    </row>
    <row r="35" spans="1:8" x14ac:dyDescent="0.25">
      <c r="C35" t="s">
        <v>1241</v>
      </c>
    </row>
    <row r="36" spans="1:8" x14ac:dyDescent="0.25">
      <c r="C36" t="s">
        <v>1242</v>
      </c>
    </row>
    <row r="37" spans="1:8" x14ac:dyDescent="0.25">
      <c r="C37" t="s">
        <v>1243</v>
      </c>
    </row>
    <row r="38" spans="1:8" x14ac:dyDescent="0.25">
      <c r="D38" t="s">
        <v>1233</v>
      </c>
      <c r="E38" t="s">
        <v>1244</v>
      </c>
    </row>
    <row r="39" spans="1:8" x14ac:dyDescent="0.25">
      <c r="E39" t="s">
        <v>1245</v>
      </c>
    </row>
    <row r="40" spans="1:8" x14ac:dyDescent="0.25">
      <c r="E40" t="s">
        <v>1246</v>
      </c>
    </row>
    <row r="41" spans="1:8" x14ac:dyDescent="0.25">
      <c r="D41" t="s">
        <v>1247</v>
      </c>
      <c r="E41" t="s">
        <v>1248</v>
      </c>
    </row>
    <row r="42" spans="1:8" x14ac:dyDescent="0.25">
      <c r="C42" t="s">
        <v>1249</v>
      </c>
    </row>
    <row r="43" spans="1:8" x14ac:dyDescent="0.25">
      <c r="D43" t="s">
        <v>1250</v>
      </c>
    </row>
    <row r="44" spans="1:8" x14ac:dyDescent="0.25">
      <c r="E44" t="s">
        <v>1251</v>
      </c>
      <c r="F44" t="s">
        <v>1252</v>
      </c>
    </row>
    <row r="45" spans="1:8" x14ac:dyDescent="0.25">
      <c r="D45" t="s">
        <v>1253</v>
      </c>
      <c r="E45" t="s">
        <v>1254</v>
      </c>
      <c r="F45" t="s">
        <v>1255</v>
      </c>
    </row>
    <row r="46" spans="1:8" x14ac:dyDescent="0.25">
      <c r="E46" t="s">
        <v>1256</v>
      </c>
      <c r="F46" t="s">
        <v>1257</v>
      </c>
    </row>
    <row r="47" spans="1:8" x14ac:dyDescent="0.25">
      <c r="D47" t="s">
        <v>1258</v>
      </c>
      <c r="E47" t="s">
        <v>1259</v>
      </c>
      <c r="F47" t="s">
        <v>1260</v>
      </c>
      <c r="H47" t="s">
        <v>1271</v>
      </c>
    </row>
    <row r="48" spans="1:8" x14ac:dyDescent="0.25">
      <c r="E48" t="s">
        <v>1261</v>
      </c>
      <c r="F48" t="s">
        <v>1262</v>
      </c>
      <c r="H48" t="s">
        <v>1271</v>
      </c>
    </row>
    <row r="49" spans="2:7" x14ac:dyDescent="0.25">
      <c r="D49" t="s">
        <v>1263</v>
      </c>
      <c r="E49" t="s">
        <v>1264</v>
      </c>
      <c r="F49" t="s">
        <v>1265</v>
      </c>
    </row>
    <row r="51" spans="2:7" x14ac:dyDescent="0.25">
      <c r="D51" t="s">
        <v>1266</v>
      </c>
    </row>
    <row r="53" spans="2:7" x14ac:dyDescent="0.25">
      <c r="E53" t="s">
        <v>1267</v>
      </c>
      <c r="G53" t="s">
        <v>1269</v>
      </c>
    </row>
    <row r="54" spans="2:7" x14ac:dyDescent="0.25">
      <c r="E54" t="s">
        <v>1268</v>
      </c>
      <c r="G54" t="s">
        <v>1270</v>
      </c>
    </row>
    <row r="56" spans="2:7" x14ac:dyDescent="0.25">
      <c r="C56" t="s">
        <v>1272</v>
      </c>
    </row>
    <row r="57" spans="2:7" x14ac:dyDescent="0.25">
      <c r="D57" t="s">
        <v>1273</v>
      </c>
    </row>
    <row r="58" spans="2:7" x14ac:dyDescent="0.25">
      <c r="C58" t="s">
        <v>1274</v>
      </c>
    </row>
    <row r="59" spans="2:7" x14ac:dyDescent="0.25">
      <c r="E59" t="s">
        <v>1275</v>
      </c>
    </row>
    <row r="60" spans="2:7" x14ac:dyDescent="0.25">
      <c r="D60" t="s">
        <v>1276</v>
      </c>
    </row>
    <row r="61" spans="2:7" x14ac:dyDescent="0.25">
      <c r="B61" t="s">
        <v>1277</v>
      </c>
      <c r="E61" t="s">
        <v>1279</v>
      </c>
    </row>
    <row r="62" spans="2:7" x14ac:dyDescent="0.25">
      <c r="D62" t="s">
        <v>1280</v>
      </c>
    </row>
    <row r="63" spans="2:7" x14ac:dyDescent="0.25">
      <c r="D63">
        <v>1</v>
      </c>
      <c r="E63" t="s">
        <v>1281</v>
      </c>
    </row>
    <row r="64" spans="2:7" x14ac:dyDescent="0.25">
      <c r="F64" t="s">
        <v>1282</v>
      </c>
    </row>
    <row r="65" spans="4:11" x14ac:dyDescent="0.25">
      <c r="G65" t="s">
        <v>1283</v>
      </c>
      <c r="I65" t="s">
        <v>1284</v>
      </c>
    </row>
    <row r="66" spans="4:11" x14ac:dyDescent="0.25">
      <c r="G66" t="s">
        <v>1285</v>
      </c>
      <c r="I66" t="s">
        <v>1286</v>
      </c>
    </row>
    <row r="68" spans="4:11" x14ac:dyDescent="0.25">
      <c r="E68" t="s">
        <v>1287</v>
      </c>
    </row>
    <row r="69" spans="4:11" x14ac:dyDescent="0.25">
      <c r="F69" t="s">
        <v>1288</v>
      </c>
      <c r="K69" t="s">
        <v>1292</v>
      </c>
    </row>
    <row r="70" spans="4:11" x14ac:dyDescent="0.25">
      <c r="F70" t="s">
        <v>1289</v>
      </c>
    </row>
    <row r="71" spans="4:11" x14ac:dyDescent="0.25">
      <c r="F71" t="s">
        <v>1290</v>
      </c>
    </row>
    <row r="72" spans="4:11" x14ac:dyDescent="0.25">
      <c r="F72" t="s">
        <v>1291</v>
      </c>
    </row>
    <row r="74" spans="4:11" x14ac:dyDescent="0.25">
      <c r="D74">
        <v>2</v>
      </c>
      <c r="E74" t="s">
        <v>1293</v>
      </c>
    </row>
    <row r="75" spans="4:11" x14ac:dyDescent="0.25">
      <c r="F75" t="s">
        <v>1294</v>
      </c>
    </row>
    <row r="77" spans="4:11" x14ac:dyDescent="0.25">
      <c r="F77" t="s">
        <v>1295</v>
      </c>
      <c r="H77">
        <v>0</v>
      </c>
    </row>
    <row r="78" spans="4:11" x14ac:dyDescent="0.25">
      <c r="F78" t="s">
        <v>1296</v>
      </c>
      <c r="H78">
        <v>0.2</v>
      </c>
    </row>
    <row r="79" spans="4:11" x14ac:dyDescent="0.25">
      <c r="F79" t="s">
        <v>1297</v>
      </c>
      <c r="H79">
        <v>0.1</v>
      </c>
    </row>
    <row r="80" spans="4:11" x14ac:dyDescent="0.25">
      <c r="F80" s="10" t="s">
        <v>1296</v>
      </c>
      <c r="G80" s="10"/>
      <c r="H80" s="10">
        <v>0.3</v>
      </c>
    </row>
    <row r="81" spans="3:8" x14ac:dyDescent="0.25">
      <c r="F81" t="s">
        <v>1298</v>
      </c>
      <c r="H81">
        <v>0.25</v>
      </c>
    </row>
    <row r="83" spans="3:8" x14ac:dyDescent="0.25">
      <c r="D83">
        <v>3</v>
      </c>
      <c r="E83" t="s">
        <v>1150</v>
      </c>
    </row>
    <row r="85" spans="3:8" x14ac:dyDescent="0.25">
      <c r="D85">
        <v>4</v>
      </c>
      <c r="E85" t="s">
        <v>1299</v>
      </c>
      <c r="H85" t="s">
        <v>1304</v>
      </c>
    </row>
    <row r="86" spans="3:8" x14ac:dyDescent="0.25">
      <c r="F86" t="s">
        <v>1303</v>
      </c>
    </row>
    <row r="87" spans="3:8" x14ac:dyDescent="0.25">
      <c r="F87" t="s">
        <v>1300</v>
      </c>
    </row>
    <row r="88" spans="3:8" x14ac:dyDescent="0.25">
      <c r="F88" t="s">
        <v>1301</v>
      </c>
    </row>
    <row r="89" spans="3:8" x14ac:dyDescent="0.25">
      <c r="F89" t="s">
        <v>1302</v>
      </c>
    </row>
    <row r="91" spans="3:8" x14ac:dyDescent="0.25">
      <c r="D91">
        <v>5</v>
      </c>
      <c r="E91" t="s">
        <v>1305</v>
      </c>
    </row>
    <row r="92" spans="3:8" x14ac:dyDescent="0.25">
      <c r="F92" t="s">
        <v>1306</v>
      </c>
    </row>
    <row r="93" spans="3:8" x14ac:dyDescent="0.25">
      <c r="G93" t="s">
        <v>1307</v>
      </c>
    </row>
    <row r="95" spans="3:8" x14ac:dyDescent="0.25">
      <c r="C95" t="s">
        <v>1308</v>
      </c>
    </row>
    <row r="96" spans="3:8" x14ac:dyDescent="0.25">
      <c r="D96" t="s">
        <v>1162</v>
      </c>
    </row>
    <row r="97" spans="3:8" x14ac:dyDescent="0.25">
      <c r="E97" t="s">
        <v>1309</v>
      </c>
    </row>
    <row r="98" spans="3:8" x14ac:dyDescent="0.25">
      <c r="E98" t="s">
        <v>1310</v>
      </c>
    </row>
    <row r="99" spans="3:8" x14ac:dyDescent="0.25">
      <c r="E99" t="s">
        <v>1311</v>
      </c>
    </row>
    <row r="100" spans="3:8" x14ac:dyDescent="0.25">
      <c r="F100" t="s">
        <v>1312</v>
      </c>
    </row>
    <row r="101" spans="3:8" x14ac:dyDescent="0.25">
      <c r="F101" t="s">
        <v>1313</v>
      </c>
    </row>
    <row r="102" spans="3:8" x14ac:dyDescent="0.25">
      <c r="F102" t="s">
        <v>1314</v>
      </c>
    </row>
    <row r="103" spans="3:8" x14ac:dyDescent="0.25">
      <c r="F103" t="s">
        <v>1315</v>
      </c>
    </row>
    <row r="104" spans="3:8" x14ac:dyDescent="0.25">
      <c r="F104" t="s">
        <v>1316</v>
      </c>
    </row>
    <row r="105" spans="3:8" x14ac:dyDescent="0.25">
      <c r="F105" t="s">
        <v>1317</v>
      </c>
    </row>
    <row r="106" spans="3:8" x14ac:dyDescent="0.25">
      <c r="F106" t="s">
        <v>1318</v>
      </c>
    </row>
    <row r="107" spans="3:8" x14ac:dyDescent="0.25">
      <c r="F107" t="s">
        <v>1319</v>
      </c>
    </row>
    <row r="108" spans="3:8" x14ac:dyDescent="0.25">
      <c r="F108" t="s">
        <v>741</v>
      </c>
    </row>
    <row r="110" spans="3:8" x14ac:dyDescent="0.25">
      <c r="C110" t="s">
        <v>1320</v>
      </c>
    </row>
    <row r="111" spans="3:8" x14ac:dyDescent="0.25">
      <c r="D111" t="s">
        <v>1321</v>
      </c>
    </row>
    <row r="112" spans="3:8" x14ac:dyDescent="0.25">
      <c r="E112" s="20">
        <v>2.9375</v>
      </c>
      <c r="F112" t="s">
        <v>1322</v>
      </c>
      <c r="H112" t="s">
        <v>1324</v>
      </c>
    </row>
    <row r="113" spans="3:8" x14ac:dyDescent="0.25">
      <c r="F113" t="s">
        <v>1323</v>
      </c>
      <c r="H113" t="s">
        <v>1325</v>
      </c>
    </row>
    <row r="115" spans="3:8" x14ac:dyDescent="0.25">
      <c r="C115" t="s">
        <v>1326</v>
      </c>
    </row>
    <row r="116" spans="3:8" x14ac:dyDescent="0.25">
      <c r="E116" t="s">
        <v>1327</v>
      </c>
    </row>
    <row r="117" spans="3:8" x14ac:dyDescent="0.25">
      <c r="E117" t="s">
        <v>1328</v>
      </c>
    </row>
    <row r="119" spans="3:8" x14ac:dyDescent="0.25">
      <c r="C119" t="s">
        <v>1329</v>
      </c>
    </row>
    <row r="120" spans="3:8" x14ac:dyDescent="0.25">
      <c r="E120" t="s">
        <v>1328</v>
      </c>
    </row>
    <row r="122" spans="3:8" x14ac:dyDescent="0.25">
      <c r="C122" t="s">
        <v>1330</v>
      </c>
    </row>
    <row r="123" spans="3:8" x14ac:dyDescent="0.25">
      <c r="E123" t="s">
        <v>1331</v>
      </c>
    </row>
    <row r="124" spans="3:8" x14ac:dyDescent="0.25">
      <c r="E124" t="s">
        <v>1332</v>
      </c>
    </row>
    <row r="125" spans="3:8" x14ac:dyDescent="0.25">
      <c r="F125" t="s">
        <v>1333</v>
      </c>
    </row>
    <row r="127" spans="3:8" x14ac:dyDescent="0.25">
      <c r="C127" t="s">
        <v>1334</v>
      </c>
    </row>
    <row r="130" spans="1:5" x14ac:dyDescent="0.25">
      <c r="A130" t="s">
        <v>1197</v>
      </c>
    </row>
    <row r="131" spans="1:5" x14ac:dyDescent="0.25">
      <c r="B131" t="s">
        <v>1198</v>
      </c>
    </row>
    <row r="132" spans="1:5" x14ac:dyDescent="0.25">
      <c r="C132" t="s">
        <v>1199</v>
      </c>
      <c r="E132" t="s">
        <v>1200</v>
      </c>
    </row>
    <row r="133" spans="1:5" x14ac:dyDescent="0.25">
      <c r="D133" t="s">
        <v>1201</v>
      </c>
    </row>
    <row r="134" spans="1:5" x14ac:dyDescent="0.25">
      <c r="B134" t="s">
        <v>1202</v>
      </c>
    </row>
    <row r="135" spans="1:5" x14ac:dyDescent="0.25">
      <c r="B135" t="s">
        <v>1203</v>
      </c>
    </row>
    <row r="136" spans="1:5" x14ac:dyDescent="0.25">
      <c r="B136" t="s">
        <v>1204</v>
      </c>
    </row>
    <row r="137" spans="1:5" x14ac:dyDescent="0.25">
      <c r="B137" t="s">
        <v>1205</v>
      </c>
    </row>
    <row r="138" spans="1:5" x14ac:dyDescent="0.25">
      <c r="B138" t="s">
        <v>1206</v>
      </c>
    </row>
    <row r="139" spans="1:5" x14ac:dyDescent="0.25">
      <c r="B139" t="s">
        <v>1207</v>
      </c>
    </row>
    <row r="140" spans="1:5" x14ac:dyDescent="0.25">
      <c r="B140" t="s">
        <v>1208</v>
      </c>
      <c r="D140" t="s">
        <v>1209</v>
      </c>
    </row>
    <row r="141" spans="1:5" x14ac:dyDescent="0.25">
      <c r="C141" t="s">
        <v>1210</v>
      </c>
    </row>
    <row r="142" spans="1:5" x14ac:dyDescent="0.25">
      <c r="B142" t="s">
        <v>1211</v>
      </c>
    </row>
    <row r="143" spans="1:5" x14ac:dyDescent="0.25">
      <c r="C143" t="s">
        <v>1212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A93" zoomScale="140" zoomScaleNormal="140" workbookViewId="0">
      <selection activeCell="C110" sqref="C110"/>
    </sheetView>
  </sheetViews>
  <sheetFormatPr defaultRowHeight="15" x14ac:dyDescent="0.25"/>
  <cols>
    <col min="3" max="3" width="17.42578125" customWidth="1"/>
  </cols>
  <sheetData>
    <row r="1" spans="1:11" x14ac:dyDescent="0.25">
      <c r="A1" t="s">
        <v>1213</v>
      </c>
    </row>
    <row r="2" spans="1:11" x14ac:dyDescent="0.25">
      <c r="A2" t="s">
        <v>1214</v>
      </c>
    </row>
    <row r="3" spans="1:11" x14ac:dyDescent="0.25">
      <c r="A3" t="s">
        <v>1215</v>
      </c>
    </row>
    <row r="4" spans="1:11" x14ac:dyDescent="0.25">
      <c r="A4" t="s">
        <v>1216</v>
      </c>
    </row>
    <row r="5" spans="1:11" x14ac:dyDescent="0.25">
      <c r="B5" t="s">
        <v>915</v>
      </c>
    </row>
    <row r="6" spans="1:11" x14ac:dyDescent="0.25">
      <c r="C6" t="s">
        <v>1217</v>
      </c>
    </row>
    <row r="7" spans="1:11" x14ac:dyDescent="0.25">
      <c r="D7" t="s">
        <v>1218</v>
      </c>
    </row>
    <row r="8" spans="1:11" x14ac:dyDescent="0.25">
      <c r="E8" t="s">
        <v>1219</v>
      </c>
    </row>
    <row r="9" spans="1:11" x14ac:dyDescent="0.25">
      <c r="E9" t="s">
        <v>1220</v>
      </c>
    </row>
    <row r="10" spans="1:11" x14ac:dyDescent="0.25">
      <c r="E10" t="s">
        <v>1221</v>
      </c>
    </row>
    <row r="11" spans="1:11" x14ac:dyDescent="0.25">
      <c r="E11" t="s">
        <v>1222</v>
      </c>
    </row>
    <row r="12" spans="1:11" x14ac:dyDescent="0.25">
      <c r="D12" t="s">
        <v>1223</v>
      </c>
    </row>
    <row r="13" spans="1:11" x14ac:dyDescent="0.25">
      <c r="E13" t="s">
        <v>968</v>
      </c>
      <c r="F13" t="s">
        <v>1224</v>
      </c>
    </row>
    <row r="14" spans="1:11" x14ac:dyDescent="0.25">
      <c r="E14" t="s">
        <v>1000</v>
      </c>
    </row>
    <row r="15" spans="1:11" x14ac:dyDescent="0.25">
      <c r="D15" t="s">
        <v>1225</v>
      </c>
      <c r="K15" t="s">
        <v>1233</v>
      </c>
    </row>
    <row r="16" spans="1:11" x14ac:dyDescent="0.25">
      <c r="E16" t="s">
        <v>1226</v>
      </c>
      <c r="K16" t="s">
        <v>1234</v>
      </c>
    </row>
    <row r="17" spans="1:11" x14ac:dyDescent="0.25">
      <c r="E17" t="s">
        <v>1227</v>
      </c>
      <c r="K17" t="s">
        <v>1235</v>
      </c>
    </row>
    <row r="18" spans="1:11" x14ac:dyDescent="0.25">
      <c r="E18" t="s">
        <v>1228</v>
      </c>
      <c r="K18" t="s">
        <v>1236</v>
      </c>
    </row>
    <row r="19" spans="1:11" x14ac:dyDescent="0.25">
      <c r="E19" t="s">
        <v>1229</v>
      </c>
      <c r="K19" t="s">
        <v>1237</v>
      </c>
    </row>
    <row r="20" spans="1:11" x14ac:dyDescent="0.25">
      <c r="D20" t="s">
        <v>1230</v>
      </c>
      <c r="K20" t="s">
        <v>1239</v>
      </c>
    </row>
    <row r="21" spans="1:11" x14ac:dyDescent="0.25">
      <c r="D21" t="s">
        <v>1231</v>
      </c>
      <c r="K21" t="s">
        <v>1238</v>
      </c>
    </row>
    <row r="22" spans="1:11" x14ac:dyDescent="0.25">
      <c r="E22" t="s">
        <v>1232</v>
      </c>
      <c r="F22" t="s">
        <v>1007</v>
      </c>
    </row>
    <row r="23" spans="1:11" x14ac:dyDescent="0.25">
      <c r="F23" t="s">
        <v>1024</v>
      </c>
    </row>
    <row r="24" spans="1:11" x14ac:dyDescent="0.25">
      <c r="F24" t="s">
        <v>1023</v>
      </c>
    </row>
    <row r="25" spans="1:11" x14ac:dyDescent="0.25">
      <c r="F25" t="s">
        <v>1021</v>
      </c>
    </row>
    <row r="27" spans="1:11" x14ac:dyDescent="0.25">
      <c r="A27" t="s">
        <v>1335</v>
      </c>
    </row>
    <row r="28" spans="1:11" x14ac:dyDescent="0.25">
      <c r="B28" t="s">
        <v>1336</v>
      </c>
    </row>
    <row r="29" spans="1:11" x14ac:dyDescent="0.25">
      <c r="C29" t="s">
        <v>1337</v>
      </c>
    </row>
    <row r="31" spans="1:11" x14ac:dyDescent="0.25">
      <c r="B31" t="s">
        <v>1338</v>
      </c>
    </row>
    <row r="32" spans="1:11" x14ac:dyDescent="0.25">
      <c r="C32" t="s">
        <v>915</v>
      </c>
    </row>
    <row r="33" spans="1:9" x14ac:dyDescent="0.25">
      <c r="C33" t="s">
        <v>1247</v>
      </c>
      <c r="D33" t="s">
        <v>1339</v>
      </c>
    </row>
    <row r="34" spans="1:9" x14ac:dyDescent="0.25">
      <c r="C34" t="s">
        <v>1233</v>
      </c>
      <c r="D34" t="s">
        <v>1340</v>
      </c>
      <c r="F34" t="s">
        <v>1342</v>
      </c>
    </row>
    <row r="35" spans="1:9" x14ac:dyDescent="0.25">
      <c r="D35" t="s">
        <v>1341</v>
      </c>
      <c r="F35" t="s">
        <v>1343</v>
      </c>
    </row>
    <row r="37" spans="1:9" x14ac:dyDescent="0.25">
      <c r="B37" t="s">
        <v>1344</v>
      </c>
    </row>
    <row r="39" spans="1:9" x14ac:dyDescent="0.25">
      <c r="B39" t="s">
        <v>1345</v>
      </c>
      <c r="C39" t="s">
        <v>1346</v>
      </c>
      <c r="D39" t="s">
        <v>1347</v>
      </c>
      <c r="E39" t="s">
        <v>1348</v>
      </c>
      <c r="F39" t="s">
        <v>1349</v>
      </c>
      <c r="I39" t="s">
        <v>1351</v>
      </c>
    </row>
    <row r="40" spans="1:9" x14ac:dyDescent="0.25">
      <c r="B40" t="s">
        <v>1350</v>
      </c>
    </row>
    <row r="41" spans="1:9" x14ac:dyDescent="0.25">
      <c r="B41" t="s">
        <v>827</v>
      </c>
    </row>
    <row r="42" spans="1:9" x14ac:dyDescent="0.25">
      <c r="A42" t="s">
        <v>1353</v>
      </c>
    </row>
    <row r="43" spans="1:9" x14ac:dyDescent="0.25">
      <c r="B43" t="s">
        <v>1352</v>
      </c>
    </row>
    <row r="45" spans="1:9" x14ac:dyDescent="0.25">
      <c r="A45" t="s">
        <v>1354</v>
      </c>
    </row>
    <row r="47" spans="1:9" x14ac:dyDescent="0.25">
      <c r="B47" t="s">
        <v>1355</v>
      </c>
    </row>
    <row r="49" spans="3:11" x14ac:dyDescent="0.25">
      <c r="C49" t="s">
        <v>1356</v>
      </c>
    </row>
    <row r="50" spans="3:11" x14ac:dyDescent="0.25">
      <c r="C50" t="s">
        <v>655</v>
      </c>
    </row>
    <row r="51" spans="3:11" x14ac:dyDescent="0.25">
      <c r="C51" t="s">
        <v>1357</v>
      </c>
    </row>
    <row r="53" spans="3:11" x14ac:dyDescent="0.25">
      <c r="C53" s="10" t="s">
        <v>1358</v>
      </c>
      <c r="E53" t="s">
        <v>1360</v>
      </c>
      <c r="K53" t="s">
        <v>1365</v>
      </c>
    </row>
    <row r="54" spans="3:11" x14ac:dyDescent="0.25">
      <c r="C54" t="s">
        <v>1359</v>
      </c>
      <c r="E54" t="s">
        <v>1361</v>
      </c>
    </row>
    <row r="56" spans="3:11" x14ac:dyDescent="0.25">
      <c r="E56" t="s">
        <v>1362</v>
      </c>
    </row>
    <row r="57" spans="3:11" x14ac:dyDescent="0.25">
      <c r="E57" t="s">
        <v>1363</v>
      </c>
    </row>
    <row r="58" spans="3:11" x14ac:dyDescent="0.25">
      <c r="E58" t="s">
        <v>1364</v>
      </c>
    </row>
    <row r="59" spans="3:11" x14ac:dyDescent="0.25">
      <c r="E59" t="s">
        <v>1162</v>
      </c>
    </row>
    <row r="61" spans="3:11" x14ac:dyDescent="0.25">
      <c r="C61" t="s">
        <v>1366</v>
      </c>
    </row>
    <row r="62" spans="3:11" x14ac:dyDescent="0.25">
      <c r="C62" t="s">
        <v>1367</v>
      </c>
    </row>
    <row r="63" spans="3:11" x14ac:dyDescent="0.25">
      <c r="C63" t="s">
        <v>123</v>
      </c>
    </row>
    <row r="64" spans="3:11" x14ac:dyDescent="0.25">
      <c r="C64" t="s">
        <v>1368</v>
      </c>
    </row>
    <row r="67" spans="1:3" x14ac:dyDescent="0.25">
      <c r="B67" t="s">
        <v>1369</v>
      </c>
    </row>
    <row r="69" spans="1:3" x14ac:dyDescent="0.25">
      <c r="C69" t="s">
        <v>1122</v>
      </c>
    </row>
    <row r="70" spans="1:3" x14ac:dyDescent="0.25">
      <c r="C70" t="s">
        <v>1370</v>
      </c>
    </row>
    <row r="71" spans="1:3" x14ac:dyDescent="0.25">
      <c r="C71" t="s">
        <v>1090</v>
      </c>
    </row>
    <row r="72" spans="1:3" x14ac:dyDescent="0.25">
      <c r="C72" t="s">
        <v>1371</v>
      </c>
    </row>
    <row r="73" spans="1:3" x14ac:dyDescent="0.25">
      <c r="C73" t="s">
        <v>1372</v>
      </c>
    </row>
    <row r="74" spans="1:3" x14ac:dyDescent="0.25">
      <c r="C74" t="s">
        <v>1373</v>
      </c>
    </row>
    <row r="76" spans="1:3" x14ac:dyDescent="0.25">
      <c r="A76" t="s">
        <v>1374</v>
      </c>
    </row>
    <row r="77" spans="1:3" x14ac:dyDescent="0.25">
      <c r="B77" t="s">
        <v>1375</v>
      </c>
    </row>
    <row r="78" spans="1:3" x14ac:dyDescent="0.25">
      <c r="B78" t="s">
        <v>1376</v>
      </c>
    </row>
    <row r="79" spans="1:3" x14ac:dyDescent="0.25">
      <c r="B79" t="s">
        <v>1377</v>
      </c>
    </row>
    <row r="80" spans="1:3" x14ac:dyDescent="0.25">
      <c r="B80" t="s">
        <v>1378</v>
      </c>
    </row>
    <row r="81" spans="1:10" x14ac:dyDescent="0.25">
      <c r="B81" t="s">
        <v>1379</v>
      </c>
    </row>
    <row r="83" spans="1:10" x14ac:dyDescent="0.25">
      <c r="A83" t="s">
        <v>1380</v>
      </c>
    </row>
    <row r="84" spans="1:10" x14ac:dyDescent="0.25">
      <c r="B84" t="s">
        <v>1381</v>
      </c>
    </row>
    <row r="85" spans="1:10" x14ac:dyDescent="0.25">
      <c r="C85" t="s">
        <v>1382</v>
      </c>
    </row>
    <row r="86" spans="1:10" x14ac:dyDescent="0.25">
      <c r="C86" t="s">
        <v>1383</v>
      </c>
    </row>
    <row r="88" spans="1:10" x14ac:dyDescent="0.25">
      <c r="B88" t="s">
        <v>1384</v>
      </c>
      <c r="C88" t="s">
        <v>1402</v>
      </c>
    </row>
    <row r="89" spans="1:10" x14ac:dyDescent="0.25">
      <c r="C89" t="s">
        <v>1385</v>
      </c>
    </row>
    <row r="90" spans="1:10" x14ac:dyDescent="0.25">
      <c r="E90" t="s">
        <v>1386</v>
      </c>
      <c r="H90" t="s">
        <v>1394</v>
      </c>
      <c r="J90" t="s">
        <v>1396</v>
      </c>
    </row>
    <row r="91" spans="1:10" x14ac:dyDescent="0.25">
      <c r="C91" t="s">
        <v>469</v>
      </c>
      <c r="D91" t="s">
        <v>468</v>
      </c>
    </row>
    <row r="92" spans="1:10" x14ac:dyDescent="0.25">
      <c r="B92" t="s">
        <v>1345</v>
      </c>
      <c r="C92" t="s">
        <v>1387</v>
      </c>
      <c r="D92" t="s">
        <v>829</v>
      </c>
      <c r="E92" t="s">
        <v>1395</v>
      </c>
      <c r="F92" t="s">
        <v>1397</v>
      </c>
      <c r="G92" t="s">
        <v>1398</v>
      </c>
      <c r="H92" t="s">
        <v>1399</v>
      </c>
      <c r="I92" t="s">
        <v>1400</v>
      </c>
    </row>
    <row r="93" spans="1:10" x14ac:dyDescent="0.25">
      <c r="B93">
        <v>1</v>
      </c>
      <c r="C93" t="s">
        <v>1388</v>
      </c>
      <c r="D93" t="s">
        <v>1391</v>
      </c>
      <c r="E93">
        <v>3</v>
      </c>
      <c r="F93">
        <v>1</v>
      </c>
      <c r="G93">
        <v>0</v>
      </c>
      <c r="H93">
        <v>0</v>
      </c>
      <c r="I93">
        <f>1-SUM(F93:G93)</f>
        <v>0</v>
      </c>
    </row>
    <row r="94" spans="1:10" x14ac:dyDescent="0.25">
      <c r="B94">
        <v>2</v>
      </c>
      <c r="C94" t="s">
        <v>1389</v>
      </c>
      <c r="D94" t="s">
        <v>1392</v>
      </c>
      <c r="E94">
        <v>2</v>
      </c>
      <c r="F94">
        <v>0</v>
      </c>
      <c r="G94">
        <v>1</v>
      </c>
      <c r="H94">
        <v>0</v>
      </c>
      <c r="I94">
        <f t="shared" ref="I94:I101" si="0">1-SUM(F94:G94)</f>
        <v>0</v>
      </c>
    </row>
    <row r="95" spans="1:10" x14ac:dyDescent="0.25">
      <c r="B95">
        <v>3</v>
      </c>
      <c r="C95" t="s">
        <v>1388</v>
      </c>
      <c r="D95" t="s">
        <v>1392</v>
      </c>
      <c r="E95">
        <v>3</v>
      </c>
      <c r="F95">
        <v>0</v>
      </c>
      <c r="G95">
        <v>1</v>
      </c>
      <c r="H95">
        <v>0</v>
      </c>
      <c r="I95">
        <f t="shared" si="0"/>
        <v>0</v>
      </c>
    </row>
    <row r="96" spans="1:10" x14ac:dyDescent="0.25">
      <c r="B96">
        <v>4</v>
      </c>
      <c r="C96" t="s">
        <v>1390</v>
      </c>
      <c r="D96" t="s">
        <v>1393</v>
      </c>
      <c r="E96">
        <v>1</v>
      </c>
      <c r="F96">
        <v>0</v>
      </c>
      <c r="G96">
        <v>0</v>
      </c>
      <c r="H96">
        <v>1</v>
      </c>
      <c r="I96">
        <f t="shared" si="0"/>
        <v>1</v>
      </c>
    </row>
    <row r="97" spans="2:9" x14ac:dyDescent="0.25">
      <c r="B97">
        <v>5</v>
      </c>
      <c r="C97" t="s">
        <v>1390</v>
      </c>
      <c r="D97" t="s">
        <v>1393</v>
      </c>
      <c r="E97">
        <v>1</v>
      </c>
      <c r="F97">
        <v>0</v>
      </c>
      <c r="G97">
        <v>0</v>
      </c>
      <c r="H97">
        <v>1</v>
      </c>
      <c r="I97">
        <f t="shared" si="0"/>
        <v>1</v>
      </c>
    </row>
    <row r="98" spans="2:9" x14ac:dyDescent="0.25">
      <c r="B98">
        <v>6</v>
      </c>
      <c r="C98" t="s">
        <v>1390</v>
      </c>
      <c r="D98" t="s">
        <v>1393</v>
      </c>
      <c r="E98">
        <v>1</v>
      </c>
      <c r="F98">
        <v>0</v>
      </c>
      <c r="G98">
        <v>0</v>
      </c>
      <c r="H98">
        <v>1</v>
      </c>
      <c r="I98">
        <f t="shared" si="0"/>
        <v>1</v>
      </c>
    </row>
    <row r="99" spans="2:9" x14ac:dyDescent="0.25">
      <c r="B99">
        <v>7</v>
      </c>
      <c r="C99" t="s">
        <v>1389</v>
      </c>
      <c r="D99" t="s">
        <v>1392</v>
      </c>
      <c r="E99">
        <v>2</v>
      </c>
      <c r="F99">
        <v>0</v>
      </c>
      <c r="G99">
        <v>1</v>
      </c>
      <c r="H99">
        <v>0</v>
      </c>
      <c r="I99">
        <f t="shared" si="0"/>
        <v>0</v>
      </c>
    </row>
    <row r="100" spans="2:9" x14ac:dyDescent="0.25">
      <c r="B100">
        <v>8</v>
      </c>
      <c r="C100" t="s">
        <v>1388</v>
      </c>
      <c r="D100" t="s">
        <v>1391</v>
      </c>
      <c r="E100">
        <v>3</v>
      </c>
      <c r="F100">
        <v>1</v>
      </c>
      <c r="G100">
        <v>0</v>
      </c>
      <c r="H100">
        <v>0</v>
      </c>
      <c r="I100">
        <f t="shared" si="0"/>
        <v>0</v>
      </c>
    </row>
    <row r="101" spans="2:9" x14ac:dyDescent="0.25">
      <c r="B101">
        <v>9</v>
      </c>
      <c r="C101" t="s">
        <v>1389</v>
      </c>
      <c r="D101" t="s">
        <v>1391</v>
      </c>
      <c r="E101">
        <v>2</v>
      </c>
      <c r="F101">
        <v>1</v>
      </c>
      <c r="G101">
        <v>0</v>
      </c>
      <c r="H101">
        <v>0</v>
      </c>
      <c r="I101">
        <f t="shared" si="0"/>
        <v>0</v>
      </c>
    </row>
    <row r="104" spans="2:9" x14ac:dyDescent="0.25">
      <c r="C104" t="s">
        <v>105</v>
      </c>
      <c r="D104" t="s">
        <v>1401</v>
      </c>
    </row>
    <row r="108" spans="2:9" x14ac:dyDescent="0.25">
      <c r="C108" t="s">
        <v>1476</v>
      </c>
    </row>
    <row r="110" spans="2:9" x14ac:dyDescent="0.25">
      <c r="C110" t="s">
        <v>1477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Class 1-4 .txt</vt:lpstr>
      <vt:lpstr>Class 5 .txt</vt:lpstr>
      <vt:lpstr>Basic stats</vt:lpstr>
      <vt:lpstr>Introduction to Business proble</vt:lpstr>
      <vt:lpstr>Simple LR</vt:lpstr>
      <vt:lpstr>LR-details</vt:lpstr>
      <vt:lpstr>Multivariate Regression</vt:lpstr>
      <vt:lpstr>Practical steps</vt:lpstr>
      <vt:lpstr>Sheet2</vt:lpstr>
      <vt:lpstr>Sheet3</vt:lpstr>
      <vt:lpstr>Modeling 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viny</dc:creator>
  <cp:lastModifiedBy>USER</cp:lastModifiedBy>
  <dcterms:created xsi:type="dcterms:W3CDTF">2019-01-28T10:14:18Z</dcterms:created>
  <dcterms:modified xsi:type="dcterms:W3CDTF">2019-03-03T11:43:01Z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0ab2444b-bf04-4c72-8aea-7bf9142f8f26</vt:lpwstr>
  </property>
</Properties>
</file>