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 - UBT\other things\DataCamp\"/>
    </mc:Choice>
  </mc:AlternateContent>
  <xr:revisionPtr revIDLastSave="0" documentId="8_{287F89A7-D18E-4E41-BA63-DA6B21C94B82}" xr6:coauthVersionLast="47" xr6:coauthVersionMax="47" xr10:uidLastSave="{00000000-0000-0000-0000-000000000000}"/>
  <bookViews>
    <workbookView xWindow="-108" yWindow="-108" windowWidth="23256" windowHeight="12456" xr2:uid="{C93A5037-5B2F-4554-A50F-6385F02EA32A}"/>
  </bookViews>
  <sheets>
    <sheet name="Loan-Calc" sheetId="1" r:id="rId1"/>
    <sheet name="Car DB" sheetId="2" r:id="rId2"/>
    <sheet name="Car Info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F8" i="1" s="1"/>
  <c r="B7" i="1"/>
  <c r="B6" i="1"/>
  <c r="B5" i="1"/>
  <c r="E46" i="1" l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80" i="1" s="1"/>
  <c r="F79" i="1"/>
</calcChain>
</file>

<file path=xl/sharedStrings.xml><?xml version="1.0" encoding="utf-8"?>
<sst xmlns="http://schemas.openxmlformats.org/spreadsheetml/2006/main" count="333" uniqueCount="191">
  <si>
    <t>VIN</t>
  </si>
  <si>
    <t>Make</t>
  </si>
  <si>
    <t>Model</t>
  </si>
  <si>
    <t>Year</t>
  </si>
  <si>
    <t>Price ($)</t>
  </si>
  <si>
    <t>Mileage</t>
  </si>
  <si>
    <t>Color</t>
  </si>
  <si>
    <t>Condition</t>
  </si>
  <si>
    <t>Features</t>
  </si>
  <si>
    <t>1HGCM82633A000001</t>
  </si>
  <si>
    <t>Honda</t>
  </si>
  <si>
    <t>Civic</t>
  </si>
  <si>
    <t>White</t>
  </si>
  <si>
    <t>Excellent</t>
  </si>
  <si>
    <t>Apple CarPlay, Lane Assist</t>
  </si>
  <si>
    <t>2T3RFREV4EW154297</t>
  </si>
  <si>
    <t>Toyota</t>
  </si>
  <si>
    <t>Camry</t>
  </si>
  <si>
    <t>Black</t>
  </si>
  <si>
    <t>Very Good</t>
  </si>
  <si>
    <t>Heated Seats, Sunroof</t>
  </si>
  <si>
    <t>5XYZUDLB7EG012345</t>
  </si>
  <si>
    <t>Hyundai</t>
  </si>
  <si>
    <t>Tucson</t>
  </si>
  <si>
    <t>Blue</t>
  </si>
  <si>
    <t>AWD, Wireless Charging</t>
  </si>
  <si>
    <t>WBAKR9C58JC123456</t>
  </si>
  <si>
    <t>BMW</t>
  </si>
  <si>
    <t>X5</t>
  </si>
  <si>
    <t>Gray</t>
  </si>
  <si>
    <t>Good</t>
  </si>
  <si>
    <t>Leather Seats, Navigation</t>
  </si>
  <si>
    <t>1C4RJFCMXEC123456</t>
  </si>
  <si>
    <t>Jeep</t>
  </si>
  <si>
    <t>Grand Cherokee</t>
  </si>
  <si>
    <t>Silver</t>
  </si>
  <si>
    <t>4x4, Panoramic Sunroof</t>
  </si>
  <si>
    <t>3VW2K7AJ7HM456789</t>
  </si>
  <si>
    <t>Volkswagen</t>
  </si>
  <si>
    <t>Jetta</t>
  </si>
  <si>
    <t>Red</t>
  </si>
  <si>
    <t>Turbo Engine, Heated Seats</t>
  </si>
  <si>
    <t>JTDKN3DU0E0156789</t>
  </si>
  <si>
    <t>Lexus</t>
  </si>
  <si>
    <t>RX 350</t>
  </si>
  <si>
    <t>Like New</t>
  </si>
  <si>
    <t>Hybrid Engine, Premium Sound</t>
  </si>
  <si>
    <t>5FNRL5H97HB000123</t>
  </si>
  <si>
    <t>Odyssey</t>
  </si>
  <si>
    <t>DVD Player, Rear Camera</t>
  </si>
  <si>
    <t>1FAHP3FN8AW123456</t>
  </si>
  <si>
    <t>Ford</t>
  </si>
  <si>
    <t>Mustang</t>
  </si>
  <si>
    <t>Yellow</t>
  </si>
  <si>
    <t>V8 Engine, Performance Package</t>
  </si>
  <si>
    <t>4T1BE46K29U567890</t>
  </si>
  <si>
    <t>Corolla</t>
  </si>
  <si>
    <t>Adaptive Cruise Control</t>
  </si>
  <si>
    <t>WA1LFAFPXDA123456</t>
  </si>
  <si>
    <t>Audi</t>
  </si>
  <si>
    <t>Q5</t>
  </si>
  <si>
    <t>Virtual Cockpit, Heated Steering Wheel</t>
  </si>
  <si>
    <t>1G1FB1RS6N0123456</t>
  </si>
  <si>
    <t>Chevrolet</t>
  </si>
  <si>
    <t>Malibu</t>
  </si>
  <si>
    <t>Android Auto, Blind Spot Monitor</t>
  </si>
  <si>
    <t>5YJSA1E21NF123456</t>
  </si>
  <si>
    <t>Tesla</t>
  </si>
  <si>
    <t>Model 3</t>
  </si>
  <si>
    <t>Autopilot, Glass Roof</t>
  </si>
  <si>
    <t>JM1BM1V75E0123456</t>
  </si>
  <si>
    <t>Mazda</t>
  </si>
  <si>
    <t>CX-5</t>
  </si>
  <si>
    <t>Bose Sound System, Moonroof</t>
  </si>
  <si>
    <t>1N4BL4CV3NC123456</t>
  </si>
  <si>
    <t>Nissan</t>
  </si>
  <si>
    <t>Altima</t>
  </si>
  <si>
    <t>ProPILOT Assist, Heated Seats</t>
  </si>
  <si>
    <t>2C3CDXBG5KH123456</t>
  </si>
  <si>
    <t>Dodge</t>
  </si>
  <si>
    <t>Charger</t>
  </si>
  <si>
    <t>Hemi V8, Sport Mode</t>
  </si>
  <si>
    <t>SHSRD788XKU123456</t>
  </si>
  <si>
    <t>Mercedes-Benz</t>
  </si>
  <si>
    <t>GLC 300</t>
  </si>
  <si>
    <t>MB-Tex Interior, 360 Camera</t>
  </si>
  <si>
    <t>5XXGN4A70DG123456</t>
  </si>
  <si>
    <t>Kia</t>
  </si>
  <si>
    <t>Sorento</t>
  </si>
  <si>
    <t>Green</t>
  </si>
  <si>
    <t>3rd Row Seating, Harman Kardon Audio</t>
  </si>
  <si>
    <t>1FTFW1E52JFA12345</t>
  </si>
  <si>
    <t>F-150</t>
  </si>
  <si>
    <t>Turbo Diesel, Tow Package</t>
  </si>
  <si>
    <t>3C6JR7EG4JG123456</t>
  </si>
  <si>
    <t>Ram</t>
  </si>
  <si>
    <t>Crew Cab, Off-Road Package</t>
  </si>
  <si>
    <t>YV4952CZXE1123456</t>
  </si>
  <si>
    <t>Volvo</t>
  </si>
  <si>
    <t>XC60</t>
  </si>
  <si>
    <t>Pilot Assist, Heated Rear Seats</t>
  </si>
  <si>
    <t>1FMCU9H94JUA12345</t>
  </si>
  <si>
    <t>Escape</t>
  </si>
  <si>
    <t>Co-Pilot360, Panoramic Roof</t>
  </si>
  <si>
    <t>5TFCZ5AN1NX123456</t>
  </si>
  <si>
    <t>Highlander</t>
  </si>
  <si>
    <t>Hybrid Engine, 3rd Row Seating</t>
  </si>
  <si>
    <t>1GNSKJKC7JR123456</t>
  </si>
  <si>
    <t>Cadillac</t>
  </si>
  <si>
    <t>Escalade</t>
  </si>
  <si>
    <t>Super Cruise, 22" Wheels</t>
  </si>
  <si>
    <t>4S4BSANC2J3123456</t>
  </si>
  <si>
    <t>Subaru</t>
  </si>
  <si>
    <t>Outback</t>
  </si>
  <si>
    <t>All-Wheel Drive, Eyesight Safety</t>
  </si>
  <si>
    <t>1C4RJFBG2JC123456</t>
  </si>
  <si>
    <t>Wrangler</t>
  </si>
  <si>
    <t>Removable Top, Off-Road Tires</t>
  </si>
  <si>
    <t>5J6RM4H30CL123456</t>
  </si>
  <si>
    <t>Acura</t>
  </si>
  <si>
    <t>MDX</t>
  </si>
  <si>
    <t>SH-AWD, ELS Studio Sound</t>
  </si>
  <si>
    <t>3GNAXHEV5JL123456</t>
  </si>
  <si>
    <t>Equinox</t>
  </si>
  <si>
    <t>Wireless Apple CarPlay, Heated Front Seats</t>
  </si>
  <si>
    <t>WBA4E9C55JFA12345</t>
  </si>
  <si>
    <t>3 Series</t>
  </si>
  <si>
    <t>M Sport Package, Heads-Up Display</t>
  </si>
  <si>
    <t>1HGCV1F13JA123456</t>
  </si>
  <si>
    <t>Accord</t>
  </si>
  <si>
    <t>Hybrid Engine, LaneWatch Camera</t>
  </si>
  <si>
    <t>2HGFB2F59JH123456</t>
  </si>
  <si>
    <t>CR-V</t>
  </si>
  <si>
    <t>Honda Sensing, Power Tailgate</t>
  </si>
  <si>
    <t>1FM5K8GC2JGA12345</t>
  </si>
  <si>
    <t>Explorer</t>
  </si>
  <si>
    <t>Twin-Turbo V6, SYNC 4</t>
  </si>
  <si>
    <t>5TDKKRFH8JS123456</t>
  </si>
  <si>
    <t>RAV4</t>
  </si>
  <si>
    <t>Hybrid, Bird's Eye Camera</t>
  </si>
  <si>
    <t>1G1BE5SM5J7123456</t>
  </si>
  <si>
    <t>Silverado</t>
  </si>
  <si>
    <t>Duramax Diesel, Trailering Package</t>
  </si>
  <si>
    <t>4T3ZF19C2YU123456</t>
  </si>
  <si>
    <t>ES 350</t>
  </si>
  <si>
    <t>Mark Levinson Audio, Adaptive Suspension</t>
  </si>
  <si>
    <t>JM3KFBDL5R0123456</t>
  </si>
  <si>
    <t>CX-9</t>
  </si>
  <si>
    <t>Turbocharged Engine, Captain's Chairs</t>
  </si>
  <si>
    <t>5J8TB4H57JL123456</t>
  </si>
  <si>
    <t>RDX</t>
  </si>
  <si>
    <t>A-Spec Package, 16-Way Power Seats</t>
  </si>
  <si>
    <t>1C4RJFDG3JC123456</t>
  </si>
  <si>
    <t>Gladiator</t>
  </si>
  <si>
    <t>Orange</t>
  </si>
  <si>
    <t>Removable Doors, Off-Road Suspension</t>
  </si>
  <si>
    <t>WBAJU8C58JC123456</t>
  </si>
  <si>
    <t>X3</t>
  </si>
  <si>
    <t>M Sport Trim, Gesture Control</t>
  </si>
  <si>
    <t>Pilot</t>
  </si>
  <si>
    <t>9-Speed Transmission, CabinTalk</t>
  </si>
  <si>
    <t>Car VIN</t>
  </si>
  <si>
    <t>APR</t>
  </si>
  <si>
    <t>Number of installments</t>
  </si>
  <si>
    <t>Down payment</t>
  </si>
  <si>
    <t>Final payment</t>
  </si>
  <si>
    <t>monthly payment</t>
  </si>
  <si>
    <t>Date of 1st payment</t>
  </si>
  <si>
    <t>Car Loan Calculator</t>
  </si>
  <si>
    <t>Cars Types</t>
  </si>
  <si>
    <t>Average</t>
  </si>
  <si>
    <t>Below Average</t>
  </si>
  <si>
    <t>Pink</t>
  </si>
  <si>
    <t>ID</t>
  </si>
  <si>
    <t>should be between 8% and 17% per year</t>
  </si>
  <si>
    <t>should be 12,18,…72 months</t>
  </si>
  <si>
    <t>at least 25% of the car price</t>
  </si>
  <si>
    <t>at most 10% of the car price</t>
  </si>
  <si>
    <t>should be a future date</t>
  </si>
  <si>
    <t>should be a list from Car DB sheet</t>
  </si>
  <si>
    <t>Data Validation Required:</t>
  </si>
  <si>
    <t>should be 14 characters exactly</t>
  </si>
  <si>
    <t>Maker</t>
  </si>
  <si>
    <t>should be a list from the Car Info worksheet</t>
  </si>
  <si>
    <t xml:space="preserve">Whole number </t>
  </si>
  <si>
    <t>Price</t>
  </si>
  <si>
    <t>Decimal</t>
  </si>
  <si>
    <t>Milage</t>
  </si>
  <si>
    <t>condition</t>
  </si>
  <si>
    <t>no validation required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</si>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</sst>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₪&quot;* #,##0.00_-;\-&quot;₪&quot;* #,##0.00_-;_-&quot;₪&quot;* &quot;-&quot;??_-;_-@_-"/>
    <numFmt numFmtId="164" formatCode="_-[$$-409]* #,##0.00_ ;_-[$$-409]* \-#,##0.00\ ;_-[$$-409]* &quot;-&quot;??_ ;_-@_ "/>
    <numFmt numFmtId="165" formatCode="mm/dd/yy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3" borderId="0" xfId="0" applyFill="1"/>
    <xf numFmtId="9" fontId="0" fillId="3" borderId="0" xfId="2" applyFont="1" applyFill="1"/>
    <xf numFmtId="165" fontId="0" fillId="3" borderId="0" xfId="0" applyNumberFormat="1" applyFill="1"/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164" fontId="0" fillId="3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E4E130-46BD-433C-80C4-1C7DD4EB48FF}" name="Table1" displayName="Table1" ref="A1:J53" totalsRowShown="0" headerRowDxfId="11" dataDxfId="10">
  <autoFilter ref="A1:J53" xr:uid="{1EE4E130-46BD-433C-80C4-1C7DD4EB48FF}"/>
  <tableColumns count="10">
    <tableColumn id="10" xr3:uid="{7C18582A-2E6C-488D-A86C-A862EFEFA339}" name="ID" dataDxfId="9"/>
    <tableColumn id="1" xr3:uid="{EB612996-004C-41B7-8C02-0FE29E4E5DA4}" name="VIN" dataDxfId="8"/>
    <tableColumn id="2" xr3:uid="{964557B6-EE8C-4700-ACBC-5EAE3A7D65BB}" name="Maker" dataDxfId="7"/>
    <tableColumn id="3" xr3:uid="{643B6FB1-8312-4ECD-A0F7-50561BE623DC}" name="Model" dataDxfId="6"/>
    <tableColumn id="4" xr3:uid="{91603590-A9B7-4B0B-A133-E74B26CA9868}" name="Year" dataDxfId="5"/>
    <tableColumn id="5" xr3:uid="{FFF38240-40C8-4084-8EFC-C2E884447F1D}" name="Price ($)" dataDxfId="4"/>
    <tableColumn id="6" xr3:uid="{CDD0F638-F8C2-40A1-A8F0-BD1769086AFD}" name="Mileage" dataDxfId="3"/>
    <tableColumn id="7" xr3:uid="{8D948251-C5E9-4ECC-9666-C5C96A1FB74E}" name="Color" dataDxfId="2"/>
    <tableColumn id="8" xr3:uid="{568A11BC-45E6-4CE0-8539-4C3EA4194B3A}" name="Condition" dataDxfId="1"/>
    <tableColumn id="9" xr3:uid="{3C36674E-91DC-48B6-BB5B-F558C9B7687C}" name="Featur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09E394-50DC-41E5-9AD6-807D210B7082}" name="Car_types" displayName="Car_types" ref="A1:A22" totalsRowShown="0">
  <autoFilter ref="A1:A22" xr:uid="{7109E394-50DC-41E5-9AD6-807D210B7082}"/>
  <tableColumns count="1">
    <tableColumn id="1" xr3:uid="{35470D25-7716-4228-8932-431FC722E0D4}" name="Cars Typ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992EB1-556C-4F04-A520-DE5127BDCCE4}" name="condition" displayName="condition" ref="C1:C7" totalsRowShown="0">
  <autoFilter ref="C1:C7" xr:uid="{E1992EB1-556C-4F04-A520-DE5127BDCCE4}"/>
  <tableColumns count="1">
    <tableColumn id="1" xr3:uid="{8AD92372-F599-4BF0-8B5E-C87CDFEF3AE3}" name="Condi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0D8B-E6F3-458F-87B5-46EEFB210C1F}" name="Table4" displayName="Table4" ref="E1:E12" totalsRowShown="0">
  <autoFilter ref="E1:E12" xr:uid="{C1FE0D8B-E6F3-458F-87B5-46EEFB210C1F}"/>
  <tableColumns count="1">
    <tableColumn id="1" xr3:uid="{BC2751BF-0A59-49B3-8146-4551D433F05F}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FB1A6-9ADC-4E61-A133-41102D3066BC}">
  <dimension ref="A1:K91"/>
  <sheetViews>
    <sheetView showGridLines="0" tabSelected="1" workbookViewId="0">
      <selection activeCell="F9" sqref="F9"/>
    </sheetView>
  </sheetViews>
  <sheetFormatPr defaultRowHeight="15" x14ac:dyDescent="0.25"/>
  <cols>
    <col min="2" max="2" width="22.28515625" bestFit="1" customWidth="1"/>
    <col min="4" max="4" width="23.28515625" customWidth="1"/>
    <col min="5" max="5" width="19.7109375" bestFit="1" customWidth="1"/>
    <col min="6" max="6" width="12.140625" bestFit="1" customWidth="1"/>
  </cols>
  <sheetData>
    <row r="1" spans="1:11" ht="21" x14ac:dyDescent="0.35">
      <c r="A1" s="14" t="s">
        <v>168</v>
      </c>
      <c r="B1" s="13"/>
      <c r="C1" s="13"/>
      <c r="D1" s="13"/>
      <c r="E1" s="13"/>
      <c r="F1" s="13"/>
    </row>
    <row r="4" spans="1:11" x14ac:dyDescent="0.25">
      <c r="A4" t="s">
        <v>161</v>
      </c>
      <c r="B4" s="10" t="s">
        <v>156</v>
      </c>
      <c r="C4" t="s">
        <v>179</v>
      </c>
      <c r="E4" t="s">
        <v>162</v>
      </c>
      <c r="F4" s="11">
        <v>0.09</v>
      </c>
      <c r="G4" t="s">
        <v>174</v>
      </c>
    </row>
    <row r="5" spans="1:11" x14ac:dyDescent="0.25">
      <c r="A5" s="4" t="s">
        <v>1</v>
      </c>
      <c r="B5" t="str">
        <f>VLOOKUP($B$4,'Car DB'!$B$2:$J$87,2,0)</f>
        <v>BMW</v>
      </c>
      <c r="E5" t="s">
        <v>163</v>
      </c>
      <c r="F5" s="10">
        <v>24</v>
      </c>
      <c r="G5" t="s">
        <v>175</v>
      </c>
    </row>
    <row r="6" spans="1:11" x14ac:dyDescent="0.25">
      <c r="A6" s="4" t="s">
        <v>2</v>
      </c>
      <c r="B6" t="str">
        <f>VLOOKUP($B$4,'Car DB'!$B$2:$J$87,3,0)</f>
        <v>X3</v>
      </c>
      <c r="E6" t="s">
        <v>164</v>
      </c>
      <c r="F6" s="15">
        <v>16500</v>
      </c>
      <c r="G6" t="s">
        <v>176</v>
      </c>
    </row>
    <row r="7" spans="1:11" x14ac:dyDescent="0.25">
      <c r="A7" s="4" t="s">
        <v>3</v>
      </c>
      <c r="B7">
        <f>VLOOKUP($B$4,'Car DB'!$B$2:$J$87,4,0)</f>
        <v>2023</v>
      </c>
      <c r="E7" t="s">
        <v>165</v>
      </c>
      <c r="F7" s="15">
        <v>4400</v>
      </c>
      <c r="G7" t="s">
        <v>177</v>
      </c>
    </row>
    <row r="8" spans="1:11" x14ac:dyDescent="0.25">
      <c r="A8" s="4" t="s">
        <v>4</v>
      </c>
      <c r="B8" s="6">
        <f>VLOOKUP($B$4,'Car DB'!$B$2:$J$87,5,0)</f>
        <v>53000</v>
      </c>
      <c r="E8" t="s">
        <v>166</v>
      </c>
      <c r="F8" s="7">
        <f>ROUND(PMT(F4/12,F5,-B8+F6,F7,0),2)</f>
        <v>1499.48</v>
      </c>
    </row>
    <row r="9" spans="1:11" x14ac:dyDescent="0.25">
      <c r="A9" s="4" t="s">
        <v>5</v>
      </c>
      <c r="B9">
        <f>VLOOKUP($B$4,'Car DB'!$B$2:$J$87,6,0)</f>
        <v>6000</v>
      </c>
      <c r="E9" t="s">
        <v>167</v>
      </c>
      <c r="F9" s="12">
        <v>45772</v>
      </c>
      <c r="G9" t="s">
        <v>178</v>
      </c>
    </row>
    <row r="10" spans="1:11" x14ac:dyDescent="0.25">
      <c r="A10" s="4" t="s">
        <v>6</v>
      </c>
      <c r="B10" t="str">
        <f>VLOOKUP($B$4,'Car DB'!$B$2:$J$87,7,0)</f>
        <v>Silver</v>
      </c>
    </row>
    <row r="11" spans="1:11" ht="30" x14ac:dyDescent="0.25">
      <c r="A11" s="4" t="s">
        <v>7</v>
      </c>
      <c r="B11" t="str">
        <f>VLOOKUP($B$4,'Car DB'!$B$2:$J$87,8,0)</f>
        <v>Excellent</v>
      </c>
    </row>
    <row r="12" spans="1:11" x14ac:dyDescent="0.25">
      <c r="A12" s="5" t="s">
        <v>8</v>
      </c>
      <c r="B12" t="str">
        <f>VLOOKUP($B$4,'Car DB'!$B$2:$J$87,9,0)</f>
        <v>M Sport Trim, Gesture Control</v>
      </c>
    </row>
    <row r="13" spans="1:11" x14ac:dyDescent="0.25">
      <c r="F13" s="7"/>
      <c r="K13" t="s">
        <v>190</v>
      </c>
    </row>
    <row r="16" spans="1:11" x14ac:dyDescent="0.25">
      <c r="E16" s="9"/>
      <c r="F16" s="7"/>
    </row>
    <row r="17" spans="5:6" x14ac:dyDescent="0.25">
      <c r="E17" s="9"/>
      <c r="F17" s="7"/>
    </row>
    <row r="18" spans="5:6" x14ac:dyDescent="0.25">
      <c r="E18" s="9"/>
      <c r="F18" s="7"/>
    </row>
    <row r="19" spans="5:6" x14ac:dyDescent="0.25">
      <c r="E19" s="9"/>
      <c r="F19" s="7"/>
    </row>
    <row r="20" spans="5:6" x14ac:dyDescent="0.25">
      <c r="E20" s="9"/>
      <c r="F20" s="7"/>
    </row>
    <row r="21" spans="5:6" x14ac:dyDescent="0.25">
      <c r="E21" s="9"/>
      <c r="F21" s="7"/>
    </row>
    <row r="22" spans="5:6" x14ac:dyDescent="0.25">
      <c r="E22" s="9"/>
      <c r="F22" s="7"/>
    </row>
    <row r="23" spans="5:6" x14ac:dyDescent="0.25">
      <c r="E23" s="9"/>
      <c r="F23" s="7"/>
    </row>
    <row r="24" spans="5:6" x14ac:dyDescent="0.25">
      <c r="E24" s="9"/>
      <c r="F24" s="7"/>
    </row>
    <row r="25" spans="5:6" x14ac:dyDescent="0.25">
      <c r="E25" s="9"/>
      <c r="F25" s="7"/>
    </row>
    <row r="26" spans="5:6" x14ac:dyDescent="0.25">
      <c r="E26" s="9"/>
      <c r="F26" s="7"/>
    </row>
    <row r="27" spans="5:6" x14ac:dyDescent="0.25">
      <c r="E27" s="9"/>
      <c r="F27" s="7"/>
    </row>
    <row r="28" spans="5:6" x14ac:dyDescent="0.25">
      <c r="E28" s="9"/>
      <c r="F28" s="7"/>
    </row>
    <row r="29" spans="5:6" x14ac:dyDescent="0.25">
      <c r="E29" s="9"/>
      <c r="F29" s="7"/>
    </row>
    <row r="30" spans="5:6" x14ac:dyDescent="0.25">
      <c r="E30" s="9"/>
      <c r="F30" s="7"/>
    </row>
    <row r="31" spans="5:6" x14ac:dyDescent="0.25">
      <c r="E31" s="9"/>
      <c r="F31" s="7"/>
    </row>
    <row r="32" spans="5:6" x14ac:dyDescent="0.25">
      <c r="E32" s="9"/>
      <c r="F32" s="7"/>
    </row>
    <row r="33" spans="5:6" x14ac:dyDescent="0.25">
      <c r="E33" s="9"/>
      <c r="F33" s="7"/>
    </row>
    <row r="34" spans="5:6" x14ac:dyDescent="0.25">
      <c r="E34" s="9"/>
      <c r="F34" s="7"/>
    </row>
    <row r="35" spans="5:6" x14ac:dyDescent="0.25">
      <c r="E35" s="9"/>
      <c r="F35" s="7"/>
    </row>
    <row r="36" spans="5:6" x14ac:dyDescent="0.25">
      <c r="E36" s="9"/>
      <c r="F36" s="7"/>
    </row>
    <row r="37" spans="5:6" x14ac:dyDescent="0.25">
      <c r="E37" s="9"/>
      <c r="F37" s="7"/>
    </row>
    <row r="38" spans="5:6" x14ac:dyDescent="0.25">
      <c r="E38" s="9"/>
      <c r="F38" s="7"/>
    </row>
    <row r="39" spans="5:6" x14ac:dyDescent="0.25">
      <c r="E39" s="9"/>
      <c r="F39" s="7"/>
    </row>
    <row r="40" spans="5:6" x14ac:dyDescent="0.25">
      <c r="E40" s="9"/>
      <c r="F40" s="7"/>
    </row>
    <row r="41" spans="5:6" x14ac:dyDescent="0.25">
      <c r="E41" s="9"/>
      <c r="F41" s="7"/>
    </row>
    <row r="42" spans="5:6" x14ac:dyDescent="0.25">
      <c r="E42" s="9"/>
      <c r="F42" s="7"/>
    </row>
    <row r="43" spans="5:6" x14ac:dyDescent="0.25">
      <c r="E43" s="9"/>
      <c r="F43" s="7"/>
    </row>
    <row r="44" spans="5:6" x14ac:dyDescent="0.25">
      <c r="E44" s="9"/>
      <c r="F44" s="7"/>
    </row>
    <row r="45" spans="5:6" x14ac:dyDescent="0.25">
      <c r="E45" s="9"/>
      <c r="F45" s="7"/>
    </row>
    <row r="46" spans="5:6" x14ac:dyDescent="0.25">
      <c r="E46" s="9">
        <f t="shared" ref="E46:E80" si="0">IFERROR(IF(E45+30&lt;$F$9+30*$F$5,EDATE(E45,"1"),""),"")</f>
        <v>31</v>
      </c>
      <c r="F46" s="7">
        <f t="shared" ref="F46:F80" si="1">IF(E46&lt;&gt;"",$F$8,"")</f>
        <v>1499.48</v>
      </c>
    </row>
    <row r="47" spans="5:6" x14ac:dyDescent="0.25">
      <c r="E47" s="9">
        <f t="shared" si="0"/>
        <v>59</v>
      </c>
      <c r="F47" s="7">
        <f t="shared" si="1"/>
        <v>1499.48</v>
      </c>
    </row>
    <row r="48" spans="5:6" x14ac:dyDescent="0.25">
      <c r="E48" s="9">
        <f t="shared" si="0"/>
        <v>88</v>
      </c>
      <c r="F48" s="7">
        <f t="shared" si="1"/>
        <v>1499.48</v>
      </c>
    </row>
    <row r="49" spans="5:6" x14ac:dyDescent="0.25">
      <c r="E49" s="9">
        <f t="shared" si="0"/>
        <v>119</v>
      </c>
      <c r="F49" s="7">
        <f t="shared" si="1"/>
        <v>1499.48</v>
      </c>
    </row>
    <row r="50" spans="5:6" x14ac:dyDescent="0.25">
      <c r="E50" s="9">
        <f t="shared" si="0"/>
        <v>149</v>
      </c>
      <c r="F50" s="7">
        <f t="shared" si="1"/>
        <v>1499.48</v>
      </c>
    </row>
    <row r="51" spans="5:6" x14ac:dyDescent="0.25">
      <c r="E51" s="9">
        <f t="shared" si="0"/>
        <v>180</v>
      </c>
      <c r="F51" s="7">
        <f t="shared" si="1"/>
        <v>1499.48</v>
      </c>
    </row>
    <row r="52" spans="5:6" x14ac:dyDescent="0.25">
      <c r="E52" s="9">
        <f t="shared" si="0"/>
        <v>210</v>
      </c>
      <c r="F52" s="7">
        <f t="shared" si="1"/>
        <v>1499.48</v>
      </c>
    </row>
    <row r="53" spans="5:6" x14ac:dyDescent="0.25">
      <c r="E53" s="9">
        <f t="shared" si="0"/>
        <v>241</v>
      </c>
      <c r="F53" s="7">
        <f t="shared" si="1"/>
        <v>1499.48</v>
      </c>
    </row>
    <row r="54" spans="5:6" x14ac:dyDescent="0.25">
      <c r="E54" s="9">
        <f t="shared" si="0"/>
        <v>272</v>
      </c>
      <c r="F54" s="7">
        <f t="shared" si="1"/>
        <v>1499.48</v>
      </c>
    </row>
    <row r="55" spans="5:6" x14ac:dyDescent="0.25">
      <c r="E55" s="9">
        <f t="shared" si="0"/>
        <v>302</v>
      </c>
      <c r="F55" s="7">
        <f t="shared" si="1"/>
        <v>1499.48</v>
      </c>
    </row>
    <row r="56" spans="5:6" x14ac:dyDescent="0.25">
      <c r="E56" s="9">
        <f t="shared" si="0"/>
        <v>333</v>
      </c>
      <c r="F56" s="7">
        <f t="shared" si="1"/>
        <v>1499.48</v>
      </c>
    </row>
    <row r="57" spans="5:6" x14ac:dyDescent="0.25">
      <c r="E57" s="9">
        <f t="shared" si="0"/>
        <v>363</v>
      </c>
      <c r="F57" s="7">
        <f t="shared" si="1"/>
        <v>1499.48</v>
      </c>
    </row>
    <row r="58" spans="5:6" x14ac:dyDescent="0.25">
      <c r="E58" s="9">
        <f t="shared" si="0"/>
        <v>394</v>
      </c>
      <c r="F58" s="7">
        <f t="shared" si="1"/>
        <v>1499.48</v>
      </c>
    </row>
    <row r="59" spans="5:6" x14ac:dyDescent="0.25">
      <c r="E59" s="9">
        <f t="shared" si="0"/>
        <v>425</v>
      </c>
      <c r="F59" s="7">
        <f t="shared" si="1"/>
        <v>1499.48</v>
      </c>
    </row>
    <row r="60" spans="5:6" x14ac:dyDescent="0.25">
      <c r="E60" s="9">
        <f t="shared" si="0"/>
        <v>453</v>
      </c>
      <c r="F60" s="7">
        <f t="shared" si="1"/>
        <v>1499.48</v>
      </c>
    </row>
    <row r="61" spans="5:6" x14ac:dyDescent="0.25">
      <c r="E61" s="9">
        <f t="shared" si="0"/>
        <v>484</v>
      </c>
      <c r="F61" s="7">
        <f t="shared" si="1"/>
        <v>1499.48</v>
      </c>
    </row>
    <row r="62" spans="5:6" x14ac:dyDescent="0.25">
      <c r="E62" s="9">
        <f t="shared" si="0"/>
        <v>514</v>
      </c>
      <c r="F62" s="7">
        <f t="shared" si="1"/>
        <v>1499.48</v>
      </c>
    </row>
    <row r="63" spans="5:6" x14ac:dyDescent="0.25">
      <c r="E63" s="9">
        <f t="shared" si="0"/>
        <v>545</v>
      </c>
      <c r="F63" s="7">
        <f t="shared" si="1"/>
        <v>1499.48</v>
      </c>
    </row>
    <row r="64" spans="5:6" x14ac:dyDescent="0.25">
      <c r="E64" s="9">
        <f t="shared" si="0"/>
        <v>575</v>
      </c>
      <c r="F64" s="7">
        <f t="shared" si="1"/>
        <v>1499.48</v>
      </c>
    </row>
    <row r="65" spans="5:6" x14ac:dyDescent="0.25">
      <c r="E65" s="9">
        <f t="shared" si="0"/>
        <v>606</v>
      </c>
      <c r="F65" s="7">
        <f t="shared" si="1"/>
        <v>1499.48</v>
      </c>
    </row>
    <row r="66" spans="5:6" x14ac:dyDescent="0.25">
      <c r="E66" s="9">
        <f t="shared" si="0"/>
        <v>637</v>
      </c>
      <c r="F66" s="7">
        <f t="shared" si="1"/>
        <v>1499.48</v>
      </c>
    </row>
    <row r="67" spans="5:6" x14ac:dyDescent="0.25">
      <c r="E67" s="9">
        <f t="shared" si="0"/>
        <v>667</v>
      </c>
      <c r="F67" s="7">
        <f t="shared" si="1"/>
        <v>1499.48</v>
      </c>
    </row>
    <row r="68" spans="5:6" x14ac:dyDescent="0.25">
      <c r="E68" s="9">
        <f t="shared" si="0"/>
        <v>698</v>
      </c>
      <c r="F68" s="7">
        <f t="shared" si="1"/>
        <v>1499.48</v>
      </c>
    </row>
    <row r="69" spans="5:6" x14ac:dyDescent="0.25">
      <c r="E69" s="9">
        <f t="shared" si="0"/>
        <v>728</v>
      </c>
      <c r="F69" s="7">
        <f t="shared" si="1"/>
        <v>1499.48</v>
      </c>
    </row>
    <row r="70" spans="5:6" x14ac:dyDescent="0.25">
      <c r="E70" s="9">
        <f t="shared" si="0"/>
        <v>759</v>
      </c>
      <c r="F70" s="7">
        <f t="shared" si="1"/>
        <v>1499.48</v>
      </c>
    </row>
    <row r="71" spans="5:6" x14ac:dyDescent="0.25">
      <c r="E71" s="9">
        <f t="shared" si="0"/>
        <v>790</v>
      </c>
      <c r="F71" s="7">
        <f t="shared" si="1"/>
        <v>1499.48</v>
      </c>
    </row>
    <row r="72" spans="5:6" x14ac:dyDescent="0.25">
      <c r="E72" s="9">
        <f t="shared" si="0"/>
        <v>818</v>
      </c>
      <c r="F72">
        <f t="shared" si="1"/>
        <v>1499.48</v>
      </c>
    </row>
    <row r="73" spans="5:6" x14ac:dyDescent="0.25">
      <c r="E73" s="9">
        <f t="shared" si="0"/>
        <v>849</v>
      </c>
      <c r="F73">
        <f t="shared" si="1"/>
        <v>1499.48</v>
      </c>
    </row>
    <row r="74" spans="5:6" x14ac:dyDescent="0.25">
      <c r="E74" s="9">
        <f t="shared" si="0"/>
        <v>879</v>
      </c>
      <c r="F74">
        <f t="shared" si="1"/>
        <v>1499.48</v>
      </c>
    </row>
    <row r="75" spans="5:6" x14ac:dyDescent="0.25">
      <c r="E75" s="9">
        <f t="shared" si="0"/>
        <v>910</v>
      </c>
      <c r="F75">
        <f t="shared" si="1"/>
        <v>1499.48</v>
      </c>
    </row>
    <row r="76" spans="5:6" x14ac:dyDescent="0.25">
      <c r="E76" s="9">
        <f t="shared" si="0"/>
        <v>940</v>
      </c>
      <c r="F76">
        <f t="shared" si="1"/>
        <v>1499.48</v>
      </c>
    </row>
    <row r="77" spans="5:6" x14ac:dyDescent="0.25">
      <c r="E77" s="9">
        <f t="shared" si="0"/>
        <v>971</v>
      </c>
      <c r="F77">
        <f t="shared" si="1"/>
        <v>1499.48</v>
      </c>
    </row>
    <row r="78" spans="5:6" x14ac:dyDescent="0.25">
      <c r="E78" s="9">
        <f t="shared" si="0"/>
        <v>1002</v>
      </c>
      <c r="F78">
        <f t="shared" si="1"/>
        <v>1499.48</v>
      </c>
    </row>
    <row r="79" spans="5:6" x14ac:dyDescent="0.25">
      <c r="E79" s="9">
        <f t="shared" si="0"/>
        <v>1032</v>
      </c>
      <c r="F79">
        <f t="shared" si="1"/>
        <v>1499.48</v>
      </c>
    </row>
    <row r="80" spans="5:6" x14ac:dyDescent="0.25">
      <c r="E80" s="9">
        <f t="shared" si="0"/>
        <v>1063</v>
      </c>
      <c r="F80">
        <f t="shared" si="1"/>
        <v>1499.48</v>
      </c>
    </row>
    <row r="81" spans="5:5" x14ac:dyDescent="0.25">
      <c r="E81" s="9"/>
    </row>
    <row r="82" spans="5:5" x14ac:dyDescent="0.25">
      <c r="E82" s="9"/>
    </row>
    <row r="83" spans="5:5" x14ac:dyDescent="0.25">
      <c r="E83" s="9"/>
    </row>
    <row r="84" spans="5:5" x14ac:dyDescent="0.25">
      <c r="E84" s="9"/>
    </row>
    <row r="85" spans="5:5" x14ac:dyDescent="0.25">
      <c r="E85" s="9"/>
    </row>
    <row r="86" spans="5:5" x14ac:dyDescent="0.25">
      <c r="E86" s="9"/>
    </row>
    <row r="87" spans="5:5" x14ac:dyDescent="0.25">
      <c r="E87" s="8"/>
    </row>
    <row r="88" spans="5:5" x14ac:dyDescent="0.25">
      <c r="E88" s="8"/>
    </row>
    <row r="89" spans="5:5" x14ac:dyDescent="0.25">
      <c r="E89" s="8"/>
    </row>
    <row r="90" spans="5:5" x14ac:dyDescent="0.25">
      <c r="E90" s="8"/>
    </row>
    <row r="91" spans="5:5" x14ac:dyDescent="0.25">
      <c r="E91" s="8"/>
    </row>
  </sheetData>
  <dataValidations count="6">
    <dataValidation type="decimal" allowBlank="1" showInputMessage="1" showErrorMessage="1" sqref="F4" xr:uid="{1A26E0B4-CBEA-4D6C-A38C-F89B40450B20}">
      <formula1>0.08</formula1>
      <formula2>0.17</formula2>
    </dataValidation>
    <dataValidation type="list" allowBlank="1" showInputMessage="1" showErrorMessage="1" sqref="F5" xr:uid="{736FB542-1469-4D5A-BF88-74BC800B8013}">
      <formula1>"6,12,18,24,30,36,42,48,54,60,66,72"</formula1>
    </dataValidation>
    <dataValidation type="decimal" operator="greaterThanOrEqual" allowBlank="1" showInputMessage="1" showErrorMessage="1" sqref="F6" xr:uid="{C1C211D5-7885-4C11-B4F7-88F22C05673A}">
      <formula1>B8*0.25</formula1>
    </dataValidation>
    <dataValidation type="decimal" operator="lessThanOrEqual" allowBlank="1" showInputMessage="1" showErrorMessage="1" sqref="F7" xr:uid="{142B379B-7FF4-497E-B463-16FE0768B708}">
      <formula1>B8*0.1</formula1>
    </dataValidation>
    <dataValidation type="date" allowBlank="1" showInputMessage="1" showErrorMessage="1" sqref="F9" xr:uid="{84408C86-2C5B-4C8F-8DB1-8165A6AB638A}">
      <formula1>TODAY()+30</formula1>
      <formula2>TODAY()+60</formula2>
    </dataValidation>
    <dataValidation type="decimal" operator="greaterThan" allowBlank="1" showInputMessage="1" showErrorMessage="1" sqref="F8" xr:uid="{A0A4C009-778A-48F5-A531-D4FEE3F4E96F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8F4380-370D-4D9C-92EB-1C4A1781EB77}">
          <x14:formula1>
            <xm:f>'Car DB'!$B$2:$B$53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83DE-5EFA-4F11-AB69-060140645FDB}">
  <dimension ref="A1:M53"/>
  <sheetViews>
    <sheetView topLeftCell="A37" workbookViewId="0">
      <selection activeCell="M4" sqref="M4"/>
    </sheetView>
  </sheetViews>
  <sheetFormatPr defaultRowHeight="15" x14ac:dyDescent="0.25"/>
  <cols>
    <col min="6" max="6" width="9.85546875" customWidth="1"/>
    <col min="7" max="7" width="9.28515625" customWidth="1"/>
    <col min="9" max="9" width="11" customWidth="1"/>
    <col min="10" max="10" width="10.140625" customWidth="1"/>
  </cols>
  <sheetData>
    <row r="1" spans="1:13" x14ac:dyDescent="0.25">
      <c r="A1" s="1" t="s">
        <v>173</v>
      </c>
      <c r="B1" s="1" t="s">
        <v>0</v>
      </c>
      <c r="C1" s="1" t="s">
        <v>182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3" ht="60" x14ac:dyDescent="0.25">
      <c r="A2" s="2">
        <v>1</v>
      </c>
      <c r="B2" s="2" t="s">
        <v>9</v>
      </c>
      <c r="C2" s="2" t="s">
        <v>10</v>
      </c>
      <c r="D2" s="2" t="s">
        <v>11</v>
      </c>
      <c r="E2" s="2">
        <v>2023</v>
      </c>
      <c r="F2" s="3">
        <v>24500</v>
      </c>
      <c r="G2" s="3">
        <v>5000</v>
      </c>
      <c r="H2" s="2" t="s">
        <v>12</v>
      </c>
      <c r="I2" s="2" t="s">
        <v>13</v>
      </c>
      <c r="J2" s="2" t="s">
        <v>14</v>
      </c>
      <c r="L2" t="s">
        <v>180</v>
      </c>
    </row>
    <row r="3" spans="1:13" ht="45" x14ac:dyDescent="0.25">
      <c r="A3" s="2">
        <v>2</v>
      </c>
      <c r="B3" s="2" t="s">
        <v>15</v>
      </c>
      <c r="C3" s="2" t="s">
        <v>16</v>
      </c>
      <c r="D3" s="2" t="s">
        <v>17</v>
      </c>
      <c r="E3" s="2">
        <v>2021</v>
      </c>
      <c r="F3" s="3">
        <v>22900</v>
      </c>
      <c r="G3" s="3">
        <v>22000</v>
      </c>
      <c r="H3" s="2" t="s">
        <v>18</v>
      </c>
      <c r="I3" s="2" t="s">
        <v>19</v>
      </c>
      <c r="J3" s="2" t="s">
        <v>20</v>
      </c>
      <c r="L3" t="s">
        <v>0</v>
      </c>
      <c r="M3" t="s">
        <v>181</v>
      </c>
    </row>
    <row r="4" spans="1:13" ht="45" x14ac:dyDescent="0.25">
      <c r="A4" s="2">
        <v>3</v>
      </c>
      <c r="B4" s="2" t="s">
        <v>21</v>
      </c>
      <c r="C4" s="2" t="s">
        <v>22</v>
      </c>
      <c r="D4" s="2" t="s">
        <v>23</v>
      </c>
      <c r="E4" s="2">
        <v>2023</v>
      </c>
      <c r="F4" s="3">
        <v>29000</v>
      </c>
      <c r="G4" s="3">
        <v>8500</v>
      </c>
      <c r="H4" s="2" t="s">
        <v>24</v>
      </c>
      <c r="I4" s="2" t="s">
        <v>13</v>
      </c>
      <c r="J4" s="2" t="s">
        <v>25</v>
      </c>
      <c r="L4" t="s">
        <v>2</v>
      </c>
      <c r="M4" t="s">
        <v>189</v>
      </c>
    </row>
    <row r="5" spans="1:13" ht="60" x14ac:dyDescent="0.25">
      <c r="A5" s="2">
        <v>4</v>
      </c>
      <c r="B5" s="2" t="s">
        <v>26</v>
      </c>
      <c r="C5" s="2" t="s">
        <v>27</v>
      </c>
      <c r="D5" s="2" t="s">
        <v>28</v>
      </c>
      <c r="E5" s="2">
        <v>2020</v>
      </c>
      <c r="F5" s="3">
        <v>42000</v>
      </c>
      <c r="G5" s="3">
        <v>35000</v>
      </c>
      <c r="H5" s="2" t="s">
        <v>29</v>
      </c>
      <c r="I5" s="2" t="s">
        <v>30</v>
      </c>
      <c r="J5" s="2" t="s">
        <v>31</v>
      </c>
      <c r="L5" t="s">
        <v>182</v>
      </c>
      <c r="M5" t="s">
        <v>183</v>
      </c>
    </row>
    <row r="6" spans="1:13" ht="45" x14ac:dyDescent="0.25">
      <c r="A6" s="2">
        <v>5</v>
      </c>
      <c r="B6" s="2" t="s">
        <v>32</v>
      </c>
      <c r="C6" s="2" t="s">
        <v>33</v>
      </c>
      <c r="D6" s="2" t="s">
        <v>34</v>
      </c>
      <c r="E6" s="2">
        <v>2023</v>
      </c>
      <c r="F6" s="3">
        <v>38500</v>
      </c>
      <c r="G6" s="3">
        <v>12000</v>
      </c>
      <c r="H6" s="2" t="s">
        <v>35</v>
      </c>
      <c r="I6" s="2" t="s">
        <v>13</v>
      </c>
      <c r="J6" s="2" t="s">
        <v>36</v>
      </c>
      <c r="L6" t="s">
        <v>3</v>
      </c>
      <c r="M6" t="s">
        <v>184</v>
      </c>
    </row>
    <row r="7" spans="1:13" ht="60" x14ac:dyDescent="0.25">
      <c r="A7" s="2">
        <v>6</v>
      </c>
      <c r="B7" s="2" t="s">
        <v>37</v>
      </c>
      <c r="C7" s="2" t="s">
        <v>38</v>
      </c>
      <c r="D7" s="2" t="s">
        <v>39</v>
      </c>
      <c r="E7" s="2">
        <v>2021</v>
      </c>
      <c r="F7" s="3">
        <v>19800</v>
      </c>
      <c r="G7" s="3">
        <v>30500</v>
      </c>
      <c r="H7" s="2" t="s">
        <v>40</v>
      </c>
      <c r="I7" s="2" t="s">
        <v>30</v>
      </c>
      <c r="J7" s="2" t="s">
        <v>41</v>
      </c>
      <c r="L7" t="s">
        <v>185</v>
      </c>
      <c r="M7" t="s">
        <v>186</v>
      </c>
    </row>
    <row r="8" spans="1:13" ht="60" x14ac:dyDescent="0.25">
      <c r="A8" s="2">
        <v>7</v>
      </c>
      <c r="B8" s="2" t="s">
        <v>42</v>
      </c>
      <c r="C8" s="2" t="s">
        <v>43</v>
      </c>
      <c r="D8" s="2" t="s">
        <v>44</v>
      </c>
      <c r="E8" s="2">
        <v>2022</v>
      </c>
      <c r="F8" s="3">
        <v>47500</v>
      </c>
      <c r="G8" s="3">
        <v>18000</v>
      </c>
      <c r="H8" s="2" t="s">
        <v>18</v>
      </c>
      <c r="I8" s="2" t="s">
        <v>45</v>
      </c>
      <c r="J8" s="2" t="s">
        <v>46</v>
      </c>
      <c r="L8" t="s">
        <v>187</v>
      </c>
      <c r="M8" t="s">
        <v>186</v>
      </c>
    </row>
    <row r="9" spans="1:13" ht="60" x14ac:dyDescent="0.25">
      <c r="A9" s="2">
        <v>8</v>
      </c>
      <c r="B9" s="2" t="s">
        <v>47</v>
      </c>
      <c r="C9" s="2" t="s">
        <v>10</v>
      </c>
      <c r="D9" s="2" t="s">
        <v>48</v>
      </c>
      <c r="E9" s="2">
        <v>2020</v>
      </c>
      <c r="F9" s="3">
        <v>28900</v>
      </c>
      <c r="G9" s="3">
        <v>45000</v>
      </c>
      <c r="H9" s="2" t="s">
        <v>24</v>
      </c>
      <c r="I9" s="2" t="s">
        <v>19</v>
      </c>
      <c r="J9" s="2" t="s">
        <v>49</v>
      </c>
      <c r="L9" t="s">
        <v>6</v>
      </c>
      <c r="M9" t="s">
        <v>183</v>
      </c>
    </row>
    <row r="10" spans="1:13" ht="60" x14ac:dyDescent="0.25">
      <c r="A10" s="2">
        <v>9</v>
      </c>
      <c r="B10" s="2" t="s">
        <v>50</v>
      </c>
      <c r="C10" s="2" t="s">
        <v>51</v>
      </c>
      <c r="D10" s="2" t="s">
        <v>52</v>
      </c>
      <c r="E10" s="2">
        <v>2023</v>
      </c>
      <c r="F10" s="3">
        <v>43000</v>
      </c>
      <c r="G10" s="3">
        <v>6000</v>
      </c>
      <c r="H10" s="2" t="s">
        <v>53</v>
      </c>
      <c r="I10" s="2" t="s">
        <v>13</v>
      </c>
      <c r="J10" s="2" t="s">
        <v>54</v>
      </c>
      <c r="L10" t="s">
        <v>188</v>
      </c>
      <c r="M10" t="s">
        <v>183</v>
      </c>
    </row>
    <row r="11" spans="1:13" ht="45" x14ac:dyDescent="0.25">
      <c r="A11" s="2">
        <v>10</v>
      </c>
      <c r="B11" s="2" t="s">
        <v>55</v>
      </c>
      <c r="C11" s="2" t="s">
        <v>16</v>
      </c>
      <c r="D11" s="2" t="s">
        <v>56</v>
      </c>
      <c r="E11" s="2">
        <v>2022</v>
      </c>
      <c r="F11" s="3">
        <v>21300</v>
      </c>
      <c r="G11" s="3">
        <v>10000</v>
      </c>
      <c r="H11" s="2" t="s">
        <v>29</v>
      </c>
      <c r="I11" s="2" t="s">
        <v>13</v>
      </c>
      <c r="J11" s="2" t="s">
        <v>57</v>
      </c>
      <c r="L11" t="s">
        <v>8</v>
      </c>
      <c r="M11" t="s">
        <v>189</v>
      </c>
    </row>
    <row r="12" spans="1:13" ht="75" x14ac:dyDescent="0.25">
      <c r="A12" s="2">
        <v>11</v>
      </c>
      <c r="B12" s="2" t="s">
        <v>58</v>
      </c>
      <c r="C12" s="2" t="s">
        <v>59</v>
      </c>
      <c r="D12" s="2" t="s">
        <v>60</v>
      </c>
      <c r="E12" s="2">
        <v>2023</v>
      </c>
      <c r="F12" s="3">
        <v>49000</v>
      </c>
      <c r="G12" s="3">
        <v>7500</v>
      </c>
      <c r="H12" s="2" t="s">
        <v>35</v>
      </c>
      <c r="I12" s="2" t="s">
        <v>13</v>
      </c>
      <c r="J12" s="2" t="s">
        <v>61</v>
      </c>
    </row>
    <row r="13" spans="1:13" ht="60" x14ac:dyDescent="0.25">
      <c r="A13" s="2">
        <v>12</v>
      </c>
      <c r="B13" s="2" t="s">
        <v>62</v>
      </c>
      <c r="C13" s="2" t="s">
        <v>63</v>
      </c>
      <c r="D13" s="2" t="s">
        <v>64</v>
      </c>
      <c r="E13" s="2">
        <v>2022</v>
      </c>
      <c r="F13" s="3">
        <v>23700</v>
      </c>
      <c r="G13" s="3">
        <v>15000</v>
      </c>
      <c r="H13" s="2" t="s">
        <v>12</v>
      </c>
      <c r="I13" s="2" t="s">
        <v>19</v>
      </c>
      <c r="J13" s="2" t="s">
        <v>65</v>
      </c>
    </row>
    <row r="14" spans="1:13" ht="45" x14ac:dyDescent="0.25">
      <c r="A14" s="2">
        <v>13</v>
      </c>
      <c r="B14" s="2" t="s">
        <v>66</v>
      </c>
      <c r="C14" s="2" t="s">
        <v>67</v>
      </c>
      <c r="D14" s="2" t="s">
        <v>68</v>
      </c>
      <c r="E14" s="2">
        <v>2022</v>
      </c>
      <c r="F14" s="3">
        <v>48000</v>
      </c>
      <c r="G14" s="3">
        <v>12500</v>
      </c>
      <c r="H14" s="2" t="s">
        <v>40</v>
      </c>
      <c r="I14" s="2" t="s">
        <v>13</v>
      </c>
      <c r="J14" s="2" t="s">
        <v>69</v>
      </c>
    </row>
    <row r="15" spans="1:13" ht="60" x14ac:dyDescent="0.25">
      <c r="A15" s="2">
        <v>14</v>
      </c>
      <c r="B15" s="2" t="s">
        <v>70</v>
      </c>
      <c r="C15" s="2" t="s">
        <v>71</v>
      </c>
      <c r="D15" s="2" t="s">
        <v>72</v>
      </c>
      <c r="E15" s="2">
        <v>2023</v>
      </c>
      <c r="F15" s="3">
        <v>31000</v>
      </c>
      <c r="G15" s="3">
        <v>9000</v>
      </c>
      <c r="H15" s="2" t="s">
        <v>18</v>
      </c>
      <c r="I15" s="2" t="s">
        <v>13</v>
      </c>
      <c r="J15" s="2" t="s">
        <v>73</v>
      </c>
    </row>
    <row r="16" spans="1:13" ht="60" x14ac:dyDescent="0.25">
      <c r="A16" s="2">
        <v>15</v>
      </c>
      <c r="B16" s="2" t="s">
        <v>74</v>
      </c>
      <c r="C16" s="2" t="s">
        <v>75</v>
      </c>
      <c r="D16" s="2" t="s">
        <v>76</v>
      </c>
      <c r="E16" s="2">
        <v>2022</v>
      </c>
      <c r="F16" s="3">
        <v>25500</v>
      </c>
      <c r="G16" s="3">
        <v>18000</v>
      </c>
      <c r="H16" s="2" t="s">
        <v>24</v>
      </c>
      <c r="I16" s="2" t="s">
        <v>19</v>
      </c>
      <c r="J16" s="2" t="s">
        <v>77</v>
      </c>
    </row>
    <row r="17" spans="1:10" ht="45" x14ac:dyDescent="0.25">
      <c r="A17" s="2">
        <v>16</v>
      </c>
      <c r="B17" s="2" t="s">
        <v>78</v>
      </c>
      <c r="C17" s="2" t="s">
        <v>79</v>
      </c>
      <c r="D17" s="2" t="s">
        <v>80</v>
      </c>
      <c r="E17" s="2">
        <v>2023</v>
      </c>
      <c r="F17" s="3">
        <v>36000</v>
      </c>
      <c r="G17" s="3">
        <v>4500</v>
      </c>
      <c r="H17" s="2" t="s">
        <v>29</v>
      </c>
      <c r="I17" s="2" t="s">
        <v>13</v>
      </c>
      <c r="J17" s="2" t="s">
        <v>81</v>
      </c>
    </row>
    <row r="18" spans="1:10" ht="60" x14ac:dyDescent="0.25">
      <c r="A18" s="2">
        <v>17</v>
      </c>
      <c r="B18" s="2" t="s">
        <v>82</v>
      </c>
      <c r="C18" s="2" t="s">
        <v>83</v>
      </c>
      <c r="D18" s="2" t="s">
        <v>84</v>
      </c>
      <c r="E18" s="2">
        <v>2023</v>
      </c>
      <c r="F18" s="3">
        <v>55000</v>
      </c>
      <c r="G18" s="3">
        <v>6000</v>
      </c>
      <c r="H18" s="2" t="s">
        <v>12</v>
      </c>
      <c r="I18" s="2" t="s">
        <v>13</v>
      </c>
      <c r="J18" s="2" t="s">
        <v>85</v>
      </c>
    </row>
    <row r="19" spans="1:10" ht="75" x14ac:dyDescent="0.25">
      <c r="A19" s="2">
        <v>18</v>
      </c>
      <c r="B19" s="2" t="s">
        <v>86</v>
      </c>
      <c r="C19" s="2" t="s">
        <v>87</v>
      </c>
      <c r="D19" s="2" t="s">
        <v>88</v>
      </c>
      <c r="E19" s="2">
        <v>2023</v>
      </c>
      <c r="F19" s="3">
        <v>34500</v>
      </c>
      <c r="G19" s="3">
        <v>10000</v>
      </c>
      <c r="H19" s="2" t="s">
        <v>89</v>
      </c>
      <c r="I19" s="2" t="s">
        <v>13</v>
      </c>
      <c r="J19" s="2" t="s">
        <v>90</v>
      </c>
    </row>
    <row r="20" spans="1:10" ht="60" x14ac:dyDescent="0.25">
      <c r="A20" s="2">
        <v>19</v>
      </c>
      <c r="B20" s="2" t="s">
        <v>91</v>
      </c>
      <c r="C20" s="2" t="s">
        <v>51</v>
      </c>
      <c r="D20" s="2" t="s">
        <v>92</v>
      </c>
      <c r="E20" s="2">
        <v>2023</v>
      </c>
      <c r="F20" s="3">
        <v>52000</v>
      </c>
      <c r="G20" s="3">
        <v>8000</v>
      </c>
      <c r="H20" s="2" t="s">
        <v>18</v>
      </c>
      <c r="I20" s="2" t="s">
        <v>13</v>
      </c>
      <c r="J20" s="2" t="s">
        <v>93</v>
      </c>
    </row>
    <row r="21" spans="1:10" ht="45" x14ac:dyDescent="0.25">
      <c r="A21" s="2">
        <v>20</v>
      </c>
      <c r="B21" s="2" t="s">
        <v>94</v>
      </c>
      <c r="C21" s="2" t="s">
        <v>95</v>
      </c>
      <c r="D21" s="2">
        <v>1500</v>
      </c>
      <c r="E21" s="2">
        <v>2023</v>
      </c>
      <c r="F21" s="3">
        <v>48500</v>
      </c>
      <c r="G21" s="3">
        <v>7500</v>
      </c>
      <c r="H21" s="2" t="s">
        <v>35</v>
      </c>
      <c r="I21" s="2" t="s">
        <v>13</v>
      </c>
      <c r="J21" s="2" t="s">
        <v>96</v>
      </c>
    </row>
    <row r="22" spans="1:10" ht="60" x14ac:dyDescent="0.25">
      <c r="A22" s="2">
        <v>21</v>
      </c>
      <c r="B22" s="2" t="s">
        <v>97</v>
      </c>
      <c r="C22" s="2" t="s">
        <v>98</v>
      </c>
      <c r="D22" s="2" t="s">
        <v>99</v>
      </c>
      <c r="E22" s="2">
        <v>2023</v>
      </c>
      <c r="F22" s="3">
        <v>51000</v>
      </c>
      <c r="G22" s="3">
        <v>5000</v>
      </c>
      <c r="H22" s="2" t="s">
        <v>29</v>
      </c>
      <c r="I22" s="2" t="s">
        <v>13</v>
      </c>
      <c r="J22" s="2" t="s">
        <v>100</v>
      </c>
    </row>
    <row r="23" spans="1:10" ht="60" x14ac:dyDescent="0.25">
      <c r="A23" s="2">
        <v>22</v>
      </c>
      <c r="B23" s="2" t="s">
        <v>101</v>
      </c>
      <c r="C23" s="2" t="s">
        <v>51</v>
      </c>
      <c r="D23" s="2" t="s">
        <v>102</v>
      </c>
      <c r="E23" s="2">
        <v>2023</v>
      </c>
      <c r="F23" s="3">
        <v>28000</v>
      </c>
      <c r="G23" s="3">
        <v>9000</v>
      </c>
      <c r="H23" s="2" t="s">
        <v>40</v>
      </c>
      <c r="I23" s="2" t="s">
        <v>13</v>
      </c>
      <c r="J23" s="2" t="s">
        <v>103</v>
      </c>
    </row>
    <row r="24" spans="1:10" ht="60" x14ac:dyDescent="0.25">
      <c r="A24" s="2">
        <v>23</v>
      </c>
      <c r="B24" s="2" t="s">
        <v>104</v>
      </c>
      <c r="C24" s="2" t="s">
        <v>16</v>
      </c>
      <c r="D24" s="2" t="s">
        <v>105</v>
      </c>
      <c r="E24" s="2">
        <v>2022</v>
      </c>
      <c r="F24" s="3">
        <v>39000</v>
      </c>
      <c r="G24" s="3">
        <v>20000</v>
      </c>
      <c r="H24" s="2" t="s">
        <v>12</v>
      </c>
      <c r="I24" s="2" t="s">
        <v>19</v>
      </c>
      <c r="J24" s="2" t="s">
        <v>106</v>
      </c>
    </row>
    <row r="25" spans="1:10" ht="60" x14ac:dyDescent="0.25">
      <c r="A25" s="2">
        <v>24</v>
      </c>
      <c r="B25" s="2" t="s">
        <v>107</v>
      </c>
      <c r="C25" s="2" t="s">
        <v>108</v>
      </c>
      <c r="D25" s="2" t="s">
        <v>109</v>
      </c>
      <c r="E25" s="2">
        <v>2023</v>
      </c>
      <c r="F25" s="3">
        <v>85000</v>
      </c>
      <c r="G25" s="3">
        <v>3000</v>
      </c>
      <c r="H25" s="2" t="s">
        <v>18</v>
      </c>
      <c r="I25" s="2" t="s">
        <v>45</v>
      </c>
      <c r="J25" s="2" t="s">
        <v>110</v>
      </c>
    </row>
    <row r="26" spans="1:10" ht="60" x14ac:dyDescent="0.25">
      <c r="A26" s="2">
        <v>25</v>
      </c>
      <c r="B26" s="2" t="s">
        <v>111</v>
      </c>
      <c r="C26" s="2" t="s">
        <v>112</v>
      </c>
      <c r="D26" s="2" t="s">
        <v>113</v>
      </c>
      <c r="E26" s="2">
        <v>2023</v>
      </c>
      <c r="F26" s="3">
        <v>35000</v>
      </c>
      <c r="G26" s="3">
        <v>12000</v>
      </c>
      <c r="H26" s="2" t="s">
        <v>89</v>
      </c>
      <c r="I26" s="2" t="s">
        <v>13</v>
      </c>
      <c r="J26" s="2" t="s">
        <v>114</v>
      </c>
    </row>
    <row r="27" spans="1:10" ht="60" x14ac:dyDescent="0.25">
      <c r="A27" s="2">
        <v>26</v>
      </c>
      <c r="B27" s="2" t="s">
        <v>115</v>
      </c>
      <c r="C27" s="2" t="s">
        <v>33</v>
      </c>
      <c r="D27" s="2" t="s">
        <v>116</v>
      </c>
      <c r="E27" s="2">
        <v>2023</v>
      </c>
      <c r="F27" s="3">
        <v>44000</v>
      </c>
      <c r="G27" s="3">
        <v>6500</v>
      </c>
      <c r="H27" s="2" t="s">
        <v>53</v>
      </c>
      <c r="I27" s="2" t="s">
        <v>13</v>
      </c>
      <c r="J27" s="2" t="s">
        <v>117</v>
      </c>
    </row>
    <row r="28" spans="1:10" ht="45" x14ac:dyDescent="0.25">
      <c r="A28" s="2">
        <v>27</v>
      </c>
      <c r="B28" s="2" t="s">
        <v>118</v>
      </c>
      <c r="C28" s="2" t="s">
        <v>119</v>
      </c>
      <c r="D28" s="2" t="s">
        <v>120</v>
      </c>
      <c r="E28" s="2">
        <v>2023</v>
      </c>
      <c r="F28" s="3">
        <v>53000</v>
      </c>
      <c r="G28" s="3">
        <v>5000</v>
      </c>
      <c r="H28" s="2" t="s">
        <v>35</v>
      </c>
      <c r="I28" s="2" t="s">
        <v>13</v>
      </c>
      <c r="J28" s="2" t="s">
        <v>121</v>
      </c>
    </row>
    <row r="29" spans="1:10" ht="90" x14ac:dyDescent="0.25">
      <c r="A29" s="2">
        <v>28</v>
      </c>
      <c r="B29" s="2" t="s">
        <v>122</v>
      </c>
      <c r="C29" s="2" t="s">
        <v>63</v>
      </c>
      <c r="D29" s="2" t="s">
        <v>123</v>
      </c>
      <c r="E29" s="2">
        <v>2023</v>
      </c>
      <c r="F29" s="3">
        <v>30000</v>
      </c>
      <c r="G29" s="3">
        <v>7000</v>
      </c>
      <c r="H29" s="2" t="s">
        <v>24</v>
      </c>
      <c r="I29" s="2" t="s">
        <v>13</v>
      </c>
      <c r="J29" s="2" t="s">
        <v>124</v>
      </c>
    </row>
    <row r="30" spans="1:10" ht="60" x14ac:dyDescent="0.25">
      <c r="A30" s="2">
        <v>29</v>
      </c>
      <c r="B30" s="2" t="s">
        <v>125</v>
      </c>
      <c r="C30" s="2" t="s">
        <v>27</v>
      </c>
      <c r="D30" s="2" t="s">
        <v>126</v>
      </c>
      <c r="E30" s="2">
        <v>2023</v>
      </c>
      <c r="F30" s="3">
        <v>46000</v>
      </c>
      <c r="G30" s="3">
        <v>4000</v>
      </c>
      <c r="H30" s="2" t="s">
        <v>29</v>
      </c>
      <c r="I30" s="2" t="s">
        <v>13</v>
      </c>
      <c r="J30" s="2" t="s">
        <v>127</v>
      </c>
    </row>
    <row r="31" spans="1:10" ht="60" x14ac:dyDescent="0.25">
      <c r="A31" s="2">
        <v>30</v>
      </c>
      <c r="B31" s="2" t="s">
        <v>128</v>
      </c>
      <c r="C31" s="2" t="s">
        <v>10</v>
      </c>
      <c r="D31" s="2" t="s">
        <v>129</v>
      </c>
      <c r="E31" s="2">
        <v>2023</v>
      </c>
      <c r="F31" s="3">
        <v>32000</v>
      </c>
      <c r="G31" s="3">
        <v>6000</v>
      </c>
      <c r="H31" s="2" t="s">
        <v>18</v>
      </c>
      <c r="I31" s="2" t="s">
        <v>13</v>
      </c>
      <c r="J31" s="2" t="s">
        <v>130</v>
      </c>
    </row>
    <row r="32" spans="1:10" ht="60" x14ac:dyDescent="0.25">
      <c r="A32" s="2">
        <v>31</v>
      </c>
      <c r="B32" s="2" t="s">
        <v>131</v>
      </c>
      <c r="C32" s="2" t="s">
        <v>10</v>
      </c>
      <c r="D32" s="2" t="s">
        <v>132</v>
      </c>
      <c r="E32" s="2">
        <v>2023</v>
      </c>
      <c r="F32" s="3">
        <v>33500</v>
      </c>
      <c r="G32" s="3">
        <v>8000</v>
      </c>
      <c r="H32" s="2" t="s">
        <v>29</v>
      </c>
      <c r="I32" s="2" t="s">
        <v>13</v>
      </c>
      <c r="J32" s="2" t="s">
        <v>133</v>
      </c>
    </row>
    <row r="33" spans="1:10" ht="45" x14ac:dyDescent="0.25">
      <c r="A33" s="2">
        <v>32</v>
      </c>
      <c r="B33" s="2" t="s">
        <v>134</v>
      </c>
      <c r="C33" s="2" t="s">
        <v>51</v>
      </c>
      <c r="D33" s="2" t="s">
        <v>135</v>
      </c>
      <c r="E33" s="2">
        <v>2023</v>
      </c>
      <c r="F33" s="3">
        <v>45000</v>
      </c>
      <c r="G33" s="3">
        <v>7000</v>
      </c>
      <c r="H33" s="2" t="s">
        <v>12</v>
      </c>
      <c r="I33" s="2" t="s">
        <v>13</v>
      </c>
      <c r="J33" s="2" t="s">
        <v>136</v>
      </c>
    </row>
    <row r="34" spans="1:10" ht="45" x14ac:dyDescent="0.25">
      <c r="A34" s="2">
        <v>33</v>
      </c>
      <c r="B34" s="2" t="s">
        <v>137</v>
      </c>
      <c r="C34" s="2" t="s">
        <v>16</v>
      </c>
      <c r="D34" s="2" t="s">
        <v>138</v>
      </c>
      <c r="E34" s="2">
        <v>2023</v>
      </c>
      <c r="F34" s="3">
        <v>34000</v>
      </c>
      <c r="G34" s="3">
        <v>9000</v>
      </c>
      <c r="H34" s="2" t="s">
        <v>24</v>
      </c>
      <c r="I34" s="2" t="s">
        <v>13</v>
      </c>
      <c r="J34" s="2" t="s">
        <v>139</v>
      </c>
    </row>
    <row r="35" spans="1:10" ht="60" x14ac:dyDescent="0.25">
      <c r="A35" s="2">
        <v>34</v>
      </c>
      <c r="B35" s="2" t="s">
        <v>140</v>
      </c>
      <c r="C35" s="2" t="s">
        <v>63</v>
      </c>
      <c r="D35" s="2" t="s">
        <v>141</v>
      </c>
      <c r="E35" s="2">
        <v>2023</v>
      </c>
      <c r="F35" s="3">
        <v>50000</v>
      </c>
      <c r="G35" s="3">
        <v>6500</v>
      </c>
      <c r="H35" s="2" t="s">
        <v>40</v>
      </c>
      <c r="I35" s="2" t="s">
        <v>13</v>
      </c>
      <c r="J35" s="2" t="s">
        <v>142</v>
      </c>
    </row>
    <row r="36" spans="1:10" ht="90" x14ac:dyDescent="0.25">
      <c r="A36" s="2">
        <v>35</v>
      </c>
      <c r="B36" s="2" t="s">
        <v>143</v>
      </c>
      <c r="C36" s="2" t="s">
        <v>43</v>
      </c>
      <c r="D36" s="2" t="s">
        <v>144</v>
      </c>
      <c r="E36" s="2">
        <v>2023</v>
      </c>
      <c r="F36" s="3">
        <v>44000</v>
      </c>
      <c r="G36" s="3">
        <v>5500</v>
      </c>
      <c r="H36" s="2" t="s">
        <v>18</v>
      </c>
      <c r="I36" s="2" t="s">
        <v>13</v>
      </c>
      <c r="J36" s="2" t="s">
        <v>145</v>
      </c>
    </row>
    <row r="37" spans="1:10" ht="75" x14ac:dyDescent="0.25">
      <c r="A37" s="2">
        <v>36</v>
      </c>
      <c r="B37" s="2" t="s">
        <v>146</v>
      </c>
      <c r="C37" s="2" t="s">
        <v>71</v>
      </c>
      <c r="D37" s="2" t="s">
        <v>147</v>
      </c>
      <c r="E37" s="2">
        <v>2023</v>
      </c>
      <c r="F37" s="3">
        <v>42000</v>
      </c>
      <c r="G37" s="3">
        <v>4000</v>
      </c>
      <c r="H37" s="2" t="s">
        <v>40</v>
      </c>
      <c r="I37" s="2" t="s">
        <v>13</v>
      </c>
      <c r="J37" s="2" t="s">
        <v>148</v>
      </c>
    </row>
    <row r="38" spans="1:10" ht="75" x14ac:dyDescent="0.25">
      <c r="A38" s="2">
        <v>37</v>
      </c>
      <c r="B38" s="2" t="s">
        <v>149</v>
      </c>
      <c r="C38" s="2" t="s">
        <v>119</v>
      </c>
      <c r="D38" s="2" t="s">
        <v>150</v>
      </c>
      <c r="E38" s="2">
        <v>2023</v>
      </c>
      <c r="F38" s="3">
        <v>47000</v>
      </c>
      <c r="G38" s="3">
        <v>3500</v>
      </c>
      <c r="H38" s="2" t="s">
        <v>12</v>
      </c>
      <c r="I38" s="2" t="s">
        <v>13</v>
      </c>
      <c r="J38" s="2" t="s">
        <v>151</v>
      </c>
    </row>
    <row r="39" spans="1:10" ht="75" x14ac:dyDescent="0.25">
      <c r="A39" s="2">
        <v>38</v>
      </c>
      <c r="B39" s="2" t="s">
        <v>152</v>
      </c>
      <c r="C39" s="2" t="s">
        <v>33</v>
      </c>
      <c r="D39" s="2" t="s">
        <v>153</v>
      </c>
      <c r="E39" s="2">
        <v>2023</v>
      </c>
      <c r="F39" s="3">
        <v>49000</v>
      </c>
      <c r="G39" s="3">
        <v>5000</v>
      </c>
      <c r="H39" s="2" t="s">
        <v>154</v>
      </c>
      <c r="I39" s="2" t="s">
        <v>13</v>
      </c>
      <c r="J39" s="2" t="s">
        <v>155</v>
      </c>
    </row>
    <row r="40" spans="1:10" ht="60" x14ac:dyDescent="0.25">
      <c r="A40" s="2">
        <v>39</v>
      </c>
      <c r="B40" s="2" t="s">
        <v>156</v>
      </c>
      <c r="C40" s="2" t="s">
        <v>27</v>
      </c>
      <c r="D40" s="2" t="s">
        <v>157</v>
      </c>
      <c r="E40" s="2">
        <v>2023</v>
      </c>
      <c r="F40" s="3">
        <v>53000</v>
      </c>
      <c r="G40" s="3">
        <v>6000</v>
      </c>
      <c r="H40" s="2" t="s">
        <v>35</v>
      </c>
      <c r="I40" s="2" t="s">
        <v>13</v>
      </c>
      <c r="J40" s="2" t="s">
        <v>158</v>
      </c>
    </row>
    <row r="41" spans="1:10" ht="60" x14ac:dyDescent="0.25">
      <c r="A41" s="2">
        <v>40</v>
      </c>
      <c r="B41" s="2" t="s">
        <v>47</v>
      </c>
      <c r="C41" s="2" t="s">
        <v>10</v>
      </c>
      <c r="D41" s="2" t="s">
        <v>159</v>
      </c>
      <c r="E41" s="2">
        <v>2023</v>
      </c>
      <c r="F41" s="3">
        <v>43000</v>
      </c>
      <c r="G41" s="3">
        <v>7500</v>
      </c>
      <c r="H41" s="2" t="s">
        <v>29</v>
      </c>
      <c r="I41" s="2" t="s">
        <v>13</v>
      </c>
      <c r="J41" s="2" t="s">
        <v>160</v>
      </c>
    </row>
    <row r="42" spans="1:10" x14ac:dyDescent="0.25">
      <c r="A42" s="2"/>
      <c r="B42" s="2"/>
      <c r="C42" s="2"/>
      <c r="D42" s="2"/>
      <c r="E42" s="2"/>
      <c r="F42" s="3"/>
      <c r="G42" s="3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3"/>
      <c r="G43" s="3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3"/>
      <c r="G44" s="3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3"/>
      <c r="G45" s="3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3"/>
      <c r="G46" s="3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3"/>
      <c r="G47" s="3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3"/>
      <c r="G48" s="3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3"/>
      <c r="G49" s="3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3"/>
      <c r="G50" s="3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3"/>
      <c r="G51" s="3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3"/>
      <c r="G52" s="3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3"/>
      <c r="G53" s="3"/>
      <c r="H53" s="2"/>
      <c r="I53" s="2"/>
      <c r="J53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8460-9E17-4BF0-B1DE-48AF8F194FBF}">
  <dimension ref="A1:E22"/>
  <sheetViews>
    <sheetView workbookViewId="0">
      <selection activeCell="F17" sqref="F17"/>
    </sheetView>
  </sheetViews>
  <sheetFormatPr defaultRowHeight="15" x14ac:dyDescent="0.25"/>
  <cols>
    <col min="1" max="1" width="11.7109375" customWidth="1"/>
    <col min="3" max="3" width="12.7109375" bestFit="1" customWidth="1"/>
  </cols>
  <sheetData>
    <row r="1" spans="1:5" x14ac:dyDescent="0.25">
      <c r="A1" t="s">
        <v>169</v>
      </c>
      <c r="C1" t="s">
        <v>7</v>
      </c>
      <c r="E1" t="s">
        <v>6</v>
      </c>
    </row>
    <row r="2" spans="1:5" x14ac:dyDescent="0.25">
      <c r="A2" t="s">
        <v>10</v>
      </c>
      <c r="C2" t="s">
        <v>13</v>
      </c>
      <c r="E2" t="s">
        <v>12</v>
      </c>
    </row>
    <row r="3" spans="1:5" x14ac:dyDescent="0.25">
      <c r="A3" t="s">
        <v>16</v>
      </c>
      <c r="C3" t="s">
        <v>19</v>
      </c>
      <c r="E3" t="s">
        <v>18</v>
      </c>
    </row>
    <row r="4" spans="1:5" x14ac:dyDescent="0.25">
      <c r="A4" t="s">
        <v>22</v>
      </c>
      <c r="C4" t="s">
        <v>30</v>
      </c>
      <c r="E4" t="s">
        <v>24</v>
      </c>
    </row>
    <row r="5" spans="1:5" x14ac:dyDescent="0.25">
      <c r="A5" t="s">
        <v>27</v>
      </c>
      <c r="C5" t="s">
        <v>45</v>
      </c>
      <c r="E5" t="s">
        <v>29</v>
      </c>
    </row>
    <row r="6" spans="1:5" x14ac:dyDescent="0.25">
      <c r="A6" t="s">
        <v>33</v>
      </c>
      <c r="C6" t="s">
        <v>170</v>
      </c>
      <c r="E6" t="s">
        <v>35</v>
      </c>
    </row>
    <row r="7" spans="1:5" x14ac:dyDescent="0.25">
      <c r="A7" t="s">
        <v>38</v>
      </c>
      <c r="C7" t="s">
        <v>171</v>
      </c>
      <c r="E7" t="s">
        <v>40</v>
      </c>
    </row>
    <row r="8" spans="1:5" x14ac:dyDescent="0.25">
      <c r="A8" t="s">
        <v>43</v>
      </c>
      <c r="E8" t="s">
        <v>53</v>
      </c>
    </row>
    <row r="9" spans="1:5" x14ac:dyDescent="0.25">
      <c r="A9" t="s">
        <v>51</v>
      </c>
      <c r="E9" t="s">
        <v>89</v>
      </c>
    </row>
    <row r="10" spans="1:5" x14ac:dyDescent="0.25">
      <c r="A10" t="s">
        <v>59</v>
      </c>
      <c r="E10" t="s">
        <v>154</v>
      </c>
    </row>
    <row r="11" spans="1:5" x14ac:dyDescent="0.25">
      <c r="A11" t="s">
        <v>63</v>
      </c>
      <c r="E11" t="s">
        <v>172</v>
      </c>
    </row>
    <row r="12" spans="1:5" x14ac:dyDescent="0.25">
      <c r="A12" t="s">
        <v>67</v>
      </c>
      <c r="E12" t="s">
        <v>53</v>
      </c>
    </row>
    <row r="13" spans="1:5" x14ac:dyDescent="0.25">
      <c r="A13" t="s">
        <v>71</v>
      </c>
    </row>
    <row r="14" spans="1:5" x14ac:dyDescent="0.25">
      <c r="A14" t="s">
        <v>75</v>
      </c>
    </row>
    <row r="15" spans="1:5" x14ac:dyDescent="0.25">
      <c r="A15" t="s">
        <v>79</v>
      </c>
    </row>
    <row r="16" spans="1:5" x14ac:dyDescent="0.25">
      <c r="A16" t="s">
        <v>83</v>
      </c>
    </row>
    <row r="17" spans="1:1" x14ac:dyDescent="0.25">
      <c r="A17" t="s">
        <v>87</v>
      </c>
    </row>
    <row r="18" spans="1:1" x14ac:dyDescent="0.25">
      <c r="A18" t="s">
        <v>95</v>
      </c>
    </row>
    <row r="19" spans="1:1" x14ac:dyDescent="0.25">
      <c r="A19" t="s">
        <v>98</v>
      </c>
    </row>
    <row r="20" spans="1:1" x14ac:dyDescent="0.25">
      <c r="A20" t="s">
        <v>108</v>
      </c>
    </row>
    <row r="21" spans="1:1" x14ac:dyDescent="0.25">
      <c r="A21" t="s">
        <v>112</v>
      </c>
    </row>
    <row r="22" spans="1:1" x14ac:dyDescent="0.25">
      <c r="A22" t="s">
        <v>119</v>
      </c>
    </row>
  </sheetData>
  <sortState xmlns:xlrd2="http://schemas.microsoft.com/office/spreadsheetml/2017/richdata2" ref="C2:D41">
    <sortCondition ref="C2:C41"/>
  </sortState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Loan-Calc</vt:lpstr>
      <vt:lpstr>Car DB</vt:lpstr>
      <vt:lpstr>Car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Ramiz Assaf</dc:creator>
  <cp:lastModifiedBy>Ramiz Assaf</cp:lastModifiedBy>
  <dcterms:created xsi:type="dcterms:W3CDTF">2025-03-01T12:53:52Z</dcterms:created>
  <dcterms:modified xsi:type="dcterms:W3CDTF">2025-03-14T20:11:05Z</dcterms:modified>
</cp:coreProperties>
</file>