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Задание 1-3" sheetId="1" state="visible" r:id="rId3"/>
    <sheet name="Задание 4-7" sheetId="2" state="visible" r:id="rId4"/>
    <sheet name="Задание 8" sheetId="3" state="visible" r:id="rId5"/>
    <sheet name="Result - 8" sheetId="4" state="visible" r:id="rId6"/>
    <sheet name="Задание 9" sheetId="5" state="visible" r:id="rId7"/>
    <sheet name="for 9" sheetId="6" state="visible" r:id="rId8"/>
    <sheet name="Задание 10" sheetId="7" state="visible" r:id="rId9"/>
    <sheet name="Pivot - 8" sheetId="8" state="visible" r:id="rId10"/>
  </sheets>
  <definedNames>
    <definedName function="false" hidden="true" localSheetId="2" name="_xlnm._FilterDatabase" vbProcedure="false">'Задание 8'!$B$5:$J$185</definedName>
  </definedName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<sst xmlns="http://schemas.openxmlformats.org/spreadsheetml/2006/main" count="1388" uniqueCount="305">
  <si>
    <t xml:space="preserve">Задание 1.</t>
  </si>
  <si>
    <t xml:space="preserve">Рассчитайте текущее и прогнозируемое выполнение плана по каждой товарной группе и по компании в целом.</t>
  </si>
  <si>
    <t xml:space="preserve">Примечание: в месяце 21 рабочий день, отработано 13 дней.</t>
  </si>
  <si>
    <t xml:space="preserve">Группы товаров</t>
  </si>
  <si>
    <t xml:space="preserve">План региона, шт.</t>
  </si>
  <si>
    <t xml:space="preserve">Факт продаж, шт.</t>
  </si>
  <si>
    <t xml:space="preserve">Текущее выполнение плана, %</t>
  </si>
  <si>
    <t xml:space="preserve">Прогноз выполнения плана, %</t>
  </si>
  <si>
    <t xml:space="preserve">Выполнение плана по времени</t>
  </si>
  <si>
    <t xml:space="preserve">Итого:</t>
  </si>
  <si>
    <t xml:space="preserve">Препарат 1</t>
  </si>
  <si>
    <t xml:space="preserve">Препарат 2</t>
  </si>
  <si>
    <t xml:space="preserve">Препарат 3</t>
  </si>
  <si>
    <t xml:space="preserve">Препарат 4</t>
  </si>
  <si>
    <t xml:space="preserve">Препарат 5</t>
  </si>
  <si>
    <t xml:space="preserve">Препарат 6</t>
  </si>
  <si>
    <t xml:space="preserve">Препарат 7</t>
  </si>
  <si>
    <t xml:space="preserve">Препарат 8</t>
  </si>
  <si>
    <t xml:space="preserve">Препарат 9</t>
  </si>
  <si>
    <t xml:space="preserve">Препарат 10</t>
  </si>
  <si>
    <t xml:space="preserve">Задание 2.</t>
  </si>
  <si>
    <t xml:space="preserve">Определите прирост продаж 1 квартала 2018 г. к соответствующему периоду прошлого года и годовой прирост продаж 2018 к 2017 г.</t>
  </si>
  <si>
    <t xml:space="preserve">Продажи, кор.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</si>
  <si>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</si>
  <si>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</si>
  <si>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</si>
  <si>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</si>
  <si>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</si>
  <si>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</si>
  <si>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</si>
  <si>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</si>
  <si>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</t>
  </si>
  <si>
    <t xml:space="preserve">окт</t>
  </si>
  <si>
    <t xml:space="preserve">ноя</t>
  </si>
  <si>
    <t xml:space="preserve">дек</t>
  </si>
  <si>
    <t xml:space="preserve">Общий</t>
  </si>
  <si>
    <t xml:space="preserve">1 квартал</t>
  </si>
  <si>
    <t xml:space="preserve">Прирост за 1 квартал в %</t>
  </si>
  <si>
    <t xml:space="preserve">Прирост за 1 год в %</t>
  </si>
  <si>
    <t xml:space="preserve">Задание 3.</t>
  </si>
  <si>
    <t xml:space="preserve">Определите долю товара в продажах за каждый квартал.</t>
  </si>
  <si>
    <t xml:space="preserve">1 кв</t>
  </si>
  <si>
    <t xml:space="preserve">2 кв</t>
  </si>
  <si>
    <t xml:space="preserve">3 кв</t>
  </si>
  <si>
    <t xml:space="preserve">4 кв</t>
  </si>
  <si>
    <t xml:space="preserve">Задание 4</t>
  </si>
  <si>
    <t xml:space="preserve">Используя формулы, приведите данные в формат ИНН 12 или 10 сиволов. Найдите кол-во символов в ячейках.</t>
  </si>
  <si>
    <t xml:space="preserve">Число</t>
  </si>
  <si>
    <t xml:space="preserve">ИНН</t>
  </si>
  <si>
    <t xml:space="preserve">Кол-во символов</t>
  </si>
  <si>
    <t xml:space="preserve">Задание 5</t>
  </si>
  <si>
    <t xml:space="preserve">Заполните ячейки</t>
  </si>
  <si>
    <t xml:space="preserve">Фамилия</t>
  </si>
  <si>
    <t xml:space="preserve">Имя</t>
  </si>
  <si>
    <t xml:space="preserve">Отчетсво</t>
  </si>
  <si>
    <t xml:space="preserve">ФИО</t>
  </si>
  <si>
    <t xml:space="preserve">Иванов</t>
  </si>
  <si>
    <t xml:space="preserve">Петр</t>
  </si>
  <si>
    <t xml:space="preserve">Васильевич</t>
  </si>
  <si>
    <t xml:space="preserve">Задание 6</t>
  </si>
  <si>
    <t xml:space="preserve">Заполните ячейки используя формулу</t>
  </si>
  <si>
    <t xml:space="preserve">ФИО 1</t>
  </si>
  <si>
    <t xml:space="preserve">Душечкина Дуня</t>
  </si>
  <si>
    <t xml:space="preserve">ФИО 2</t>
  </si>
  <si>
    <t xml:space="preserve">Любавин Леонард</t>
  </si>
  <si>
    <t xml:space="preserve">Задание 7</t>
  </si>
  <si>
    <t xml:space="preserve">Используя формулы выполните мини-задания</t>
  </si>
  <si>
    <t xml:space="preserve">Задание</t>
  </si>
  <si>
    <t xml:space="preserve">Результат</t>
  </si>
  <si>
    <t xml:space="preserve">Удалите лишние пробелы</t>
  </si>
  <si>
    <t xml:space="preserve">         +79638527411        </t>
  </si>
  <si>
    <t xml:space="preserve">Замените "+7" на "8"</t>
  </si>
  <si>
    <t xml:space="preserve">+79638527411</t>
  </si>
  <si>
    <t xml:space="preserve">Укажите первые 7 символов</t>
  </si>
  <si>
    <t xml:space="preserve">С учетом пробелов</t>
  </si>
  <si>
    <t xml:space="preserve">Без пробелов</t>
  </si>
  <si>
    <t xml:space="preserve">   +79638527411        </t>
  </si>
  <si>
    <t xml:space="preserve">Задание 8</t>
  </si>
  <si>
    <t xml:space="preserve">На основании приведенных данных составьте сводную таблицу с общими продажами (суммарно по всем магазинам) по каждому городу СБЕ, региону, препарату, по месяцам. Расположите таблицу на текущем листе. Можете использовать срезы.</t>
  </si>
  <si>
    <t xml:space="preserve">Тип транзакции</t>
  </si>
  <si>
    <t xml:space="preserve">Дата отчета</t>
  </si>
  <si>
    <t xml:space="preserve">Элементарный город</t>
  </si>
  <si>
    <t xml:space="preserve">Город СБЕ</t>
  </si>
  <si>
    <t xml:space="preserve">Регион</t>
  </si>
  <si>
    <t xml:space="preserve">Препарат</t>
  </si>
  <si>
    <t xml:space="preserve">Продажи магазин 1</t>
  </si>
  <si>
    <t xml:space="preserve">Продажи магазин 2</t>
  </si>
  <si>
    <t xml:space="preserve">Продажи магазин 3</t>
  </si>
  <si>
    <t xml:space="preserve">Итого</t>
  </si>
  <si>
    <t xml:space="preserve">Продажи</t>
  </si>
  <si>
    <t xml:space="preserve">Ижевск</t>
  </si>
  <si>
    <t xml:space="preserve">Урал</t>
  </si>
  <si>
    <t xml:space="preserve">Удмуртия</t>
  </si>
  <si>
    <t xml:space="preserve">Возвраты</t>
  </si>
  <si>
    <t xml:space="preserve">Казань</t>
  </si>
  <si>
    <t xml:space="preserve">Волга</t>
  </si>
  <si>
    <t xml:space="preserve">Татарстан</t>
  </si>
  <si>
    <t xml:space="preserve">Альметьевск</t>
  </si>
  <si>
    <t xml:space="preserve">Набережные Челны</t>
  </si>
  <si>
    <t xml:space="preserve">Отгрузки</t>
  </si>
  <si>
    <t xml:space="preserve">Нижегородская обл.</t>
  </si>
  <si>
    <t xml:space="preserve">Нижний Новгород</t>
  </si>
  <si>
    <t xml:space="preserve">Ульяновск</t>
  </si>
  <si>
    <t xml:space="preserve">Ульяновская обл.</t>
  </si>
  <si>
    <t xml:space="preserve">Марий Эл</t>
  </si>
  <si>
    <t xml:space="preserve">Чебоксары</t>
  </si>
  <si>
    <t xml:space="preserve">Йошкар-Ола</t>
  </si>
  <si>
    <t xml:space="preserve">Чувашия</t>
  </si>
  <si>
    <t xml:space="preserve">Владивосток</t>
  </si>
  <si>
    <t xml:space="preserve">Сибирь и ДВ</t>
  </si>
  <si>
    <t xml:space="preserve">Приморский край</t>
  </si>
  <si>
    <t xml:space="preserve">Иркутск</t>
  </si>
  <si>
    <t xml:space="preserve">Иркутский край</t>
  </si>
  <si>
    <t xml:space="preserve">Красноярск</t>
  </si>
  <si>
    <t xml:space="preserve">Красноярский край</t>
  </si>
  <si>
    <t xml:space="preserve">Тыва</t>
  </si>
  <si>
    <t xml:space="preserve">Хакасия</t>
  </si>
  <si>
    <t xml:space="preserve">Томск</t>
  </si>
  <si>
    <t xml:space="preserve">Томская обл.</t>
  </si>
  <si>
    <t xml:space="preserve">Амурская обл.</t>
  </si>
  <si>
    <t xml:space="preserve">Хабаровск</t>
  </si>
  <si>
    <t xml:space="preserve">Биробиджан</t>
  </si>
  <si>
    <t xml:space="preserve">Благовещенск</t>
  </si>
  <si>
    <t xml:space="preserve">Еврейская АО</t>
  </si>
  <si>
    <t xml:space="preserve">Камчатская обл.</t>
  </si>
  <si>
    <t xml:space="preserve">Магадан</t>
  </si>
  <si>
    <t xml:space="preserve">Магаданская обл.</t>
  </si>
  <si>
    <t xml:space="preserve">Петропавловск-Камчатский</t>
  </si>
  <si>
    <t xml:space="preserve">Сахалинская обл.</t>
  </si>
  <si>
    <t xml:space="preserve">Хабаровский край</t>
  </si>
  <si>
    <t xml:space="preserve">Чукотка</t>
  </si>
  <si>
    <t xml:space="preserve">Южно-Сахалинск</t>
  </si>
  <si>
    <t xml:space="preserve">Якутия</t>
  </si>
  <si>
    <t xml:space="preserve">Якутск</t>
  </si>
  <si>
    <t xml:space="preserve">Бурятия</t>
  </si>
  <si>
    <t xml:space="preserve">Улан-Удэ</t>
  </si>
  <si>
    <t xml:space="preserve">Чита</t>
  </si>
  <si>
    <t xml:space="preserve">Читинская обл.</t>
  </si>
  <si>
    <t xml:space="preserve">Москва</t>
  </si>
  <si>
    <t xml:space="preserve">Москва и МО</t>
  </si>
  <si>
    <t xml:space="preserve">Московский</t>
  </si>
  <si>
    <t xml:space="preserve">Московская обл.</t>
  </si>
  <si>
    <t xml:space="preserve">Оренбург</t>
  </si>
  <si>
    <t xml:space="preserve">Оренбургская обл.</t>
  </si>
  <si>
    <t xml:space="preserve">Мордовия</t>
  </si>
  <si>
    <t xml:space="preserve">Пенза</t>
  </si>
  <si>
    <t xml:space="preserve">Пензенская обл.</t>
  </si>
  <si>
    <t xml:space="preserve">Саранск</t>
  </si>
  <si>
    <t xml:space="preserve">Самара</t>
  </si>
  <si>
    <t xml:space="preserve">Самарская обл.</t>
  </si>
  <si>
    <t xml:space="preserve">Саратов</t>
  </si>
  <si>
    <t xml:space="preserve">Саратовская обл.</t>
  </si>
  <si>
    <t xml:space="preserve">Тольятти</t>
  </si>
  <si>
    <t xml:space="preserve">Башкортостан</t>
  </si>
  <si>
    <t xml:space="preserve">Уфа</t>
  </si>
  <si>
    <t xml:space="preserve">Архангельск</t>
  </si>
  <si>
    <t xml:space="preserve">Северо-Запад</t>
  </si>
  <si>
    <t xml:space="preserve">Архангельская обл.</t>
  </si>
  <si>
    <t xml:space="preserve">Мурманск</t>
  </si>
  <si>
    <t xml:space="preserve">Мурманская обл.</t>
  </si>
  <si>
    <t xml:space="preserve">Ненецкий АО</t>
  </si>
  <si>
    <t xml:space="preserve">Великий Новгород</t>
  </si>
  <si>
    <t xml:space="preserve">Новгородская обл.</t>
  </si>
  <si>
    <t xml:space="preserve">Вологда</t>
  </si>
  <si>
    <t xml:space="preserve">Вологодская обл.</t>
  </si>
  <si>
    <t xml:space="preserve">Коми</t>
  </si>
  <si>
    <t xml:space="preserve">Сыктывкар</t>
  </si>
  <si>
    <t xml:space="preserve">Карелия</t>
  </si>
  <si>
    <t xml:space="preserve">Петрозаводск</t>
  </si>
  <si>
    <t xml:space="preserve">Калининград</t>
  </si>
  <si>
    <t xml:space="preserve">Калининградская обл.</t>
  </si>
  <si>
    <t xml:space="preserve">Псков</t>
  </si>
  <si>
    <t xml:space="preserve">Псковская обл.</t>
  </si>
  <si>
    <t xml:space="preserve">Санкт-Петербург</t>
  </si>
  <si>
    <t xml:space="preserve">Ленинградская обл.</t>
  </si>
  <si>
    <t xml:space="preserve">Алтай c Алтайским краем</t>
  </si>
  <si>
    <t xml:space="preserve">Барнаул</t>
  </si>
  <si>
    <t xml:space="preserve">Кемерово</t>
  </si>
  <si>
    <t xml:space="preserve">Кемеровская обл.</t>
  </si>
  <si>
    <t xml:space="preserve">Новокузнецк</t>
  </si>
  <si>
    <t xml:space="preserve">Новосибирск</t>
  </si>
  <si>
    <t xml:space="preserve">Новосибирская обл.</t>
  </si>
  <si>
    <t xml:space="preserve">Омск</t>
  </si>
  <si>
    <t xml:space="preserve">Омская обл.</t>
  </si>
  <si>
    <t xml:space="preserve">Екатеринбург</t>
  </si>
  <si>
    <t xml:space="preserve">Курган</t>
  </si>
  <si>
    <t xml:space="preserve">Курганская обл.</t>
  </si>
  <si>
    <t xml:space="preserve">Свердловская обл.</t>
  </si>
  <si>
    <t xml:space="preserve">Киров</t>
  </si>
  <si>
    <t xml:space="preserve">Кировская обл.</t>
  </si>
  <si>
    <t xml:space="preserve">Магнитогорск</t>
  </si>
  <si>
    <t xml:space="preserve">Пермский край</t>
  </si>
  <si>
    <t xml:space="preserve">Пермь</t>
  </si>
  <si>
    <t xml:space="preserve">Чайковский</t>
  </si>
  <si>
    <t xml:space="preserve">Тюменская обл.</t>
  </si>
  <si>
    <t xml:space="preserve">Тюмень</t>
  </si>
  <si>
    <t xml:space="preserve">Ханты-Мансийск</t>
  </si>
  <si>
    <t xml:space="preserve">Ямало-Ненецкий АО</t>
  </si>
  <si>
    <t xml:space="preserve">Челябинск</t>
  </si>
  <si>
    <t xml:space="preserve">Челябинская обл.</t>
  </si>
  <si>
    <t xml:space="preserve">Белгород</t>
  </si>
  <si>
    <t xml:space="preserve">Ц.Россия</t>
  </si>
  <si>
    <t xml:space="preserve">Белгородская обл.</t>
  </si>
  <si>
    <t xml:space="preserve">Брянск</t>
  </si>
  <si>
    <t xml:space="preserve">Калуга</t>
  </si>
  <si>
    <t xml:space="preserve">Брянская обл.</t>
  </si>
  <si>
    <t xml:space="preserve">Владимир</t>
  </si>
  <si>
    <t xml:space="preserve">Владимирская обл.</t>
  </si>
  <si>
    <t xml:space="preserve">Воронеж</t>
  </si>
  <si>
    <t xml:space="preserve">Воронежская обл.</t>
  </si>
  <si>
    <t xml:space="preserve">Иваново</t>
  </si>
  <si>
    <t xml:space="preserve">Ивановская обл.</t>
  </si>
  <si>
    <t xml:space="preserve">Калужская обл.</t>
  </si>
  <si>
    <t xml:space="preserve">Курск</t>
  </si>
  <si>
    <t xml:space="preserve">Курская обл.</t>
  </si>
  <si>
    <t xml:space="preserve">Липецк</t>
  </si>
  <si>
    <t xml:space="preserve">Липецкая обл.</t>
  </si>
  <si>
    <t xml:space="preserve">Тамбов</t>
  </si>
  <si>
    <t xml:space="preserve">Тамбовская обл.</t>
  </si>
  <si>
    <t xml:space="preserve">Рязанская обл.</t>
  </si>
  <si>
    <t xml:space="preserve">Рязань</t>
  </si>
  <si>
    <t xml:space="preserve">Смоленск</t>
  </si>
  <si>
    <t xml:space="preserve">Тверь</t>
  </si>
  <si>
    <t xml:space="preserve">Смоленская обл.</t>
  </si>
  <si>
    <t xml:space="preserve">Тверская обл.</t>
  </si>
  <si>
    <t xml:space="preserve">Орел</t>
  </si>
  <si>
    <t xml:space="preserve">Тула</t>
  </si>
  <si>
    <t xml:space="preserve">Орловская обл.</t>
  </si>
  <si>
    <t xml:space="preserve">Тульская обл.</t>
  </si>
  <si>
    <t xml:space="preserve">Кострома</t>
  </si>
  <si>
    <t xml:space="preserve">Ярославль</t>
  </si>
  <si>
    <t xml:space="preserve">Костромская обл.</t>
  </si>
  <si>
    <t xml:space="preserve">Ярославская обл.</t>
  </si>
  <si>
    <t xml:space="preserve">Севастополь</t>
  </si>
  <si>
    <t xml:space="preserve">Крым</t>
  </si>
  <si>
    <t xml:space="preserve">Юг</t>
  </si>
  <si>
    <t xml:space="preserve">Симферополь</t>
  </si>
  <si>
    <t xml:space="preserve">Астраханская обл.</t>
  </si>
  <si>
    <t xml:space="preserve">Астрахань</t>
  </si>
  <si>
    <t xml:space="preserve">Волгоград</t>
  </si>
  <si>
    <t xml:space="preserve">Волгоградская обл.</t>
  </si>
  <si>
    <t xml:space="preserve">Калмыкия</t>
  </si>
  <si>
    <t xml:space="preserve">Элиста</t>
  </si>
  <si>
    <t xml:space="preserve">Адыгея</t>
  </si>
  <si>
    <t xml:space="preserve">Краснодар</t>
  </si>
  <si>
    <t xml:space="preserve">Краснодарский край</t>
  </si>
  <si>
    <t xml:space="preserve">Ессентуки</t>
  </si>
  <si>
    <t xml:space="preserve">Пятигорск</t>
  </si>
  <si>
    <t xml:space="preserve">Железноводск</t>
  </si>
  <si>
    <t xml:space="preserve">Ингушетия</t>
  </si>
  <si>
    <t xml:space="preserve">Кабардино-Балкария</t>
  </si>
  <si>
    <t xml:space="preserve">Кисловодск</t>
  </si>
  <si>
    <t xml:space="preserve">Минеральные Воды</t>
  </si>
  <si>
    <t xml:space="preserve">С.Осетия-Алания</t>
  </si>
  <si>
    <t xml:space="preserve">Ростов-на-Дону</t>
  </si>
  <si>
    <t xml:space="preserve">Ростовская обл.</t>
  </si>
  <si>
    <t xml:space="preserve">Сочи</t>
  </si>
  <si>
    <t xml:space="preserve">Туапсе</t>
  </si>
  <si>
    <t xml:space="preserve">Дагестан</t>
  </si>
  <si>
    <t xml:space="preserve">Ставрополь</t>
  </si>
  <si>
    <t xml:space="preserve">Карачаево-Черкесия</t>
  </si>
  <si>
    <t xml:space="preserve">Махачкала</t>
  </si>
  <si>
    <t xml:space="preserve">Ставропольский край</t>
  </si>
  <si>
    <t xml:space="preserve">Чечня</t>
  </si>
  <si>
    <t xml:space="preserve">Город Москва</t>
  </si>
  <si>
    <t xml:space="preserve">Город Санкт-Петербург</t>
  </si>
  <si>
    <t xml:space="preserve">МО</t>
  </si>
  <si>
    <t xml:space="preserve">Абинск</t>
  </si>
  <si>
    <t xml:space="preserve">Апшеронск</t>
  </si>
  <si>
    <t xml:space="preserve">Город Севастополь</t>
  </si>
  <si>
    <t xml:space="preserve">Крымск</t>
  </si>
  <si>
    <t xml:space="preserve">Мостовской</t>
  </si>
  <si>
    <t xml:space="preserve">Новороссийск</t>
  </si>
  <si>
    <t xml:space="preserve">Северская</t>
  </si>
  <si>
    <t xml:space="preserve">Славянск-на-Кубани</t>
  </si>
  <si>
    <t xml:space="preserve">Сургут</t>
  </si>
  <si>
    <t xml:space="preserve">Sum - Итого</t>
  </si>
  <si>
    <t xml:space="preserve">Total Result</t>
  </si>
  <si>
    <t xml:space="preserve">Задание 9</t>
  </si>
  <si>
    <t xml:space="preserve">Рассчитайте показатели в ячейках таблицы, выделенных цветом. Заполните столбец "Полное наименование" с помощью текстовой формулы, аналогично примеру. Заполните столбец Город СБЕ соответствующими значениями с листа с "Задание 10"</t>
  </si>
  <si>
    <t xml:space="preserve">Продажи, руб</t>
  </si>
  <si>
    <t xml:space="preserve">Доля продаж элементарного города, в продажах региона, %</t>
  </si>
  <si>
    <t xml:space="preserve">Полное наименование</t>
  </si>
  <si>
    <t xml:space="preserve">СБЕ Казань (Волга)</t>
  </si>
  <si>
    <t xml:space="preserve">ИТОГО по регионам:</t>
  </si>
  <si>
    <t xml:space="preserve">ОБЩИЙ ИТОГ</t>
  </si>
  <si>
    <t xml:space="preserve">Задание 10</t>
  </si>
  <si>
    <t xml:space="preserve">Постройте прогноз на 12 мес. 2018 года. Дополните таблицу графиком.</t>
  </si>
  <si>
    <t xml:space="preserve">Год</t>
  </si>
  <si>
    <t xml:space="preserve">Месяц</t>
  </si>
  <si>
    <t xml:space="preserve">Объем продаж,у.е.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</si>
  <si>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</si>
  <si>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</si>
  <si>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</si>
  <si>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</si>
  <si>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</si>
  <si>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</si>
  <si>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</si>
  <si>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</si>
  <si>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</si>
  <si>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</si>
  <si>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</si>
  <si>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</si>
  <si>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Количество</t>
  </si>
  <si>
    <t xml:space="preserve">Сумма продаж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</si>
</sst>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\ _₽_-;\-* #,##0\ _₽_-;_-* \-??\ _₽_-;_-@_-"/>
    <numFmt numFmtId="166" formatCode="0.00%"/>
    <numFmt numFmtId="167" formatCode="#,##0"/>
    <numFmt numFmtId="168" formatCode="[$-419]mmmm\ yyyy;@"/>
    <numFmt numFmtId="169" formatCode="#,##0_ ;[RED]\-#,##0\ "/>
    <numFmt numFmtId="170" formatCode="0.0%"/>
    <numFmt numFmtId="171" formatCode="@"/>
    <numFmt numFmtId="172" formatCode="m/d/yyyy"/>
    <numFmt numFmtId="173" formatCode="_-* #,##0.0\ _₽_-;\-* #,##0.0\ _₽_-;_-* \-??\ _₽_-;_-@_-"/>
    <numFmt numFmtId="174" formatCode="#,##0.00&quot; ₽&quot;;[RED]\-#,##0.00&quot; ₽&quot;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Arial Cyr"/>
      <family val="0"/>
      <charset val="1"/>
    </font>
    <font>
      <sz val="10"/>
      <name val="Tahoma"/>
      <family val="2"/>
      <charset val="1"/>
    </font>
    <font>
      <u val="single"/>
      <sz val="14"/>
      <name val="Tahoma"/>
      <family val="2"/>
      <charset val="1"/>
    </font>
    <font>
      <i val="true"/>
      <u val="single"/>
      <sz val="14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imes New Roman"/>
      <family val="1"/>
      <charset val="1"/>
    </font>
    <font>
      <b val="true"/>
      <u val="single"/>
      <sz val="11"/>
      <color theme="1"/>
      <name val="Calibri"/>
      <family val="2"/>
      <charset val="1"/>
    </font>
    <font>
      <sz val="14"/>
      <color theme="1"/>
      <name val="Tahoma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color theme="1"/>
      <name val="Calibri"/>
      <family val="2"/>
      <charset val="1"/>
    </font>
    <font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DEADA"/>
      </patternFill>
    </fill>
    <fill>
      <patternFill patternType="solid">
        <fgColor theme="9" tint="0.7999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2"/>
        <bgColor rgb="FFFDEADA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3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3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4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4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4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Обычный 2" xfId="26"/>
    <cellStyle name="Обычный 2 2" xfId="27"/>
    <cellStyle name="Обычный 3" xfId="28"/>
    <cellStyle name="Обычный_Тест" xfId="29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B5:K185" sheet="Задание 8"/>
  </cacheSource>
  <cacheFields count="10">
    <cacheField name="Тип транзакции" numFmtId="0">
      <sharedItems count="3">
        <s v="Возвраты"/>
        <s v="Отгрузки"/>
        <s v="Продажи"/>
      </sharedItems>
    </cacheField>
    <cacheField name="Дата отчета" numFmtId="0">
      <sharedItems containsSemiMixedTypes="0" containsNonDate="0" containsDate="1" containsString="0" minDate="2019-01-01T00:00:00" maxDate="2019-06-26T00:00:00" count="75">
        <d v="2019-01-01T00:00:00"/>
        <d v="2019-01-02T00:00:00"/>
        <d v="2019-01-04T00:00:00"/>
        <d v="2019-01-05T00:00:00"/>
        <d v="2019-01-06T00:00:00"/>
        <d v="2019-01-07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9T00:00:00"/>
        <d v="2019-01-30T00:00:00"/>
        <d v="2019-02-01T00:00:00"/>
        <d v="2019-02-03T00:00:00"/>
        <d v="2019-02-04T00:00:00"/>
        <d v="2019-02-06T00:00:00"/>
        <d v="2019-02-07T00:00:00"/>
        <d v="2019-02-08T00:00:00"/>
        <d v="2019-02-09T00:00:00"/>
        <d v="2019-02-11T00:00:00"/>
        <d v="2019-02-13T00:00:00"/>
        <d v="2019-02-14T00:00:00"/>
        <d v="2019-02-15T00:00:00"/>
        <d v="2019-02-17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4T00:00:00"/>
        <d v="2019-03-07T00:00:00"/>
        <d v="2019-03-12T00:00:00"/>
        <d v="2019-03-14T00:00:00"/>
        <d v="2019-03-25T00:00:00"/>
        <d v="2019-03-27T00:00:00"/>
        <d v="2019-04-03T00:00:00"/>
        <d v="2019-04-04T00:00:00"/>
        <d v="2019-04-06T00:00:00"/>
        <d v="2019-04-09T00:00:00"/>
        <d v="2019-04-10T00:00:00"/>
        <d v="2019-04-11T00:00:00"/>
        <d v="2019-04-16T00:00:00"/>
        <d v="2019-04-17T00:00:00"/>
        <d v="2019-04-18T00:00:00"/>
        <d v="2019-04-19T00:00:00"/>
        <d v="2019-04-23T00:00:00"/>
        <d v="2019-04-24T00:00:00"/>
        <d v="2019-04-25T00:00:00"/>
        <d v="2019-04-26T00:00:00"/>
        <d v="2019-04-28T00:00:00"/>
        <d v="2019-04-29T00:00:00"/>
        <d v="2019-06-03T00:00:00"/>
        <d v="2019-06-05T00:00:00"/>
        <d v="2019-06-06T00:00:00"/>
        <d v="2019-06-11T00:00:00"/>
        <d v="2019-06-13T00:00:00"/>
        <d v="2019-06-19T00:00:00"/>
        <d v="2019-06-25T00:00:00"/>
        <d v="2019-06-26T00:00:00"/>
      </sharedItems>
    </cacheField>
    <cacheField name="Элементарный город" numFmtId="0">
      <sharedItems count="177">
        <s v="Абинск"/>
        <s v="Адыгея"/>
        <s v="Алтай c Алтайским краем"/>
        <s v="Альметьевск"/>
        <s v="Амурская обл."/>
        <s v="Апшеронск"/>
        <s v="Архангельск"/>
        <s v="Архангельская обл."/>
        <s v="Астраханская обл."/>
        <s v="Астрахань"/>
        <s v="Барнаул"/>
        <s v="Башкортостан"/>
        <s v="Белгород"/>
        <s v="Белгородская обл."/>
        <s v="Биробиджан"/>
        <s v="Благовещенск"/>
        <s v="Брянск"/>
        <s v="Брянская обл."/>
        <s v="Бурятия"/>
        <s v="Великий Новгород"/>
        <s v="Владивосток"/>
        <s v="Владимир"/>
        <s v="Владимирская обл."/>
        <s v="Волгоград"/>
        <s v="Волгоградская обл."/>
        <s v="Вологда"/>
        <s v="Вологодская обл."/>
        <s v="Воронеж"/>
        <s v="Воронежская обл."/>
        <s v="Город Москва"/>
        <s v="Город Санкт-Петербург"/>
        <s v="Город Севастополь"/>
        <s v="Дагестан"/>
        <s v="Еврейская АО"/>
        <s v="Екатеринбург"/>
        <s v="Ессентуки"/>
        <s v="Железноводск"/>
        <s v="Иваново"/>
        <s v="Ивановская обл."/>
        <s v="Ижевск"/>
        <s v="Ингушетия"/>
        <s v="Иркутск"/>
        <s v="Иркутский край"/>
        <s v="Йошкар-Ола"/>
        <s v="Кабардино-Балкария"/>
        <s v="Казань"/>
        <s v="Калининград"/>
        <s v="Калининградская обл."/>
        <s v="Калмыкия"/>
        <s v="Калуга"/>
        <s v="Калужская обл."/>
        <s v="Камчатская обл."/>
        <s v="Карачаево-Черкесия"/>
        <s v="Карелия"/>
        <s v="Кемерово"/>
        <s v="Кемеровская обл."/>
        <s v="Киров"/>
        <s v="Кировская обл."/>
        <s v="Кисловодск"/>
        <s v="Коми"/>
        <s v="Кострома"/>
        <s v="Костромская обл."/>
        <s v="Краснодар"/>
        <s v="Краснодарский край"/>
        <s v="Красноярск"/>
        <s v="Красноярский край"/>
        <s v="Крым"/>
        <s v="Крымск"/>
        <s v="Курган"/>
        <s v="Курганская обл."/>
        <s v="Курск"/>
        <s v="Курская обл."/>
        <s v="Ленинградская обл."/>
        <s v="Липецк"/>
        <s v="Липецкая обл."/>
        <s v="Магадан"/>
        <s v="Магаданская обл."/>
        <s v="Магнитогорск"/>
        <s v="Марий Эл"/>
        <s v="Махачкала"/>
        <s v="Минеральные Воды"/>
        <s v="МО"/>
        <s v="Мордовия"/>
        <s v="Москва"/>
        <s v="Москва и МО"/>
        <s v="Московская обл."/>
        <s v="Мостовской"/>
        <s v="Мурманск"/>
        <s v="Мурманская обл."/>
        <s v="Набережные Челны"/>
        <s v="Ненецкий АО"/>
        <s v="Нижегородская обл."/>
        <s v="Нижний Новгород"/>
        <s v="Новгородская обл."/>
        <s v="Новокузнецк"/>
        <s v="Новороссийск"/>
        <s v="Новосибирск"/>
        <s v="Новосибирская обл."/>
        <s v="Омск"/>
        <s v="Омская обл."/>
        <s v="Орел"/>
        <s v="Оренбург"/>
        <s v="Оренбургская обл."/>
        <s v="Орловская обл."/>
        <s v="Пенза"/>
        <s v="Пензенская обл."/>
        <s v="Пермский край"/>
        <s v="Пермь"/>
        <s v="Петрозаводск"/>
        <s v="Петропавловск-Камчатский"/>
        <s v="Приморский край"/>
        <s v="Псков"/>
        <s v="Псковская обл."/>
        <s v="Пятигорск"/>
        <s v="Ростов-на-Дону"/>
        <s v="Ростовская обл."/>
        <s v="Рязанская обл."/>
        <s v="Рязань"/>
        <s v="С.Осетия-Алания"/>
        <s v="Самара"/>
        <s v="Самарская обл."/>
        <s v="Санкт-Петербург"/>
        <s v="Саранск"/>
        <s v="Саратов"/>
        <s v="Саратовская обл."/>
        <s v="Сахалинская обл."/>
        <s v="Свердловская обл."/>
        <s v="Севастополь"/>
        <s v="Северская"/>
        <s v="Симферополь"/>
        <s v="Славянск-на-Кубани"/>
        <s v="Смоленск"/>
        <s v="Смоленская обл."/>
        <s v="Сочи"/>
        <s v="Ставрополь"/>
        <s v="Ставропольский край"/>
        <s v="Сургут"/>
        <s v="Сыктывкар"/>
        <s v="Тамбов"/>
        <s v="Тамбовская обл."/>
        <s v="Татарстан"/>
        <s v="Тверская обл."/>
        <s v="Тверь"/>
        <s v="Тольятти"/>
        <s v="Томск"/>
        <s v="Томская обл."/>
        <s v="Туапсе"/>
        <s v="Тула"/>
        <s v="Тульская обл."/>
        <s v="Тыва"/>
        <s v="Тюменская обл."/>
        <s v="Тюмень"/>
        <s v="Удмуртия"/>
        <s v="Улан-Удэ"/>
        <s v="Ульяновск"/>
        <s v="Ульяновская обл."/>
        <s v="Уфа"/>
        <s v="Хабаровск"/>
        <s v="Хабаровский край"/>
        <s v="Хакасия"/>
        <s v="Ханты-Мансийск"/>
        <s v="Чайковский"/>
        <s v="Чебоксары"/>
        <s v="Челябинск"/>
        <s v="Челябинская обл."/>
        <s v="Чечня"/>
        <s v="Чита"/>
        <s v="Читинская обл."/>
        <s v="Чувашия"/>
        <s v="Чукотка"/>
        <s v="Элиста"/>
        <s v="Южно-Сахалинск"/>
        <s v="Якутия"/>
        <s v="Якутск"/>
        <s v="Ямало-Ненецкий АО"/>
        <s v="Ярославль"/>
        <s v="Ярославская обл."/>
      </sharedItems>
    </cacheField>
    <cacheField name="Город СБЕ" numFmtId="0">
      <sharedItems count="57">
        <s v="Архангельск"/>
        <s v="Астрахань"/>
        <s v="Барнаул"/>
        <s v="Белгород"/>
        <s v="Благовещенск"/>
        <s v="Великий Новгород"/>
        <s v="Владивосток"/>
        <s v="Владимир"/>
        <s v="Волгоград"/>
        <s v="Вологда"/>
        <s v="Воронеж"/>
        <s v="Екатеринбург"/>
        <s v="Ижевск"/>
        <s v="Иркутск"/>
        <s v="Казань"/>
        <s v="Калининград"/>
        <s v="Калуга"/>
        <s v="Кемерово"/>
        <s v="Киров"/>
        <s v="Краснодар"/>
        <s v="Красноярск"/>
        <s v="Крым"/>
        <s v="Липецк"/>
        <s v="Магнитогорск"/>
        <s v="Москва и МО"/>
        <s v="Набережные Челны"/>
        <s v="Нижний Новгород"/>
        <s v="Новокузнецк"/>
        <s v="Новосибирск"/>
        <s v="Омск"/>
        <s v="Оренбург"/>
        <s v="Пенза"/>
        <s v="Пермь"/>
        <s v="Петрозаводск"/>
        <s v="Псков"/>
        <s v="Пятигорск"/>
        <s v="Ростов-на-Дону"/>
        <s v="Рязань"/>
        <s v="Самара"/>
        <s v="Санкт-Петербург"/>
        <s v="Саратов"/>
        <s v="Сочи"/>
        <s v="Ставрополь"/>
        <s v="Сыктывкар"/>
        <s v="Тверь"/>
        <s v="Тольятти"/>
        <s v="Томск"/>
        <s v="Тула"/>
        <s v="Тюмень"/>
        <s v="Улан-Удэ"/>
        <s v="Ульяновск"/>
        <s v="Уфа"/>
        <s v="Хабаровск"/>
        <s v="Чебоксары"/>
        <s v="Челябинск"/>
        <s v="Чита"/>
        <s v="Ярославль"/>
      </sharedItems>
    </cacheField>
    <cacheField name="Регион" numFmtId="0">
      <sharedItems count="7">
        <s v="Волга"/>
        <s v="Московский"/>
        <s v="Северо-Запад"/>
        <s v="Сибирь и ДВ"/>
        <s v="Урал"/>
        <s v="Ц.Россия"/>
        <s v="Юг"/>
      </sharedItems>
    </cacheField>
    <cacheField name="Препарат" numFmtId="0">
      <sharedItems count="10">
        <s v="Препарат 1"/>
        <s v="Препарат 10"/>
        <s v="Препарат 2"/>
        <s v="Препарат 3"/>
        <s v="Препарат 4"/>
        <s v="Препарат 5"/>
        <s v="Препарат 6"/>
        <s v="Препарат 7"/>
        <s v="Препарат 8"/>
        <s v="Препарат 9"/>
      </sharedItems>
    </cacheField>
    <cacheField name="Продажи магазин 1" numFmtId="0">
      <sharedItems containsSemiMixedTypes="0" containsString="0" containsNumber="1" containsInteger="1" minValue="116" maxValue="99457" count="180">
        <n v="116"/>
        <n v="618"/>
        <n v="1901"/>
        <n v="2092"/>
        <n v="2173"/>
        <n v="2668"/>
        <n v="2820"/>
        <n v="3301"/>
        <n v="4733"/>
        <n v="4739"/>
        <n v="5148"/>
        <n v="5649"/>
        <n v="5882"/>
        <n v="5970"/>
        <n v="6172"/>
        <n v="6336"/>
        <n v="6736"/>
        <n v="8252"/>
        <n v="10155"/>
        <n v="10389"/>
        <n v="10571"/>
        <n v="10843"/>
        <n v="11121"/>
        <n v="11341"/>
        <n v="12337"/>
        <n v="12467"/>
        <n v="13221"/>
        <n v="13306"/>
        <n v="13344"/>
        <n v="14152"/>
        <n v="14557"/>
        <n v="15250"/>
        <n v="15315"/>
        <n v="15807"/>
        <n v="15887"/>
        <n v="15959"/>
        <n v="16527"/>
        <n v="17274"/>
        <n v="17610"/>
        <n v="18016"/>
        <n v="18177"/>
        <n v="19835"/>
        <n v="20165"/>
        <n v="20356"/>
        <n v="20812"/>
        <n v="20859"/>
        <n v="21063"/>
        <n v="21141"/>
        <n v="21636"/>
        <n v="21760"/>
        <n v="21870"/>
        <n v="22031"/>
        <n v="23817"/>
        <n v="23866"/>
        <n v="24776"/>
        <n v="25072"/>
        <n v="25122"/>
        <n v="26539"/>
        <n v="26876"/>
        <n v="26899"/>
        <n v="27011"/>
        <n v="27221"/>
        <n v="27477"/>
        <n v="27494"/>
        <n v="27632"/>
        <n v="28584"/>
        <n v="29445"/>
        <n v="29754"/>
        <n v="30175"/>
        <n v="30615"/>
        <n v="30821"/>
        <n v="31238"/>
        <n v="31270"/>
        <n v="31282"/>
        <n v="31565"/>
        <n v="31989"/>
        <n v="32872"/>
        <n v="33305"/>
        <n v="34420"/>
        <n v="35617"/>
        <n v="36718"/>
        <n v="37104"/>
        <n v="37408"/>
        <n v="38572"/>
        <n v="38783"/>
        <n v="39022"/>
        <n v="39658"/>
        <n v="43455"/>
        <n v="43557"/>
        <n v="43909"/>
        <n v="44939"/>
        <n v="45964"/>
        <n v="46367"/>
        <n v="46579"/>
        <n v="49596"/>
        <n v="50226"/>
        <n v="50553"/>
        <n v="51273"/>
        <n v="52788"/>
        <n v="53417"/>
        <n v="53530"/>
        <n v="53613"/>
        <n v="53745"/>
        <n v="54459"/>
        <n v="54461"/>
        <n v="54976"/>
        <n v="55449"/>
        <n v="55536"/>
        <n v="55725"/>
        <n v="55781"/>
        <n v="55825"/>
        <n v="58604"/>
        <n v="60293"/>
        <n v="60616"/>
        <n v="61068"/>
        <n v="61307"/>
        <n v="63747"/>
        <n v="65106"/>
        <n v="65122"/>
        <n v="68001"/>
        <n v="68576"/>
        <n v="69272"/>
        <n v="69435"/>
        <n v="69738"/>
        <n v="69819"/>
        <n v="71150"/>
        <n v="71738"/>
        <n v="72003"/>
        <n v="72523"/>
        <n v="72752"/>
        <n v="72923"/>
        <n v="73124"/>
        <n v="73473"/>
        <n v="73745"/>
        <n v="74067"/>
        <n v="74353"/>
        <n v="74495"/>
        <n v="75215"/>
        <n v="76123"/>
        <n v="76479"/>
        <n v="76908"/>
        <n v="77309"/>
        <n v="78279"/>
        <n v="78332"/>
        <n v="79230"/>
        <n v="80478"/>
        <n v="81371"/>
        <n v="81617"/>
        <n v="81868"/>
        <n v="82049"/>
        <n v="82149"/>
        <n v="82555"/>
        <n v="83430"/>
        <n v="84208"/>
        <n v="84707"/>
        <n v="84745"/>
        <n v="86152"/>
        <n v="87170"/>
        <n v="88375"/>
        <n v="88669"/>
        <n v="89089"/>
        <n v="89228"/>
        <n v="89669"/>
        <n v="90157"/>
        <n v="92107"/>
        <n v="94448"/>
        <n v="94890"/>
        <n v="94978"/>
        <n v="96260"/>
        <n v="96733"/>
        <n v="97182"/>
        <n v="97293"/>
        <n v="97505"/>
        <n v="97893"/>
        <n v="98292"/>
        <n v="98294"/>
        <n v="98358"/>
        <n v="98446"/>
        <n v="98733"/>
        <n v="99457"/>
      </sharedItems>
    </cacheField>
    <cacheField name="Продажи магазин 2" numFmtId="0">
      <sharedItems containsSemiMixedTypes="0" containsString="0" containsNumber="1" containsInteger="1" minValue="564" maxValue="99370" count="180">
        <n v="564"/>
        <n v="1308"/>
        <n v="1365"/>
        <n v="2225"/>
        <n v="2334"/>
        <n v="2880"/>
        <n v="3833"/>
        <n v="4186"/>
        <n v="4318"/>
        <n v="5753"/>
        <n v="6872"/>
        <n v="7010"/>
        <n v="8362"/>
        <n v="9703"/>
        <n v="9715"/>
        <n v="9992"/>
        <n v="10883"/>
        <n v="11286"/>
        <n v="11683"/>
        <n v="12435"/>
        <n v="12759"/>
        <n v="12911"/>
        <n v="13083"/>
        <n v="13574"/>
        <n v="14778"/>
        <n v="14891"/>
        <n v="16235"/>
        <n v="16237"/>
        <n v="16336"/>
        <n v="16394"/>
        <n v="16467"/>
        <n v="17180"/>
        <n v="17234"/>
        <n v="17973"/>
        <n v="18613"/>
        <n v="18623"/>
        <n v="19032"/>
        <n v="19191"/>
        <n v="19232"/>
        <n v="21482"/>
        <n v="21545"/>
        <n v="21570"/>
        <n v="22752"/>
        <n v="23386"/>
        <n v="23780"/>
        <n v="24816"/>
        <n v="25909"/>
        <n v="26617"/>
        <n v="27029"/>
        <n v="27033"/>
        <n v="27203"/>
        <n v="27348"/>
        <n v="28520"/>
        <n v="28953"/>
        <n v="29012"/>
        <n v="29359"/>
        <n v="29372"/>
        <n v="30912"/>
        <n v="33495"/>
        <n v="33570"/>
        <n v="34052"/>
        <n v="34112"/>
        <n v="35823"/>
        <n v="36258"/>
        <n v="36533"/>
        <n v="36693"/>
        <n v="36803"/>
        <n v="38309"/>
        <n v="39103"/>
        <n v="39273"/>
        <n v="40265"/>
        <n v="40847"/>
        <n v="41525"/>
        <n v="41885"/>
        <n v="43958"/>
        <n v="44205"/>
        <n v="44212"/>
        <n v="46596"/>
        <n v="47102"/>
        <n v="47497"/>
        <n v="47886"/>
        <n v="48184"/>
        <n v="48390"/>
        <n v="50730"/>
        <n v="51590"/>
        <n v="51614"/>
        <n v="54544"/>
        <n v="54686"/>
        <n v="55483"/>
        <n v="55622"/>
        <n v="56078"/>
        <n v="56115"/>
        <n v="56620"/>
        <n v="56637"/>
        <n v="56775"/>
        <n v="56914"/>
        <n v="58217"/>
        <n v="59651"/>
        <n v="59652"/>
        <n v="59786"/>
        <n v="60860"/>
        <n v="61316"/>
        <n v="62393"/>
        <n v="63369"/>
        <n v="63439"/>
        <n v="63812"/>
        <n v="63910"/>
        <n v="64277"/>
        <n v="65187"/>
        <n v="65312"/>
        <n v="65386"/>
        <n v="65927"/>
        <n v="66155"/>
        <n v="66292"/>
        <n v="66412"/>
        <n v="66475"/>
        <n v="66975"/>
        <n v="67296"/>
        <n v="67691"/>
        <n v="67788"/>
        <n v="68157"/>
        <n v="69660"/>
        <n v="69815"/>
        <n v="70783"/>
        <n v="70991"/>
        <n v="71125"/>
        <n v="71560"/>
        <n v="71785"/>
        <n v="71994"/>
        <n v="72418"/>
        <n v="72472"/>
        <n v="72491"/>
        <n v="72569"/>
        <n v="72589"/>
        <n v="73241"/>
        <n v="74112"/>
        <n v="75564"/>
        <n v="76626"/>
        <n v="77386"/>
        <n v="78983"/>
        <n v="78997"/>
        <n v="79259"/>
        <n v="80584"/>
        <n v="81217"/>
        <n v="81604"/>
        <n v="82592"/>
        <n v="82761"/>
        <n v="82856"/>
        <n v="83017"/>
        <n v="83089"/>
        <n v="84698"/>
        <n v="84916"/>
        <n v="85402"/>
        <n v="85778"/>
        <n v="85889"/>
        <n v="86190"/>
        <n v="86445"/>
        <n v="87249"/>
        <n v="87705"/>
        <n v="87822"/>
        <n v="87975"/>
        <n v="88013"/>
        <n v="88138"/>
        <n v="88165"/>
        <n v="88524"/>
        <n v="89859"/>
        <n v="90515"/>
        <n v="91113"/>
        <n v="92589"/>
        <n v="92951"/>
        <n v="93051"/>
        <n v="93516"/>
        <n v="93678"/>
        <n v="94095"/>
        <n v="94926"/>
        <n v="95240"/>
        <n v="97716"/>
        <n v="97963"/>
        <n v="98885"/>
        <n v="99370"/>
      </sharedItems>
    </cacheField>
    <cacheField name="Продажи магазин 3" numFmtId="0">
      <sharedItems containsSemiMixedTypes="0" containsString="0" containsNumber="1" containsInteger="1" minValue="428" maxValue="99542" count="180">
        <n v="428"/>
        <n v="450"/>
        <n v="813"/>
        <n v="978"/>
        <n v="3439"/>
        <n v="3560"/>
        <n v="4934"/>
        <n v="5625"/>
        <n v="5730"/>
        <n v="5742"/>
        <n v="6050"/>
        <n v="7835"/>
        <n v="8869"/>
        <n v="8895"/>
        <n v="9575"/>
        <n v="9932"/>
        <n v="9954"/>
        <n v="10768"/>
        <n v="13202"/>
        <n v="14393"/>
        <n v="14742"/>
        <n v="15615"/>
        <n v="16512"/>
        <n v="16535"/>
        <n v="16993"/>
        <n v="16994"/>
        <n v="18873"/>
        <n v="19396"/>
        <n v="19692"/>
        <n v="19782"/>
        <n v="19914"/>
        <n v="20717"/>
        <n v="21036"/>
        <n v="21923"/>
        <n v="21963"/>
        <n v="22175"/>
        <n v="22446"/>
        <n v="23863"/>
        <n v="24031"/>
        <n v="24487"/>
        <n v="25477"/>
        <n v="27268"/>
        <n v="27764"/>
        <n v="28629"/>
        <n v="28693"/>
        <n v="28754"/>
        <n v="28955"/>
        <n v="29504"/>
        <n v="29594"/>
        <n v="29698"/>
        <n v="31275"/>
        <n v="31330"/>
        <n v="31344"/>
        <n v="31959"/>
        <n v="31969"/>
        <n v="32818"/>
        <n v="32854"/>
        <n v="33256"/>
        <n v="33359"/>
        <n v="33782"/>
        <n v="34065"/>
        <n v="34329"/>
        <n v="34666"/>
        <n v="34807"/>
        <n v="35536"/>
        <n v="35572"/>
        <n v="36223"/>
        <n v="37164"/>
        <n v="37231"/>
        <n v="37401"/>
        <n v="37519"/>
        <n v="38088"/>
        <n v="38153"/>
        <n v="39017"/>
        <n v="39394"/>
        <n v="39641"/>
        <n v="39647"/>
        <n v="40079"/>
        <n v="42352"/>
        <n v="42558"/>
        <n v="43425"/>
        <n v="43540"/>
        <n v="43701"/>
        <n v="44036"/>
        <n v="44778"/>
        <n v="45016"/>
        <n v="45776"/>
        <n v="46955"/>
        <n v="47316"/>
        <n v="47678"/>
        <n v="48938"/>
        <n v="48960"/>
        <n v="49133"/>
        <n v="50927"/>
        <n v="51657"/>
        <n v="52641"/>
        <n v="54881"/>
        <n v="55915"/>
        <n v="55995"/>
        <n v="57707"/>
        <n v="59296"/>
        <n v="59578"/>
        <n v="59815"/>
        <n v="60087"/>
        <n v="60338"/>
        <n v="60639"/>
        <n v="61063"/>
        <n v="61218"/>
        <n v="61601"/>
        <n v="63084"/>
        <n v="64021"/>
        <n v="64346"/>
        <n v="64965"/>
        <n v="66338"/>
        <n v="67632"/>
        <n v="68793"/>
        <n v="68989"/>
        <n v="69336"/>
        <n v="69526"/>
        <n v="70226"/>
        <n v="71391"/>
        <n v="71835"/>
        <n v="72733"/>
        <n v="73333"/>
        <n v="73764"/>
        <n v="73937"/>
        <n v="74887"/>
        <n v="76406"/>
        <n v="77396"/>
        <n v="77683"/>
        <n v="78499"/>
        <n v="79050"/>
        <n v="79073"/>
        <n v="79165"/>
        <n v="79332"/>
        <n v="80170"/>
        <n v="82049"/>
        <n v="82204"/>
        <n v="82232"/>
        <n v="82392"/>
        <n v="82925"/>
        <n v="83925"/>
        <n v="84267"/>
        <n v="84417"/>
        <n v="85660"/>
        <n v="86226"/>
        <n v="87404"/>
        <n v="87441"/>
        <n v="87639"/>
        <n v="87996"/>
        <n v="88286"/>
        <n v="88537"/>
        <n v="88683"/>
        <n v="88819"/>
        <n v="89114"/>
        <n v="89982"/>
        <n v="91056"/>
        <n v="91121"/>
        <n v="91184"/>
        <n v="91220"/>
        <n v="91314"/>
        <n v="91336"/>
        <n v="91418"/>
        <n v="93238"/>
        <n v="93921"/>
        <n v="94038"/>
        <n v="94313"/>
        <n v="94600"/>
        <n v="96441"/>
        <n v="96785"/>
        <n v="97454"/>
        <n v="98020"/>
        <n v="98061"/>
        <n v="98089"/>
        <n v="98483"/>
        <n v="98603"/>
        <n v="98774"/>
        <n v="98896"/>
        <n v="99495"/>
        <n v="99542"/>
      </sharedItems>
    </cacheField>
    <cacheField name="Итого" numFmtId="0">
      <sharedItems containsSemiMixedTypes="0" containsString="0" containsNumber="1" containsInteger="1" minValue="32453" maxValue="292306" count="180">
        <n v="32453"/>
        <n v="40605"/>
        <n v="52794"/>
        <n v="56247"/>
        <n v="58526"/>
        <n v="60932"/>
        <n v="61416"/>
        <n v="71247"/>
        <n v="72900"/>
        <n v="74013"/>
        <n v="74470"/>
        <n v="75786"/>
        <n v="76390"/>
        <n v="77417"/>
        <n v="80911"/>
        <n v="82483"/>
        <n v="82487"/>
        <n v="82970"/>
        <n v="84389"/>
        <n v="85077"/>
        <n v="85103"/>
        <n v="86163"/>
        <n v="88748"/>
        <n v="89566"/>
        <n v="89987"/>
        <n v="90453"/>
        <n v="91999"/>
        <n v="92667"/>
        <n v="93145"/>
        <n v="95401"/>
        <n v="95720"/>
        <n v="96200"/>
        <n v="98582"/>
        <n v="101101"/>
        <n v="102096"/>
        <n v="102704"/>
        <n v="103498"/>
        <n v="104299"/>
        <n v="108459"/>
        <n v="108532"/>
        <n v="109964"/>
        <n v="112385"/>
        <n v="112728"/>
        <n v="113197"/>
        <n v="113201"/>
        <n v="113605"/>
        <n v="113730"/>
        <n v="113745"/>
        <n v="114434"/>
        <n v="114958"/>
        <n v="115223"/>
        <n v="115338"/>
        <n v="116674"/>
        <n v="116919"/>
        <n v="117891"/>
        <n v="120241"/>
        <n v="120295"/>
        <n v="120767"/>
        <n v="120901"/>
        <n v="121281"/>
        <n v="123039"/>
        <n v="123851"/>
        <n v="125012"/>
        <n v="126089"/>
        <n v="126282"/>
        <n v="130689"/>
        <n v="130982"/>
        <n v="132386"/>
        <n v="134965"/>
        <n v="135162"/>
        <n v="136460"/>
        <n v="136584"/>
        <n v="137004"/>
        <n v="137072"/>
        <n v="137438"/>
        <n v="138928"/>
        <n v="140312"/>
        <n v="140743"/>
        <n v="141528"/>
        <n v="142112"/>
        <n v="142230"/>
        <n v="142354"/>
        <n v="142800"/>
        <n v="143017"/>
        <n v="144077"/>
        <n v="144111"/>
        <n v="144238"/>
        <n v="146455"/>
        <n v="147807"/>
        <n v="148776"/>
        <n v="148996"/>
        <n v="149868"/>
        <n v="151559"/>
        <n v="152944"/>
        <n v="154429"/>
        <n v="155566"/>
        <n v="156190"/>
        <n v="156818"/>
        <n v="157008"/>
        <n v="157744"/>
        <n v="159010"/>
        <n v="161242"/>
        <n v="162357"/>
        <n v="163352"/>
        <n v="163492"/>
        <n v="163562"/>
        <n v="165223"/>
        <n v="166331"/>
        <n v="167414"/>
        <n v="168254"/>
        <n v="168835"/>
        <n v="171356"/>
        <n v="171742"/>
        <n v="172148"/>
        <n v="172474"/>
        <n v="172717"/>
        <n v="173525"/>
        <n v="173947"/>
        <n v="175261"/>
        <n v="175831"/>
        <n v="176712"/>
        <n v="176745"/>
        <n v="178859"/>
        <n v="179102"/>
        <n v="180589"/>
        <n v="181250"/>
        <n v="181893"/>
        <n v="186376"/>
        <n v="186829"/>
        <n v="187308"/>
        <n v="187452"/>
        <n v="188040"/>
        <n v="188961"/>
        <n v="189314"/>
        <n v="189727"/>
        <n v="190470"/>
        <n v="191822"/>
        <n v="192650"/>
        <n v="193196"/>
        <n v="193208"/>
        <n v="193563"/>
        <n v="193687"/>
        <n v="195138"/>
        <n v="195477"/>
        <n v="197145"/>
        <n v="197437"/>
        <n v="200558"/>
        <n v="202557"/>
        <n v="202765"/>
        <n v="202777"/>
        <n v="203103"/>
        <n v="203632"/>
        <n v="206280"/>
        <n v="206763"/>
        <n v="206946"/>
        <n v="208219"/>
        <n v="208468"/>
        <n v="210124"/>
        <n v="210703"/>
        <n v="211977"/>
        <n v="212896"/>
        <n v="215672"/>
        <n v="215973"/>
        <n v="216094"/>
        <n v="216157"/>
        <n v="216834"/>
        <n v="218420"/>
        <n v="219109"/>
        <n v="219410"/>
        <n v="221106"/>
        <n v="224945"/>
        <n v="233670"/>
        <n v="235397"/>
        <n v="236793"/>
        <n v="238299"/>
        <n v="244407"/>
        <n v="247041"/>
        <n v="256310"/>
        <n v="260898"/>
        <n v="29230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2"/>
    <x v="41"/>
    <x v="39"/>
    <x v="12"/>
    <x v="4"/>
    <x v="0"/>
    <x v="151"/>
    <x v="123"/>
    <x v="96"/>
    <x v="155"/>
  </r>
  <r>
    <x v="2"/>
    <x v="42"/>
    <x v="152"/>
    <x v="12"/>
    <x v="4"/>
    <x v="6"/>
    <x v="124"/>
    <x v="116"/>
    <x v="27"/>
    <x v="96"/>
  </r>
  <r>
    <x v="0"/>
    <x v="48"/>
    <x v="45"/>
    <x v="14"/>
    <x v="0"/>
    <x v="4"/>
    <x v="2"/>
    <x v="172"/>
    <x v="121"/>
    <x v="108"/>
  </r>
  <r>
    <x v="0"/>
    <x v="10"/>
    <x v="140"/>
    <x v="14"/>
    <x v="0"/>
    <x v="1"/>
    <x v="137"/>
    <x v="173"/>
    <x v="116"/>
    <x v="174"/>
  </r>
  <r>
    <x v="2"/>
    <x v="44"/>
    <x v="3"/>
    <x v="25"/>
    <x v="0"/>
    <x v="0"/>
    <x v="108"/>
    <x v="82"/>
    <x v="141"/>
    <x v="131"/>
  </r>
  <r>
    <x v="1"/>
    <x v="14"/>
    <x v="89"/>
    <x v="25"/>
    <x v="0"/>
    <x v="0"/>
    <x v="4"/>
    <x v="92"/>
    <x v="24"/>
    <x v="11"/>
  </r>
  <r>
    <x v="2"/>
    <x v="60"/>
    <x v="91"/>
    <x v="26"/>
    <x v="0"/>
    <x v="4"/>
    <x v="118"/>
    <x v="84"/>
    <x v="38"/>
    <x v="77"/>
  </r>
  <r>
    <x v="1"/>
    <x v="58"/>
    <x v="92"/>
    <x v="26"/>
    <x v="0"/>
    <x v="6"/>
    <x v="34"/>
    <x v="174"/>
    <x v="16"/>
    <x v="57"/>
  </r>
  <r>
    <x v="1"/>
    <x v="64"/>
    <x v="154"/>
    <x v="50"/>
    <x v="0"/>
    <x v="5"/>
    <x v="104"/>
    <x v="95"/>
    <x v="69"/>
    <x v="89"/>
  </r>
  <r>
    <x v="1"/>
    <x v="30"/>
    <x v="155"/>
    <x v="50"/>
    <x v="0"/>
    <x v="2"/>
    <x v="160"/>
    <x v="109"/>
    <x v="139"/>
    <x v="173"/>
  </r>
  <r>
    <x v="0"/>
    <x v="8"/>
    <x v="78"/>
    <x v="53"/>
    <x v="0"/>
    <x v="4"/>
    <x v="170"/>
    <x v="131"/>
    <x v="42"/>
    <x v="145"/>
  </r>
  <r>
    <x v="1"/>
    <x v="18"/>
    <x v="43"/>
    <x v="53"/>
    <x v="0"/>
    <x v="8"/>
    <x v="96"/>
    <x v="83"/>
    <x v="2"/>
    <x v="34"/>
  </r>
  <r>
    <x v="1"/>
    <x v="60"/>
    <x v="162"/>
    <x v="53"/>
    <x v="0"/>
    <x v="4"/>
    <x v="101"/>
    <x v="147"/>
    <x v="45"/>
    <x v="106"/>
  </r>
  <r>
    <x v="2"/>
    <x v="54"/>
    <x v="168"/>
    <x v="53"/>
    <x v="0"/>
    <x v="3"/>
    <x v="171"/>
    <x v="107"/>
    <x v="92"/>
    <x v="158"/>
  </r>
  <r>
    <x v="1"/>
    <x v="62"/>
    <x v="20"/>
    <x v="6"/>
    <x v="3"/>
    <x v="2"/>
    <x v="69"/>
    <x v="60"/>
    <x v="90"/>
    <x v="45"/>
  </r>
  <r>
    <x v="1"/>
    <x v="8"/>
    <x v="110"/>
    <x v="6"/>
    <x v="3"/>
    <x v="1"/>
    <x v="24"/>
    <x v="145"/>
    <x v="144"/>
    <x v="124"/>
  </r>
  <r>
    <x v="2"/>
    <x v="47"/>
    <x v="41"/>
    <x v="13"/>
    <x v="3"/>
    <x v="4"/>
    <x v="81"/>
    <x v="114"/>
    <x v="12"/>
    <x v="41"/>
  </r>
  <r>
    <x v="1"/>
    <x v="41"/>
    <x v="42"/>
    <x v="13"/>
    <x v="3"/>
    <x v="3"/>
    <x v="140"/>
    <x v="59"/>
    <x v="39"/>
    <x v="68"/>
  </r>
  <r>
    <x v="1"/>
    <x v="45"/>
    <x v="64"/>
    <x v="20"/>
    <x v="3"/>
    <x v="1"/>
    <x v="153"/>
    <x v="79"/>
    <x v="146"/>
    <x v="167"/>
  </r>
  <r>
    <x v="1"/>
    <x v="33"/>
    <x v="65"/>
    <x v="20"/>
    <x v="3"/>
    <x v="3"/>
    <x v="43"/>
    <x v="37"/>
    <x v="126"/>
    <x v="48"/>
  </r>
  <r>
    <x v="0"/>
    <x v="43"/>
    <x v="149"/>
    <x v="20"/>
    <x v="3"/>
    <x v="2"/>
    <x v="112"/>
    <x v="143"/>
    <x v="91"/>
    <x v="135"/>
  </r>
  <r>
    <x v="2"/>
    <x v="74"/>
    <x v="159"/>
    <x v="20"/>
    <x v="3"/>
    <x v="7"/>
    <x v="85"/>
    <x v="39"/>
    <x v="0"/>
    <x v="5"/>
  </r>
  <r>
    <x v="1"/>
    <x v="6"/>
    <x v="144"/>
    <x v="46"/>
    <x v="3"/>
    <x v="6"/>
    <x v="51"/>
    <x v="5"/>
    <x v="153"/>
    <x v="46"/>
  </r>
  <r>
    <x v="2"/>
    <x v="2"/>
    <x v="145"/>
    <x v="46"/>
    <x v="3"/>
    <x v="9"/>
    <x v="87"/>
    <x v="12"/>
    <x v="133"/>
    <x v="66"/>
  </r>
  <r>
    <x v="1"/>
    <x v="1"/>
    <x v="4"/>
    <x v="52"/>
    <x v="3"/>
    <x v="1"/>
    <x v="158"/>
    <x v="35"/>
    <x v="8"/>
    <x v="42"/>
  </r>
  <r>
    <x v="2"/>
    <x v="36"/>
    <x v="14"/>
    <x v="52"/>
    <x v="3"/>
    <x v="7"/>
    <x v="175"/>
    <x v="170"/>
    <x v="112"/>
    <x v="177"/>
  </r>
  <r>
    <x v="0"/>
    <x v="38"/>
    <x v="15"/>
    <x v="4"/>
    <x v="3"/>
    <x v="5"/>
    <x v="37"/>
    <x v="63"/>
    <x v="149"/>
    <x v="78"/>
  </r>
  <r>
    <x v="1"/>
    <x v="22"/>
    <x v="33"/>
    <x v="52"/>
    <x v="3"/>
    <x v="1"/>
    <x v="89"/>
    <x v="32"/>
    <x v="88"/>
    <x v="38"/>
  </r>
  <r>
    <x v="2"/>
    <x v="67"/>
    <x v="51"/>
    <x v="52"/>
    <x v="3"/>
    <x v="1"/>
    <x v="1"/>
    <x v="55"/>
    <x v="83"/>
    <x v="9"/>
  </r>
  <r>
    <x v="1"/>
    <x v="52"/>
    <x v="75"/>
    <x v="52"/>
    <x v="3"/>
    <x v="3"/>
    <x v="26"/>
    <x v="105"/>
    <x v="128"/>
    <x v="94"/>
  </r>
  <r>
    <x v="2"/>
    <x v="55"/>
    <x v="76"/>
    <x v="52"/>
    <x v="3"/>
    <x v="5"/>
    <x v="17"/>
    <x v="167"/>
    <x v="6"/>
    <x v="37"/>
  </r>
  <r>
    <x v="2"/>
    <x v="25"/>
    <x v="109"/>
    <x v="52"/>
    <x v="3"/>
    <x v="3"/>
    <x v="111"/>
    <x v="72"/>
    <x v="89"/>
    <x v="88"/>
  </r>
  <r>
    <x v="2"/>
    <x v="0"/>
    <x v="125"/>
    <x v="52"/>
    <x v="3"/>
    <x v="8"/>
    <x v="99"/>
    <x v="26"/>
    <x v="30"/>
    <x v="23"/>
  </r>
  <r>
    <x v="2"/>
    <x v="11"/>
    <x v="157"/>
    <x v="52"/>
    <x v="3"/>
    <x v="9"/>
    <x v="121"/>
    <x v="24"/>
    <x v="68"/>
    <x v="59"/>
  </r>
  <r>
    <x v="1"/>
    <x v="71"/>
    <x v="158"/>
    <x v="52"/>
    <x v="3"/>
    <x v="8"/>
    <x v="52"/>
    <x v="99"/>
    <x v="154"/>
    <x v="115"/>
  </r>
  <r>
    <x v="0"/>
    <x v="4"/>
    <x v="169"/>
    <x v="52"/>
    <x v="3"/>
    <x v="9"/>
    <x v="173"/>
    <x v="127"/>
    <x v="159"/>
    <x v="178"/>
  </r>
  <r>
    <x v="2"/>
    <x v="63"/>
    <x v="171"/>
    <x v="52"/>
    <x v="3"/>
    <x v="9"/>
    <x v="64"/>
    <x v="179"/>
    <x v="162"/>
    <x v="166"/>
  </r>
  <r>
    <x v="1"/>
    <x v="26"/>
    <x v="172"/>
    <x v="52"/>
    <x v="3"/>
    <x v="5"/>
    <x v="31"/>
    <x v="152"/>
    <x v="80"/>
    <x v="84"/>
  </r>
  <r>
    <x v="2"/>
    <x v="34"/>
    <x v="173"/>
    <x v="52"/>
    <x v="3"/>
    <x v="9"/>
    <x v="44"/>
    <x v="158"/>
    <x v="122"/>
    <x v="125"/>
  </r>
  <r>
    <x v="0"/>
    <x v="41"/>
    <x v="18"/>
    <x v="49"/>
    <x v="3"/>
    <x v="9"/>
    <x v="27"/>
    <x v="125"/>
    <x v="95"/>
    <x v="73"/>
  </r>
  <r>
    <x v="1"/>
    <x v="42"/>
    <x v="153"/>
    <x v="49"/>
    <x v="3"/>
    <x v="4"/>
    <x v="169"/>
    <x v="74"/>
    <x v="57"/>
    <x v="117"/>
  </r>
  <r>
    <x v="1"/>
    <x v="51"/>
    <x v="166"/>
    <x v="55"/>
    <x v="3"/>
    <x v="6"/>
    <x v="84"/>
    <x v="120"/>
    <x v="151"/>
    <x v="143"/>
  </r>
  <r>
    <x v="1"/>
    <x v="28"/>
    <x v="167"/>
    <x v="55"/>
    <x v="3"/>
    <x v="3"/>
    <x v="40"/>
    <x v="134"/>
    <x v="147"/>
    <x v="122"/>
  </r>
  <r>
    <x v="1"/>
    <x v="9"/>
    <x v="83"/>
    <x v="24"/>
    <x v="1"/>
    <x v="7"/>
    <x v="10"/>
    <x v="69"/>
    <x v="54"/>
    <x v="12"/>
  </r>
  <r>
    <x v="2"/>
    <x v="20"/>
    <x v="85"/>
    <x v="24"/>
    <x v="1"/>
    <x v="5"/>
    <x v="116"/>
    <x v="76"/>
    <x v="15"/>
    <x v="54"/>
  </r>
  <r>
    <x v="2"/>
    <x v="29"/>
    <x v="101"/>
    <x v="30"/>
    <x v="4"/>
    <x v="3"/>
    <x v="33"/>
    <x v="49"/>
    <x v="76"/>
    <x v="16"/>
  </r>
  <r>
    <x v="2"/>
    <x v="54"/>
    <x v="102"/>
    <x v="30"/>
    <x v="4"/>
    <x v="2"/>
    <x v="174"/>
    <x v="175"/>
    <x v="176"/>
    <x v="179"/>
  </r>
  <r>
    <x v="2"/>
    <x v="68"/>
    <x v="82"/>
    <x v="31"/>
    <x v="0"/>
    <x v="5"/>
    <x v="59"/>
    <x v="166"/>
    <x v="7"/>
    <x v="60"/>
  </r>
  <r>
    <x v="1"/>
    <x v="31"/>
    <x v="104"/>
    <x v="31"/>
    <x v="0"/>
    <x v="2"/>
    <x v="167"/>
    <x v="144"/>
    <x v="49"/>
    <x v="152"/>
  </r>
  <r>
    <x v="0"/>
    <x v="72"/>
    <x v="105"/>
    <x v="31"/>
    <x v="0"/>
    <x v="7"/>
    <x v="25"/>
    <x v="100"/>
    <x v="143"/>
    <x v="99"/>
  </r>
  <r>
    <x v="2"/>
    <x v="29"/>
    <x v="122"/>
    <x v="31"/>
    <x v="0"/>
    <x v="3"/>
    <x v="168"/>
    <x v="71"/>
    <x v="131"/>
    <x v="164"/>
  </r>
  <r>
    <x v="0"/>
    <x v="19"/>
    <x v="119"/>
    <x v="38"/>
    <x v="0"/>
    <x v="1"/>
    <x v="139"/>
    <x v="77"/>
    <x v="32"/>
    <x v="85"/>
  </r>
  <r>
    <x v="1"/>
    <x v="27"/>
    <x v="120"/>
    <x v="38"/>
    <x v="0"/>
    <x v="4"/>
    <x v="75"/>
    <x v="21"/>
    <x v="170"/>
    <x v="81"/>
  </r>
  <r>
    <x v="2"/>
    <x v="33"/>
    <x v="123"/>
    <x v="40"/>
    <x v="0"/>
    <x v="9"/>
    <x v="88"/>
    <x v="0"/>
    <x v="177"/>
    <x v="83"/>
  </r>
  <r>
    <x v="0"/>
    <x v="17"/>
    <x v="124"/>
    <x v="40"/>
    <x v="0"/>
    <x v="3"/>
    <x v="66"/>
    <x v="162"/>
    <x v="173"/>
    <x v="161"/>
  </r>
  <r>
    <x v="0"/>
    <x v="3"/>
    <x v="143"/>
    <x v="45"/>
    <x v="0"/>
    <x v="9"/>
    <x v="45"/>
    <x v="98"/>
    <x v="108"/>
    <x v="79"/>
  </r>
  <r>
    <x v="2"/>
    <x v="68"/>
    <x v="11"/>
    <x v="51"/>
    <x v="4"/>
    <x v="7"/>
    <x v="13"/>
    <x v="155"/>
    <x v="5"/>
    <x v="30"/>
  </r>
  <r>
    <x v="2"/>
    <x v="46"/>
    <x v="156"/>
    <x v="51"/>
    <x v="4"/>
    <x v="0"/>
    <x v="127"/>
    <x v="115"/>
    <x v="1"/>
    <x v="75"/>
  </r>
  <r>
    <x v="2"/>
    <x v="12"/>
    <x v="6"/>
    <x v="0"/>
    <x v="2"/>
    <x v="0"/>
    <x v="55"/>
    <x v="13"/>
    <x v="160"/>
    <x v="63"/>
  </r>
  <r>
    <x v="2"/>
    <x v="5"/>
    <x v="7"/>
    <x v="0"/>
    <x v="2"/>
    <x v="5"/>
    <x v="145"/>
    <x v="128"/>
    <x v="140"/>
    <x v="172"/>
  </r>
  <r>
    <x v="0"/>
    <x v="19"/>
    <x v="87"/>
    <x v="0"/>
    <x v="2"/>
    <x v="1"/>
    <x v="39"/>
    <x v="106"/>
    <x v="50"/>
    <x v="44"/>
  </r>
  <r>
    <x v="1"/>
    <x v="23"/>
    <x v="88"/>
    <x v="0"/>
    <x v="2"/>
    <x v="9"/>
    <x v="19"/>
    <x v="90"/>
    <x v="102"/>
    <x v="64"/>
  </r>
  <r>
    <x v="1"/>
    <x v="61"/>
    <x v="90"/>
    <x v="0"/>
    <x v="2"/>
    <x v="4"/>
    <x v="63"/>
    <x v="138"/>
    <x v="152"/>
    <x v="140"/>
  </r>
  <r>
    <x v="1"/>
    <x v="39"/>
    <x v="19"/>
    <x v="5"/>
    <x v="2"/>
    <x v="9"/>
    <x v="58"/>
    <x v="101"/>
    <x v="148"/>
    <x v="119"/>
  </r>
  <r>
    <x v="2"/>
    <x v="41"/>
    <x v="93"/>
    <x v="5"/>
    <x v="2"/>
    <x v="1"/>
    <x v="147"/>
    <x v="163"/>
    <x v="67"/>
    <x v="154"/>
  </r>
  <r>
    <x v="0"/>
    <x v="56"/>
    <x v="25"/>
    <x v="9"/>
    <x v="2"/>
    <x v="6"/>
    <x v="114"/>
    <x v="66"/>
    <x v="55"/>
    <x v="65"/>
  </r>
  <r>
    <x v="2"/>
    <x v="24"/>
    <x v="26"/>
    <x v="9"/>
    <x v="2"/>
    <x v="3"/>
    <x v="142"/>
    <x v="132"/>
    <x v="97"/>
    <x v="153"/>
  </r>
  <r>
    <x v="1"/>
    <x v="66"/>
    <x v="59"/>
    <x v="43"/>
    <x v="2"/>
    <x v="7"/>
    <x v="82"/>
    <x v="64"/>
    <x v="166"/>
    <x v="109"/>
  </r>
  <r>
    <x v="2"/>
    <x v="57"/>
    <x v="137"/>
    <x v="43"/>
    <x v="2"/>
    <x v="6"/>
    <x v="16"/>
    <x v="139"/>
    <x v="47"/>
    <x v="50"/>
  </r>
  <r>
    <x v="1"/>
    <x v="67"/>
    <x v="53"/>
    <x v="33"/>
    <x v="2"/>
    <x v="8"/>
    <x v="106"/>
    <x v="88"/>
    <x v="9"/>
    <x v="52"/>
  </r>
  <r>
    <x v="2"/>
    <x v="55"/>
    <x v="108"/>
    <x v="33"/>
    <x v="2"/>
    <x v="8"/>
    <x v="155"/>
    <x v="29"/>
    <x v="107"/>
    <x v="102"/>
  </r>
  <r>
    <x v="0"/>
    <x v="49"/>
    <x v="46"/>
    <x v="15"/>
    <x v="2"/>
    <x v="0"/>
    <x v="11"/>
    <x v="4"/>
    <x v="127"/>
    <x v="18"/>
  </r>
  <r>
    <x v="0"/>
    <x v="37"/>
    <x v="47"/>
    <x v="15"/>
    <x v="2"/>
    <x v="1"/>
    <x v="157"/>
    <x v="154"/>
    <x v="19"/>
    <x v="130"/>
  </r>
  <r>
    <x v="0"/>
    <x v="36"/>
    <x v="111"/>
    <x v="34"/>
    <x v="2"/>
    <x v="8"/>
    <x v="172"/>
    <x v="148"/>
    <x v="65"/>
    <x v="163"/>
  </r>
  <r>
    <x v="0"/>
    <x v="69"/>
    <x v="112"/>
    <x v="34"/>
    <x v="2"/>
    <x v="0"/>
    <x v="146"/>
    <x v="108"/>
    <x v="113"/>
    <x v="160"/>
  </r>
  <r>
    <x v="1"/>
    <x v="17"/>
    <x v="121"/>
    <x v="39"/>
    <x v="2"/>
    <x v="9"/>
    <x v="138"/>
    <x v="168"/>
    <x v="60"/>
    <x v="149"/>
  </r>
  <r>
    <x v="0"/>
    <x v="34"/>
    <x v="72"/>
    <x v="39"/>
    <x v="2"/>
    <x v="5"/>
    <x v="97"/>
    <x v="130"/>
    <x v="109"/>
    <x v="128"/>
  </r>
  <r>
    <x v="1"/>
    <x v="59"/>
    <x v="2"/>
    <x v="2"/>
    <x v="3"/>
    <x v="6"/>
    <x v="164"/>
    <x v="1"/>
    <x v="33"/>
    <x v="51"/>
  </r>
  <r>
    <x v="2"/>
    <x v="49"/>
    <x v="10"/>
    <x v="2"/>
    <x v="3"/>
    <x v="4"/>
    <x v="14"/>
    <x v="27"/>
    <x v="161"/>
    <x v="47"/>
  </r>
  <r>
    <x v="1"/>
    <x v="10"/>
    <x v="54"/>
    <x v="17"/>
    <x v="3"/>
    <x v="6"/>
    <x v="107"/>
    <x v="10"/>
    <x v="167"/>
    <x v="98"/>
  </r>
  <r>
    <x v="2"/>
    <x v="59"/>
    <x v="55"/>
    <x v="17"/>
    <x v="3"/>
    <x v="2"/>
    <x v="8"/>
    <x v="70"/>
    <x v="77"/>
    <x v="19"/>
  </r>
  <r>
    <x v="1"/>
    <x v="33"/>
    <x v="94"/>
    <x v="27"/>
    <x v="3"/>
    <x v="4"/>
    <x v="32"/>
    <x v="51"/>
    <x v="164"/>
    <x v="71"/>
  </r>
  <r>
    <x v="0"/>
    <x v="22"/>
    <x v="96"/>
    <x v="28"/>
    <x v="3"/>
    <x v="4"/>
    <x v="148"/>
    <x v="119"/>
    <x v="81"/>
    <x v="138"/>
  </r>
  <r>
    <x v="0"/>
    <x v="49"/>
    <x v="97"/>
    <x v="28"/>
    <x v="3"/>
    <x v="5"/>
    <x v="92"/>
    <x v="40"/>
    <x v="118"/>
    <x v="74"/>
  </r>
  <r>
    <x v="0"/>
    <x v="62"/>
    <x v="98"/>
    <x v="29"/>
    <x v="3"/>
    <x v="9"/>
    <x v="71"/>
    <x v="41"/>
    <x v="4"/>
    <x v="3"/>
  </r>
  <r>
    <x v="1"/>
    <x v="10"/>
    <x v="99"/>
    <x v="29"/>
    <x v="3"/>
    <x v="4"/>
    <x v="177"/>
    <x v="141"/>
    <x v="117"/>
    <x v="176"/>
  </r>
  <r>
    <x v="2"/>
    <x v="41"/>
    <x v="34"/>
    <x v="11"/>
    <x v="4"/>
    <x v="2"/>
    <x v="119"/>
    <x v="50"/>
    <x v="174"/>
    <x v="141"/>
  </r>
  <r>
    <x v="0"/>
    <x v="36"/>
    <x v="68"/>
    <x v="11"/>
    <x v="4"/>
    <x v="9"/>
    <x v="23"/>
    <x v="6"/>
    <x v="100"/>
    <x v="10"/>
  </r>
  <r>
    <x v="1"/>
    <x v="49"/>
    <x v="69"/>
    <x v="11"/>
    <x v="4"/>
    <x v="6"/>
    <x v="166"/>
    <x v="160"/>
    <x v="28"/>
    <x v="147"/>
  </r>
  <r>
    <x v="2"/>
    <x v="21"/>
    <x v="126"/>
    <x v="11"/>
    <x v="4"/>
    <x v="4"/>
    <x v="95"/>
    <x v="137"/>
    <x v="155"/>
    <x v="165"/>
  </r>
  <r>
    <x v="1"/>
    <x v="11"/>
    <x v="56"/>
    <x v="18"/>
    <x v="4"/>
    <x v="1"/>
    <x v="131"/>
    <x v="112"/>
    <x v="34"/>
    <x v="101"/>
  </r>
  <r>
    <x v="0"/>
    <x v="73"/>
    <x v="57"/>
    <x v="18"/>
    <x v="4"/>
    <x v="8"/>
    <x v="5"/>
    <x v="31"/>
    <x v="106"/>
    <x v="14"/>
  </r>
  <r>
    <x v="1"/>
    <x v="71"/>
    <x v="77"/>
    <x v="23"/>
    <x v="4"/>
    <x v="8"/>
    <x v="20"/>
    <x v="67"/>
    <x v="66"/>
    <x v="20"/>
  </r>
  <r>
    <x v="1"/>
    <x v="41"/>
    <x v="106"/>
    <x v="32"/>
    <x v="4"/>
    <x v="9"/>
    <x v="133"/>
    <x v="20"/>
    <x v="25"/>
    <x v="36"/>
  </r>
  <r>
    <x v="2"/>
    <x v="56"/>
    <x v="107"/>
    <x v="32"/>
    <x v="4"/>
    <x v="9"/>
    <x v="76"/>
    <x v="78"/>
    <x v="104"/>
    <x v="76"/>
  </r>
  <r>
    <x v="2"/>
    <x v="7"/>
    <x v="161"/>
    <x v="32"/>
    <x v="4"/>
    <x v="7"/>
    <x v="143"/>
    <x v="14"/>
    <x v="56"/>
    <x v="58"/>
  </r>
  <r>
    <x v="0"/>
    <x v="19"/>
    <x v="150"/>
    <x v="48"/>
    <x v="4"/>
    <x v="7"/>
    <x v="54"/>
    <x v="18"/>
    <x v="130"/>
    <x v="49"/>
  </r>
  <r>
    <x v="2"/>
    <x v="31"/>
    <x v="151"/>
    <x v="48"/>
    <x v="4"/>
    <x v="1"/>
    <x v="135"/>
    <x v="159"/>
    <x v="138"/>
    <x v="175"/>
  </r>
  <r>
    <x v="2"/>
    <x v="61"/>
    <x v="160"/>
    <x v="48"/>
    <x v="4"/>
    <x v="9"/>
    <x v="129"/>
    <x v="96"/>
    <x v="86"/>
    <x v="121"/>
  </r>
  <r>
    <x v="1"/>
    <x v="26"/>
    <x v="174"/>
    <x v="48"/>
    <x v="4"/>
    <x v="8"/>
    <x v="178"/>
    <x v="42"/>
    <x v="132"/>
    <x v="146"/>
  </r>
  <r>
    <x v="1"/>
    <x v="25"/>
    <x v="163"/>
    <x v="54"/>
    <x v="4"/>
    <x v="5"/>
    <x v="50"/>
    <x v="164"/>
    <x v="163"/>
    <x v="151"/>
  </r>
  <r>
    <x v="2"/>
    <x v="15"/>
    <x v="164"/>
    <x v="54"/>
    <x v="4"/>
    <x v="3"/>
    <x v="57"/>
    <x v="129"/>
    <x v="14"/>
    <x v="39"/>
  </r>
  <r>
    <x v="1"/>
    <x v="10"/>
    <x v="12"/>
    <x v="3"/>
    <x v="5"/>
    <x v="3"/>
    <x v="83"/>
    <x v="44"/>
    <x v="13"/>
    <x v="7"/>
  </r>
  <r>
    <x v="1"/>
    <x v="50"/>
    <x v="13"/>
    <x v="3"/>
    <x v="5"/>
    <x v="7"/>
    <x v="120"/>
    <x v="36"/>
    <x v="84"/>
    <x v="67"/>
  </r>
  <r>
    <x v="2"/>
    <x v="60"/>
    <x v="16"/>
    <x v="16"/>
    <x v="5"/>
    <x v="7"/>
    <x v="15"/>
    <x v="178"/>
    <x v="73"/>
    <x v="86"/>
  </r>
  <r>
    <x v="2"/>
    <x v="35"/>
    <x v="17"/>
    <x v="16"/>
    <x v="5"/>
    <x v="2"/>
    <x v="132"/>
    <x v="17"/>
    <x v="64"/>
    <x v="56"/>
  </r>
  <r>
    <x v="1"/>
    <x v="40"/>
    <x v="21"/>
    <x v="7"/>
    <x v="5"/>
    <x v="8"/>
    <x v="30"/>
    <x v="117"/>
    <x v="52"/>
    <x v="43"/>
  </r>
  <r>
    <x v="0"/>
    <x v="72"/>
    <x v="22"/>
    <x v="7"/>
    <x v="5"/>
    <x v="6"/>
    <x v="38"/>
    <x v="22"/>
    <x v="145"/>
    <x v="53"/>
  </r>
  <r>
    <x v="1"/>
    <x v="23"/>
    <x v="27"/>
    <x v="10"/>
    <x v="5"/>
    <x v="0"/>
    <x v="35"/>
    <x v="54"/>
    <x v="85"/>
    <x v="24"/>
  </r>
  <r>
    <x v="1"/>
    <x v="59"/>
    <x v="28"/>
    <x v="10"/>
    <x v="5"/>
    <x v="0"/>
    <x v="122"/>
    <x v="86"/>
    <x v="78"/>
    <x v="107"/>
  </r>
  <r>
    <x v="0"/>
    <x v="1"/>
    <x v="37"/>
    <x v="7"/>
    <x v="5"/>
    <x v="1"/>
    <x v="56"/>
    <x v="9"/>
    <x v="101"/>
    <x v="25"/>
  </r>
  <r>
    <x v="0"/>
    <x v="74"/>
    <x v="38"/>
    <x v="7"/>
    <x v="5"/>
    <x v="6"/>
    <x v="3"/>
    <x v="16"/>
    <x v="135"/>
    <x v="28"/>
  </r>
  <r>
    <x v="1"/>
    <x v="29"/>
    <x v="49"/>
    <x v="16"/>
    <x v="5"/>
    <x v="7"/>
    <x v="53"/>
    <x v="135"/>
    <x v="124"/>
    <x v="112"/>
  </r>
  <r>
    <x v="0"/>
    <x v="16"/>
    <x v="50"/>
    <x v="16"/>
    <x v="5"/>
    <x v="7"/>
    <x v="68"/>
    <x v="171"/>
    <x v="150"/>
    <x v="159"/>
  </r>
  <r>
    <x v="0"/>
    <x v="50"/>
    <x v="70"/>
    <x v="3"/>
    <x v="5"/>
    <x v="3"/>
    <x v="49"/>
    <x v="133"/>
    <x v="21"/>
    <x v="40"/>
  </r>
  <r>
    <x v="1"/>
    <x v="32"/>
    <x v="71"/>
    <x v="3"/>
    <x v="5"/>
    <x v="7"/>
    <x v="154"/>
    <x v="15"/>
    <x v="115"/>
    <x v="104"/>
  </r>
  <r>
    <x v="2"/>
    <x v="41"/>
    <x v="73"/>
    <x v="22"/>
    <x v="5"/>
    <x v="7"/>
    <x v="105"/>
    <x v="176"/>
    <x v="29"/>
    <x v="114"/>
  </r>
  <r>
    <x v="0"/>
    <x v="74"/>
    <x v="74"/>
    <x v="22"/>
    <x v="5"/>
    <x v="9"/>
    <x v="93"/>
    <x v="85"/>
    <x v="157"/>
    <x v="133"/>
  </r>
  <r>
    <x v="2"/>
    <x v="5"/>
    <x v="138"/>
    <x v="22"/>
    <x v="5"/>
    <x v="0"/>
    <x v="103"/>
    <x v="8"/>
    <x v="129"/>
    <x v="70"/>
  </r>
  <r>
    <x v="1"/>
    <x v="53"/>
    <x v="139"/>
    <x v="22"/>
    <x v="5"/>
    <x v="9"/>
    <x v="61"/>
    <x v="150"/>
    <x v="158"/>
    <x v="150"/>
  </r>
  <r>
    <x v="2"/>
    <x v="1"/>
    <x v="116"/>
    <x v="37"/>
    <x v="5"/>
    <x v="6"/>
    <x v="7"/>
    <x v="169"/>
    <x v="156"/>
    <x v="129"/>
  </r>
  <r>
    <x v="2"/>
    <x v="58"/>
    <x v="117"/>
    <x v="37"/>
    <x v="5"/>
    <x v="3"/>
    <x v="42"/>
    <x v="61"/>
    <x v="44"/>
    <x v="17"/>
  </r>
  <r>
    <x v="0"/>
    <x v="70"/>
    <x v="131"/>
    <x v="44"/>
    <x v="5"/>
    <x v="7"/>
    <x v="159"/>
    <x v="43"/>
    <x v="87"/>
    <x v="100"/>
  </r>
  <r>
    <x v="1"/>
    <x v="65"/>
    <x v="132"/>
    <x v="44"/>
    <x v="5"/>
    <x v="4"/>
    <x v="18"/>
    <x v="140"/>
    <x v="137"/>
    <x v="111"/>
  </r>
  <r>
    <x v="0"/>
    <x v="13"/>
    <x v="141"/>
    <x v="44"/>
    <x v="5"/>
    <x v="5"/>
    <x v="41"/>
    <x v="53"/>
    <x v="43"/>
    <x v="13"/>
  </r>
  <r>
    <x v="2"/>
    <x v="72"/>
    <x v="142"/>
    <x v="44"/>
    <x v="5"/>
    <x v="5"/>
    <x v="144"/>
    <x v="121"/>
    <x v="3"/>
    <x v="91"/>
  </r>
  <r>
    <x v="1"/>
    <x v="29"/>
    <x v="100"/>
    <x v="47"/>
    <x v="5"/>
    <x v="0"/>
    <x v="86"/>
    <x v="124"/>
    <x v="18"/>
    <x v="61"/>
  </r>
  <r>
    <x v="1"/>
    <x v="19"/>
    <x v="103"/>
    <x v="47"/>
    <x v="5"/>
    <x v="2"/>
    <x v="46"/>
    <x v="73"/>
    <x v="72"/>
    <x v="33"/>
  </r>
  <r>
    <x v="0"/>
    <x v="27"/>
    <x v="147"/>
    <x v="47"/>
    <x v="5"/>
    <x v="4"/>
    <x v="74"/>
    <x v="122"/>
    <x v="59"/>
    <x v="69"/>
  </r>
  <r>
    <x v="0"/>
    <x v="33"/>
    <x v="148"/>
    <x v="47"/>
    <x v="5"/>
    <x v="6"/>
    <x v="60"/>
    <x v="157"/>
    <x v="79"/>
    <x v="97"/>
  </r>
  <r>
    <x v="1"/>
    <x v="17"/>
    <x v="60"/>
    <x v="56"/>
    <x v="5"/>
    <x v="3"/>
    <x v="134"/>
    <x v="94"/>
    <x v="31"/>
    <x v="92"/>
  </r>
  <r>
    <x v="1"/>
    <x v="3"/>
    <x v="61"/>
    <x v="56"/>
    <x v="5"/>
    <x v="7"/>
    <x v="152"/>
    <x v="80"/>
    <x v="70"/>
    <x v="110"/>
  </r>
  <r>
    <x v="1"/>
    <x v="68"/>
    <x v="175"/>
    <x v="56"/>
    <x v="5"/>
    <x v="5"/>
    <x v="21"/>
    <x v="110"/>
    <x v="119"/>
    <x v="87"/>
  </r>
  <r>
    <x v="2"/>
    <x v="40"/>
    <x v="176"/>
    <x v="56"/>
    <x v="5"/>
    <x v="4"/>
    <x v="130"/>
    <x v="151"/>
    <x v="26"/>
    <x v="120"/>
  </r>
  <r>
    <x v="0"/>
    <x v="72"/>
    <x v="127"/>
    <x v="21"/>
    <x v="6"/>
    <x v="6"/>
    <x v="91"/>
    <x v="28"/>
    <x v="37"/>
    <x v="21"/>
  </r>
  <r>
    <x v="0"/>
    <x v="23"/>
    <x v="129"/>
    <x v="21"/>
    <x v="6"/>
    <x v="1"/>
    <x v="136"/>
    <x v="34"/>
    <x v="179"/>
    <x v="137"/>
  </r>
  <r>
    <x v="0"/>
    <x v="59"/>
    <x v="8"/>
    <x v="1"/>
    <x v="6"/>
    <x v="7"/>
    <x v="79"/>
    <x v="153"/>
    <x v="99"/>
    <x v="123"/>
  </r>
  <r>
    <x v="1"/>
    <x v="1"/>
    <x v="9"/>
    <x v="1"/>
    <x v="6"/>
    <x v="8"/>
    <x v="9"/>
    <x v="58"/>
    <x v="62"/>
    <x v="8"/>
  </r>
  <r>
    <x v="2"/>
    <x v="74"/>
    <x v="23"/>
    <x v="8"/>
    <x v="6"/>
    <x v="1"/>
    <x v="77"/>
    <x v="149"/>
    <x v="123"/>
    <x v="134"/>
  </r>
  <r>
    <x v="1"/>
    <x v="29"/>
    <x v="24"/>
    <x v="8"/>
    <x v="6"/>
    <x v="3"/>
    <x v="150"/>
    <x v="56"/>
    <x v="175"/>
    <x v="157"/>
  </r>
  <r>
    <x v="1"/>
    <x v="16"/>
    <x v="48"/>
    <x v="8"/>
    <x v="6"/>
    <x v="6"/>
    <x v="126"/>
    <x v="68"/>
    <x v="53"/>
    <x v="82"/>
  </r>
  <r>
    <x v="0"/>
    <x v="41"/>
    <x v="170"/>
    <x v="8"/>
    <x v="6"/>
    <x v="6"/>
    <x v="67"/>
    <x v="57"/>
    <x v="111"/>
    <x v="62"/>
  </r>
  <r>
    <x v="1"/>
    <x v="36"/>
    <x v="1"/>
    <x v="19"/>
    <x v="6"/>
    <x v="0"/>
    <x v="163"/>
    <x v="165"/>
    <x v="74"/>
    <x v="168"/>
  </r>
  <r>
    <x v="1"/>
    <x v="49"/>
    <x v="63"/>
    <x v="19"/>
    <x v="6"/>
    <x v="5"/>
    <x v="123"/>
    <x v="48"/>
    <x v="168"/>
    <x v="139"/>
  </r>
  <r>
    <x v="1"/>
    <x v="21"/>
    <x v="35"/>
    <x v="35"/>
    <x v="6"/>
    <x v="7"/>
    <x v="80"/>
    <x v="3"/>
    <x v="172"/>
    <x v="72"/>
  </r>
  <r>
    <x v="1"/>
    <x v="11"/>
    <x v="36"/>
    <x v="35"/>
    <x v="6"/>
    <x v="2"/>
    <x v="161"/>
    <x v="102"/>
    <x v="136"/>
    <x v="171"/>
  </r>
  <r>
    <x v="1"/>
    <x v="73"/>
    <x v="40"/>
    <x v="35"/>
    <x v="6"/>
    <x v="4"/>
    <x v="149"/>
    <x v="113"/>
    <x v="114"/>
    <x v="162"/>
  </r>
  <r>
    <x v="1"/>
    <x v="29"/>
    <x v="44"/>
    <x v="35"/>
    <x v="6"/>
    <x v="4"/>
    <x v="6"/>
    <x v="25"/>
    <x v="20"/>
    <x v="0"/>
  </r>
  <r>
    <x v="2"/>
    <x v="19"/>
    <x v="58"/>
    <x v="35"/>
    <x v="6"/>
    <x v="2"/>
    <x v="12"/>
    <x v="156"/>
    <x v="178"/>
    <x v="136"/>
  </r>
  <r>
    <x v="2"/>
    <x v="27"/>
    <x v="80"/>
    <x v="35"/>
    <x v="6"/>
    <x v="1"/>
    <x v="156"/>
    <x v="89"/>
    <x v="134"/>
    <x v="169"/>
  </r>
  <r>
    <x v="1"/>
    <x v="33"/>
    <x v="113"/>
    <x v="35"/>
    <x v="6"/>
    <x v="8"/>
    <x v="36"/>
    <x v="52"/>
    <x v="82"/>
    <x v="22"/>
  </r>
  <r>
    <x v="1"/>
    <x v="17"/>
    <x v="118"/>
    <x v="35"/>
    <x v="6"/>
    <x v="1"/>
    <x v="0"/>
    <x v="62"/>
    <x v="40"/>
    <x v="6"/>
  </r>
  <r>
    <x v="2"/>
    <x v="3"/>
    <x v="114"/>
    <x v="36"/>
    <x v="6"/>
    <x v="7"/>
    <x v="98"/>
    <x v="19"/>
    <x v="58"/>
    <x v="32"/>
  </r>
  <r>
    <x v="1"/>
    <x v="68"/>
    <x v="115"/>
    <x v="36"/>
    <x v="6"/>
    <x v="2"/>
    <x v="110"/>
    <x v="142"/>
    <x v="23"/>
    <x v="93"/>
  </r>
  <r>
    <x v="2"/>
    <x v="46"/>
    <x v="133"/>
    <x v="41"/>
    <x v="6"/>
    <x v="5"/>
    <x v="117"/>
    <x v="104"/>
    <x v="63"/>
    <x v="103"/>
  </r>
  <r>
    <x v="2"/>
    <x v="41"/>
    <x v="146"/>
    <x v="41"/>
    <x v="6"/>
    <x v="2"/>
    <x v="100"/>
    <x v="118"/>
    <x v="93"/>
    <x v="113"/>
  </r>
  <r>
    <x v="1"/>
    <x v="45"/>
    <x v="32"/>
    <x v="42"/>
    <x v="6"/>
    <x v="4"/>
    <x v="102"/>
    <x v="146"/>
    <x v="105"/>
    <x v="144"/>
  </r>
  <r>
    <x v="2"/>
    <x v="33"/>
    <x v="52"/>
    <x v="42"/>
    <x v="6"/>
    <x v="8"/>
    <x v="179"/>
    <x v="97"/>
    <x v="41"/>
    <x v="127"/>
  </r>
  <r>
    <x v="0"/>
    <x v="43"/>
    <x v="79"/>
    <x v="42"/>
    <x v="6"/>
    <x v="3"/>
    <x v="70"/>
    <x v="23"/>
    <x v="71"/>
    <x v="15"/>
  </r>
  <r>
    <x v="1"/>
    <x v="74"/>
    <x v="134"/>
    <x v="42"/>
    <x v="6"/>
    <x v="0"/>
    <x v="29"/>
    <x v="30"/>
    <x v="35"/>
    <x v="2"/>
  </r>
  <r>
    <x v="2"/>
    <x v="6"/>
    <x v="135"/>
    <x v="42"/>
    <x v="6"/>
    <x v="0"/>
    <x v="28"/>
    <x v="81"/>
    <x v="165"/>
    <x v="95"/>
  </r>
  <r>
    <x v="1"/>
    <x v="2"/>
    <x v="165"/>
    <x v="42"/>
    <x v="6"/>
    <x v="2"/>
    <x v="90"/>
    <x v="2"/>
    <x v="125"/>
    <x v="55"/>
  </r>
  <r>
    <x v="1"/>
    <x v="1"/>
    <x v="29"/>
    <x v="24"/>
    <x v="1"/>
    <x v="3"/>
    <x v="48"/>
    <x v="11"/>
    <x v="110"/>
    <x v="27"/>
  </r>
  <r>
    <x v="1"/>
    <x v="36"/>
    <x v="30"/>
    <x v="39"/>
    <x v="2"/>
    <x v="3"/>
    <x v="125"/>
    <x v="111"/>
    <x v="120"/>
    <x v="156"/>
  </r>
  <r>
    <x v="0"/>
    <x v="61"/>
    <x v="81"/>
    <x v="24"/>
    <x v="1"/>
    <x v="2"/>
    <x v="47"/>
    <x v="47"/>
    <x v="17"/>
    <x v="4"/>
  </r>
  <r>
    <x v="1"/>
    <x v="39"/>
    <x v="0"/>
    <x v="19"/>
    <x v="6"/>
    <x v="0"/>
    <x v="162"/>
    <x v="93"/>
    <x v="46"/>
    <x v="118"/>
  </r>
  <r>
    <x v="1"/>
    <x v="41"/>
    <x v="5"/>
    <x v="19"/>
    <x v="6"/>
    <x v="8"/>
    <x v="109"/>
    <x v="33"/>
    <x v="36"/>
    <x v="31"/>
  </r>
  <r>
    <x v="0"/>
    <x v="56"/>
    <x v="31"/>
    <x v="21"/>
    <x v="6"/>
    <x v="0"/>
    <x v="165"/>
    <x v="91"/>
    <x v="51"/>
    <x v="126"/>
  </r>
  <r>
    <x v="1"/>
    <x v="24"/>
    <x v="67"/>
    <x v="19"/>
    <x v="6"/>
    <x v="9"/>
    <x v="128"/>
    <x v="45"/>
    <x v="94"/>
    <x v="90"/>
  </r>
  <r>
    <x v="2"/>
    <x v="66"/>
    <x v="86"/>
    <x v="19"/>
    <x v="6"/>
    <x v="6"/>
    <x v="72"/>
    <x v="177"/>
    <x v="61"/>
    <x v="105"/>
  </r>
  <r>
    <x v="2"/>
    <x v="57"/>
    <x v="95"/>
    <x v="19"/>
    <x v="6"/>
    <x v="3"/>
    <x v="22"/>
    <x v="87"/>
    <x v="48"/>
    <x v="29"/>
  </r>
  <r>
    <x v="2"/>
    <x v="67"/>
    <x v="128"/>
    <x v="19"/>
    <x v="6"/>
    <x v="5"/>
    <x v="176"/>
    <x v="65"/>
    <x v="103"/>
    <x v="142"/>
  </r>
  <r>
    <x v="2"/>
    <x v="55"/>
    <x v="130"/>
    <x v="19"/>
    <x v="6"/>
    <x v="9"/>
    <x v="94"/>
    <x v="46"/>
    <x v="171"/>
    <x v="116"/>
  </r>
  <r>
    <x v="2"/>
    <x v="49"/>
    <x v="84"/>
    <x v="24"/>
    <x v="1"/>
    <x v="3"/>
    <x v="78"/>
    <x v="126"/>
    <x v="169"/>
    <x v="148"/>
  </r>
  <r>
    <x v="2"/>
    <x v="37"/>
    <x v="66"/>
    <x v="21"/>
    <x v="6"/>
    <x v="3"/>
    <x v="62"/>
    <x v="38"/>
    <x v="98"/>
    <x v="35"/>
  </r>
  <r>
    <x v="1"/>
    <x v="61"/>
    <x v="62"/>
    <x v="19"/>
    <x v="6"/>
    <x v="7"/>
    <x v="113"/>
    <x v="136"/>
    <x v="10"/>
    <x v="80"/>
  </r>
  <r>
    <x v="2"/>
    <x v="39"/>
    <x v="136"/>
    <x v="48"/>
    <x v="4"/>
    <x v="5"/>
    <x v="73"/>
    <x v="75"/>
    <x v="22"/>
    <x v="26"/>
  </r>
  <r>
    <x v="1"/>
    <x v="6"/>
    <x v="135"/>
    <x v="42"/>
    <x v="6"/>
    <x v="0"/>
    <x v="115"/>
    <x v="161"/>
    <x v="75"/>
    <x v="132"/>
  </r>
  <r>
    <x v="1"/>
    <x v="2"/>
    <x v="165"/>
    <x v="42"/>
    <x v="6"/>
    <x v="5"/>
    <x v="141"/>
    <x v="103"/>
    <x v="142"/>
    <x v="170"/>
  </r>
  <r>
    <x v="1"/>
    <x v="1"/>
    <x v="29"/>
    <x v="24"/>
    <x v="1"/>
    <x v="5"/>
    <x v="65"/>
    <x v="7"/>
    <x v="1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A152" firstHeaderRow="1" firstDataRow="2" firstDataCol="3"/>
  <pivotFields count="10">
    <pivotField compact="0" showAll="0"/>
    <pivotField axis="axisCol" compact="0" showAll="0" defaultSubtotal="0" outline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compact="0" showAll="0"/>
    <pivotField axis="axisRow" compact="0" showAll="0" defaultSubtotal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dataField="1" compact="0" showAll="0" outline="0"/>
  </pivotFields>
  <rowFields count="3">
    <field x="4"/>
    <field x="5"/>
    <field x="3"/>
  </rowFields>
  <rowItems count="150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 v="149"/>
    </i>
  </rowItems>
  <colFields count="1">
    <field x="1"/>
  </colFields>
  <colItems count="76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 v="75"/>
    </i>
  </colItems>
  <dataFields count="1">
    <dataField name="Sum - Итого" fld="9" subtotal="sum" numFmtId="173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7"/>
  <sheetViews>
    <sheetView showFormulas="false" showGridLines="fals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K53" activeCellId="0" sqref="K53"/>
    </sheetView>
  </sheetViews>
  <sheetFormatPr defaultColWidth="9.109375" defaultRowHeight="12" customHeight="true" zeroHeight="false" outlineLevelRow="0" outlineLevelCol="0"/>
  <cols>
    <col collapsed="false" customWidth="true" hidden="false" outlineLevel="0" max="1" min="1" style="1" width="1.88"/>
    <col collapsed="false" customWidth="true" hidden="false" outlineLevel="0" max="2" min="2" style="1" width="15.33"/>
    <col collapsed="false" customWidth="true" hidden="false" outlineLevel="0" max="4" min="3" style="1" width="10.66"/>
    <col collapsed="false" customWidth="true" hidden="false" outlineLevel="0" max="5" min="5" style="1" width="14.16"/>
    <col collapsed="false" customWidth="true" hidden="false" outlineLevel="0" max="14" min="6" style="1" width="10.66"/>
    <col collapsed="false" customWidth="true" hidden="false" outlineLevel="0" max="15" min="15" style="1" width="13.03"/>
    <col collapsed="false" customWidth="true" hidden="false" outlineLevel="0" max="16" min="16" style="1" width="10.66"/>
    <col collapsed="false" customWidth="true" hidden="false" outlineLevel="0" max="17" min="17" style="1" width="14.16"/>
    <col collapsed="false" customWidth="true" hidden="false" outlineLevel="0" max="18" min="18" style="1" width="10.66"/>
    <col collapsed="false" customWidth="false" hidden="false" outlineLevel="0" max="16384" min="19" style="1" width="9.11"/>
  </cols>
  <sheetData>
    <row r="1" customFormat="false" ht="17.25" hidden="false" customHeight="tru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2.75" hidden="false" customHeight="true" outlineLevel="0" collapsed="false">
      <c r="B3" s="1" t="s">
        <v>2</v>
      </c>
      <c r="C3" s="4"/>
      <c r="K3" s="4"/>
      <c r="L3" s="4"/>
    </row>
    <row r="4" customFormat="false" ht="12.75" hidden="false" customHeight="true" outlineLevel="0" collapsed="false"/>
    <row r="5" customFormat="false" ht="54.75" hidden="false" customHeight="true" outlineLevel="0" collapsed="false">
      <c r="B5" s="5" t="s">
        <v>3</v>
      </c>
      <c r="C5" s="5" t="s">
        <v>4</v>
      </c>
      <c r="D5" s="5" t="s">
        <v>5</v>
      </c>
      <c r="E5" s="6" t="s">
        <v>6</v>
      </c>
      <c r="F5" s="6" t="s">
        <v>7</v>
      </c>
      <c r="G5" s="6" t="s">
        <v>8</v>
      </c>
      <c r="H5" s="7"/>
      <c r="I5" s="7"/>
      <c r="J5" s="7"/>
      <c r="K5" s="7"/>
      <c r="L5" s="7"/>
    </row>
    <row r="6" customFormat="false" ht="12.75" hidden="false" customHeight="true" outlineLevel="0" collapsed="false">
      <c r="B6" s="8" t="s">
        <v>9</v>
      </c>
      <c r="C6" s="9" t="n">
        <f aca="false">SUM(C7:C16)</f>
        <v>52888</v>
      </c>
      <c r="D6" s="9" t="n">
        <f aca="false">SUM(D7:D16)</f>
        <v>29846</v>
      </c>
      <c r="E6" s="10" t="n">
        <f aca="false">D6/C6</f>
        <v>0.564324610497656</v>
      </c>
      <c r="F6" s="10" t="n">
        <f aca="false">E6*(21/13)</f>
        <v>0.911601293880828</v>
      </c>
      <c r="G6" s="11" t="n">
        <v>0.619</v>
      </c>
      <c r="H6" s="12"/>
    </row>
    <row r="7" customFormat="false" ht="13.5" hidden="false" customHeight="true" outlineLevel="0" collapsed="false">
      <c r="B7" s="13" t="s">
        <v>10</v>
      </c>
      <c r="C7" s="14" t="n">
        <v>7668</v>
      </c>
      <c r="D7" s="15" t="n">
        <v>4596</v>
      </c>
      <c r="E7" s="10" t="n">
        <f aca="false">D7/C7</f>
        <v>0.599374021909233</v>
      </c>
      <c r="F7" s="10" t="n">
        <f aca="false">E7*(21/13)</f>
        <v>0.968219573853377</v>
      </c>
      <c r="G7" s="11" t="n">
        <v>0.619</v>
      </c>
      <c r="H7" s="12"/>
    </row>
    <row r="8" customFormat="false" ht="13.5" hidden="false" customHeight="true" outlineLevel="0" collapsed="false">
      <c r="B8" s="13" t="s">
        <v>11</v>
      </c>
      <c r="C8" s="14" t="n">
        <v>9477</v>
      </c>
      <c r="D8" s="15" t="n">
        <v>6532</v>
      </c>
      <c r="E8" s="10" t="n">
        <f aca="false">D8/C8</f>
        <v>0.689247652210615</v>
      </c>
      <c r="F8" s="10" t="n">
        <f aca="false">E8*(21/13)</f>
        <v>1.11340005357099</v>
      </c>
      <c r="G8" s="11" t="n">
        <v>0.619</v>
      </c>
      <c r="H8" s="12"/>
    </row>
    <row r="9" customFormat="false" ht="13.5" hidden="false" customHeight="true" outlineLevel="0" collapsed="false">
      <c r="B9" s="13" t="s">
        <v>12</v>
      </c>
      <c r="C9" s="14" t="n">
        <v>2586</v>
      </c>
      <c r="D9" s="15" t="n">
        <v>1569</v>
      </c>
      <c r="E9" s="10" t="n">
        <f aca="false">D9/C9</f>
        <v>0.606728538283063</v>
      </c>
      <c r="F9" s="10" t="n">
        <f aca="false">E9*(21/13)</f>
        <v>0.980099946457255</v>
      </c>
      <c r="G9" s="11" t="n">
        <v>0.619</v>
      </c>
      <c r="H9" s="12"/>
    </row>
    <row r="10" customFormat="false" ht="13.5" hidden="false" customHeight="true" outlineLevel="0" collapsed="false">
      <c r="B10" s="13" t="s">
        <v>13</v>
      </c>
      <c r="C10" s="14" t="n">
        <v>6500</v>
      </c>
      <c r="D10" s="15" t="n">
        <v>4123</v>
      </c>
      <c r="E10" s="10" t="n">
        <f aca="false">D10/C10</f>
        <v>0.634307692307692</v>
      </c>
      <c r="F10" s="10" t="n">
        <f aca="false">E10*(21/13)</f>
        <v>1.02465088757396</v>
      </c>
      <c r="G10" s="11" t="n">
        <v>0.619</v>
      </c>
      <c r="H10" s="12"/>
    </row>
    <row r="11" customFormat="false" ht="13.5" hidden="false" customHeight="true" outlineLevel="0" collapsed="false">
      <c r="B11" s="13" t="s">
        <v>14</v>
      </c>
      <c r="C11" s="14" t="n">
        <v>2000</v>
      </c>
      <c r="D11" s="15" t="n">
        <v>659</v>
      </c>
      <c r="E11" s="10" t="n">
        <f aca="false">D11/C11</f>
        <v>0.3295</v>
      </c>
      <c r="F11" s="10" t="n">
        <f aca="false">E11*(21/13)</f>
        <v>0.532269230769231</v>
      </c>
      <c r="G11" s="11" t="n">
        <v>0.619</v>
      </c>
      <c r="H11" s="12"/>
    </row>
    <row r="12" customFormat="false" ht="13.5" hidden="false" customHeight="true" outlineLevel="0" collapsed="false">
      <c r="B12" s="13" t="s">
        <v>15</v>
      </c>
      <c r="C12" s="14" t="n">
        <v>3593</v>
      </c>
      <c r="D12" s="15" t="n">
        <v>2356</v>
      </c>
      <c r="E12" s="10" t="n">
        <f aca="false">D12/C12</f>
        <v>0.655719454494851</v>
      </c>
      <c r="F12" s="10" t="n">
        <f aca="false">E12*(21/13)</f>
        <v>1.05923911879938</v>
      </c>
      <c r="G12" s="11" t="n">
        <v>0.619</v>
      </c>
      <c r="H12" s="12"/>
    </row>
    <row r="13" customFormat="false" ht="13.5" hidden="false" customHeight="true" outlineLevel="0" collapsed="false">
      <c r="B13" s="13" t="s">
        <v>16</v>
      </c>
      <c r="C13" s="14" t="n">
        <v>2925</v>
      </c>
      <c r="D13" s="15" t="n">
        <v>1923</v>
      </c>
      <c r="E13" s="10" t="n">
        <f aca="false">D13/C13</f>
        <v>0.657435897435898</v>
      </c>
      <c r="F13" s="10" t="n">
        <f aca="false">E13*(21/13)</f>
        <v>1.06201183431953</v>
      </c>
      <c r="G13" s="11" t="n">
        <v>0.619</v>
      </c>
      <c r="H13" s="12"/>
    </row>
    <row r="14" customFormat="false" ht="13.5" hidden="false" customHeight="true" outlineLevel="0" collapsed="false">
      <c r="B14" s="13" t="s">
        <v>17</v>
      </c>
      <c r="C14" s="14" t="n">
        <v>9417</v>
      </c>
      <c r="D14" s="15" t="n">
        <v>2289</v>
      </c>
      <c r="E14" s="10" t="n">
        <f aca="false">D14/C14</f>
        <v>0.243071041733036</v>
      </c>
      <c r="F14" s="10" t="n">
        <f aca="false">E14*(21/13)</f>
        <v>0.392653221261058</v>
      </c>
      <c r="G14" s="11" t="n">
        <v>0.619</v>
      </c>
      <c r="H14" s="12"/>
    </row>
    <row r="15" customFormat="false" ht="13.5" hidden="false" customHeight="true" outlineLevel="0" collapsed="false">
      <c r="B15" s="13" t="s">
        <v>18</v>
      </c>
      <c r="C15" s="14" t="n">
        <v>1872</v>
      </c>
      <c r="D15" s="15" t="n">
        <v>1236</v>
      </c>
      <c r="E15" s="10" t="n">
        <f aca="false">D15/C15</f>
        <v>0.66025641025641</v>
      </c>
      <c r="F15" s="10" t="n">
        <f aca="false">E15*(21/13)</f>
        <v>1.06656804733728</v>
      </c>
      <c r="G15" s="11" t="n">
        <v>0.619</v>
      </c>
      <c r="H15" s="12"/>
    </row>
    <row r="16" customFormat="false" ht="13.5" hidden="false" customHeight="true" outlineLevel="0" collapsed="false">
      <c r="B16" s="13" t="s">
        <v>19</v>
      </c>
      <c r="C16" s="14" t="n">
        <v>6850</v>
      </c>
      <c r="D16" s="15" t="n">
        <v>4563</v>
      </c>
      <c r="E16" s="10" t="n">
        <f aca="false">D16/C16</f>
        <v>0.666131386861314</v>
      </c>
      <c r="F16" s="10" t="n">
        <f aca="false">E16*(21/13)</f>
        <v>1.07605839416058</v>
      </c>
      <c r="G16" s="11" t="n">
        <v>0.619</v>
      </c>
    </row>
    <row r="17" s="3" customFormat="true" ht="12.75" hidden="false" customHeight="true" outlineLevel="0" collapsed="false">
      <c r="A17" s="1"/>
      <c r="B17" s="1"/>
      <c r="C17" s="1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="4" customFormat="tru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="4" customFormat="true" ht="17.25" hidden="false" customHeight="true" outlineLevel="0" collapsed="false">
      <c r="A19" s="3"/>
      <c r="B19" s="2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customFormat="false" ht="14.25" hidden="false" customHeight="true" outlineLevel="0" collapsed="false">
      <c r="A20" s="4"/>
      <c r="B20" s="4" t="s">
        <v>21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="17" customFormat="true" ht="12.75" hidden="false" customHeight="true" outlineLevel="0" collapsed="false">
      <c r="A21" s="4"/>
      <c r="B21" s="1"/>
      <c r="C21" s="4"/>
      <c r="D21" s="1"/>
      <c r="E21" s="1"/>
      <c r="F21" s="1"/>
      <c r="G21" s="1"/>
      <c r="H21" s="1"/>
      <c r="I21" s="1"/>
      <c r="J21" s="1"/>
      <c r="K21" s="4"/>
      <c r="L21" s="4"/>
      <c r="M21" s="4"/>
      <c r="N21" s="4"/>
      <c r="O21" s="4"/>
      <c r="P21" s="4"/>
      <c r="Q21" s="4"/>
      <c r="R21" s="4"/>
    </row>
    <row r="22" customFormat="false" ht="12.75" hidden="false" customHeight="true" outlineLevel="0" collapsed="false"/>
    <row r="23" customFormat="false" ht="41.25" hidden="false" customHeight="true" outlineLevel="0" collapsed="false">
      <c r="A23" s="18"/>
      <c r="B23" s="19" t="s">
        <v>22</v>
      </c>
      <c r="C23" s="19" t="s">
        <v>23</v>
      </c>
      <c r="D23" s="19" t="s">
        <v>24</v>
      </c>
      <c r="E23" s="19" t="s">
        <v>25</v>
      </c>
      <c r="F23" s="19" t="s">
        <v>26</v>
      </c>
      <c r="G23" s="19" t="s">
        <v>27</v>
      </c>
      <c r="H23" s="19" t="s">
        <v>28</v>
      </c>
      <c r="I23" s="19" t="s">
        <v>29</v>
      </c>
      <c r="J23" s="19" t="s">
        <v>30</v>
      </c>
      <c r="K23" s="19" t="s">
        <v>31</v>
      </c>
      <c r="L23" s="19" t="s">
        <v>32</v>
      </c>
      <c r="M23" s="19" t="s">
        <v>33</v>
      </c>
      <c r="N23" s="19" t="s">
        <v>34</v>
      </c>
      <c r="O23" s="19" t="s">
        <v>35</v>
      </c>
      <c r="P23" s="19" t="s">
        <v>36</v>
      </c>
      <c r="Q23" s="19" t="s">
        <v>37</v>
      </c>
      <c r="R23" s="19" t="s">
        <v>38</v>
      </c>
    </row>
    <row r="24" customFormat="false" ht="12.75" hidden="false" customHeight="true" outlineLevel="0" collapsed="false">
      <c r="B24" s="14" t="n">
        <v>2018</v>
      </c>
      <c r="C24" s="15" t="n">
        <v>771</v>
      </c>
      <c r="D24" s="15" t="n">
        <v>1150</v>
      </c>
      <c r="E24" s="15" t="n">
        <v>855</v>
      </c>
      <c r="F24" s="15" t="n">
        <v>356</v>
      </c>
      <c r="G24" s="15" t="n">
        <v>1255</v>
      </c>
      <c r="H24" s="15" t="n">
        <v>662</v>
      </c>
      <c r="I24" s="15" t="n">
        <v>1802</v>
      </c>
      <c r="J24" s="15" t="n">
        <v>750</v>
      </c>
      <c r="K24" s="15" t="n">
        <v>1000</v>
      </c>
      <c r="L24" s="15" t="n">
        <v>1150</v>
      </c>
      <c r="M24" s="15" t="n">
        <v>750</v>
      </c>
      <c r="N24" s="15" t="n">
        <v>610</v>
      </c>
      <c r="O24" s="20" t="n">
        <f aca="false">SUM(C24:N24)</f>
        <v>11111</v>
      </c>
      <c r="P24" s="20" t="n">
        <f aca="false">SUM(C24:E24)</f>
        <v>2776</v>
      </c>
      <c r="Q24" s="21" t="n">
        <f aca="false">(P24-P25)/P25</f>
        <v>-0.0662630339724184</v>
      </c>
      <c r="R24" s="21" t="n">
        <f aca="false">(O24-O25)/O25</f>
        <v>-0.0438037865748709</v>
      </c>
    </row>
    <row r="25" customFormat="false" ht="12.75" hidden="false" customHeight="true" outlineLevel="0" collapsed="false">
      <c r="B25" s="22" t="n">
        <v>2017</v>
      </c>
      <c r="C25" s="15" t="n">
        <v>891</v>
      </c>
      <c r="D25" s="15" t="n">
        <v>1138</v>
      </c>
      <c r="E25" s="15" t="n">
        <v>944</v>
      </c>
      <c r="F25" s="15" t="n">
        <v>465</v>
      </c>
      <c r="G25" s="15" t="n">
        <v>1341</v>
      </c>
      <c r="H25" s="15" t="n">
        <v>755</v>
      </c>
      <c r="I25" s="15" t="n">
        <v>1605</v>
      </c>
      <c r="J25" s="15" t="n">
        <v>923</v>
      </c>
      <c r="K25" s="15" t="n">
        <v>1064</v>
      </c>
      <c r="L25" s="15" t="n">
        <v>1140</v>
      </c>
      <c r="M25" s="15" t="n">
        <v>755</v>
      </c>
      <c r="N25" s="15" t="n">
        <v>599</v>
      </c>
      <c r="O25" s="20" t="n">
        <f aca="false">SUM(C25:N25)</f>
        <v>11620</v>
      </c>
      <c r="P25" s="20" t="n">
        <f aca="false">SUM(C25:E25)</f>
        <v>2973</v>
      </c>
      <c r="Q25" s="21"/>
      <c r="R25" s="21"/>
    </row>
    <row r="26" customFormat="false" ht="12.75" hidden="false" customHeight="true" outlineLevel="0" collapsed="false">
      <c r="B26" s="2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20"/>
      <c r="Q26" s="21"/>
      <c r="R26" s="21"/>
    </row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7.25" hidden="false" customHeight="true" outlineLevel="0" collapsed="false">
      <c r="B29" s="2" t="s">
        <v>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12.75" hidden="false" customHeight="true" outlineLevel="0" collapsed="false"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2.75" hidden="false" customHeight="true" outlineLevel="0" collapsed="false">
      <c r="C31" s="4"/>
      <c r="K31" s="4"/>
      <c r="L31" s="4"/>
      <c r="M31" s="4"/>
      <c r="N31" s="4"/>
      <c r="O31" s="4"/>
    </row>
    <row r="32" customFormat="false" ht="14.25" hidden="false" customHeight="true" outlineLevel="0" collapsed="false">
      <c r="B32" s="19" t="s">
        <v>22</v>
      </c>
      <c r="C32" s="19" t="s">
        <v>23</v>
      </c>
      <c r="D32" s="19" t="s">
        <v>24</v>
      </c>
      <c r="E32" s="19" t="s">
        <v>25</v>
      </c>
      <c r="F32" s="19" t="s">
        <v>26</v>
      </c>
      <c r="G32" s="19" t="s">
        <v>27</v>
      </c>
      <c r="H32" s="19" t="s">
        <v>28</v>
      </c>
      <c r="I32" s="19" t="s">
        <v>29</v>
      </c>
      <c r="J32" s="19" t="s">
        <v>30</v>
      </c>
      <c r="K32" s="19" t="s">
        <v>31</v>
      </c>
      <c r="L32" s="19" t="s">
        <v>32</v>
      </c>
      <c r="M32" s="19" t="s">
        <v>33</v>
      </c>
      <c r="N32" s="19" t="s">
        <v>34</v>
      </c>
      <c r="O32" s="24" t="s">
        <v>41</v>
      </c>
      <c r="P32" s="24" t="s">
        <v>42</v>
      </c>
      <c r="Q32" s="24" t="s">
        <v>43</v>
      </c>
      <c r="R32" s="24" t="s">
        <v>44</v>
      </c>
    </row>
    <row r="33" customFormat="false" ht="14.25" hidden="false" customHeight="true" outlineLevel="0" collapsed="false">
      <c r="B33" s="13" t="s">
        <v>10</v>
      </c>
      <c r="C33" s="25" t="n">
        <v>80978</v>
      </c>
      <c r="D33" s="25" t="n">
        <v>22449</v>
      </c>
      <c r="E33" s="25" t="n">
        <v>81753</v>
      </c>
      <c r="F33" s="25" t="n">
        <v>12131</v>
      </c>
      <c r="G33" s="25" t="n">
        <v>84308</v>
      </c>
      <c r="H33" s="25" t="n">
        <v>15130</v>
      </c>
      <c r="I33" s="25" t="n">
        <v>6248</v>
      </c>
      <c r="J33" s="25" t="n">
        <v>48684</v>
      </c>
      <c r="K33" s="25" t="n">
        <v>95457</v>
      </c>
      <c r="L33" s="25" t="n">
        <v>74946</v>
      </c>
      <c r="M33" s="25" t="n">
        <v>75497</v>
      </c>
      <c r="N33" s="25" t="n">
        <v>19038</v>
      </c>
      <c r="O33" s="26" t="n">
        <f aca="false">SUM(C33:E33)/SUM(C33:N33)</f>
        <v>0.30031510543788</v>
      </c>
      <c r="P33" s="26" t="n">
        <f aca="false">SUM(F33:H33)/SUM(C33:N33)</f>
        <v>0.180936688619715</v>
      </c>
      <c r="Q33" s="26" t="n">
        <f aca="false">SUM(I33:K33)/SUM(C33:N33)</f>
        <v>0.243892906316542</v>
      </c>
      <c r="R33" s="26" t="n">
        <f aca="false">SUM(L33:N33)/SUM(C33:N33)</f>
        <v>0.274855299625863</v>
      </c>
    </row>
    <row r="34" customFormat="false" ht="14.25" hidden="false" customHeight="true" outlineLevel="0" collapsed="false">
      <c r="B34" s="13" t="s">
        <v>11</v>
      </c>
      <c r="C34" s="25" t="n">
        <v>7633</v>
      </c>
      <c r="D34" s="25" t="n">
        <v>90144</v>
      </c>
      <c r="E34" s="25" t="n">
        <v>40419</v>
      </c>
      <c r="F34" s="25" t="n">
        <v>39325</v>
      </c>
      <c r="G34" s="25" t="n">
        <v>50821</v>
      </c>
      <c r="H34" s="25" t="n">
        <v>4793</v>
      </c>
      <c r="I34" s="25" t="n">
        <v>48163</v>
      </c>
      <c r="J34" s="25" t="n">
        <v>43939</v>
      </c>
      <c r="K34" s="25" t="n">
        <v>64719</v>
      </c>
      <c r="L34" s="25" t="n">
        <v>1965</v>
      </c>
      <c r="M34" s="25" t="n">
        <v>84606</v>
      </c>
      <c r="N34" s="25" t="n">
        <v>71513</v>
      </c>
      <c r="O34" s="26" t="n">
        <f aca="false">SUM(C34:E34)/SUM(C34:N34)</f>
        <v>0.252164075614919</v>
      </c>
      <c r="P34" s="26" t="n">
        <f aca="false">SUM(F34:H34)/SUM(C34:N34)</f>
        <v>0.173233705568937</v>
      </c>
      <c r="Q34" s="26" t="n">
        <f aca="false">SUM(I34:K34)/SUM(C34:N34)</f>
        <v>0.286148821253923</v>
      </c>
      <c r="R34" s="26" t="n">
        <f aca="false">SUM(L34:N34)/SUM(C34:N34)</f>
        <v>0.288453397562222</v>
      </c>
    </row>
    <row r="35" customFormat="false" ht="14.25" hidden="false" customHeight="true" outlineLevel="0" collapsed="false">
      <c r="B35" s="13" t="s">
        <v>12</v>
      </c>
      <c r="C35" s="25" t="n">
        <v>13884</v>
      </c>
      <c r="D35" s="25" t="n">
        <v>2906</v>
      </c>
      <c r="E35" s="25" t="n">
        <v>46164</v>
      </c>
      <c r="F35" s="25" t="n">
        <v>89910</v>
      </c>
      <c r="G35" s="25" t="n">
        <v>29927</v>
      </c>
      <c r="H35" s="25" t="n">
        <v>49054</v>
      </c>
      <c r="I35" s="25" t="n">
        <v>89584</v>
      </c>
      <c r="J35" s="25" t="n">
        <v>28539</v>
      </c>
      <c r="K35" s="25" t="n">
        <v>88847</v>
      </c>
      <c r="L35" s="25" t="n">
        <v>2790</v>
      </c>
      <c r="M35" s="25" t="n">
        <v>31104</v>
      </c>
      <c r="N35" s="25" t="n">
        <v>51809</v>
      </c>
      <c r="O35" s="26" t="n">
        <f aca="false">SUM(C35:E35)/SUM(C35:N35)</f>
        <v>0.120022573105213</v>
      </c>
      <c r="P35" s="26" t="n">
        <f aca="false">SUM(F35:H35)/SUM(C35:N35)</f>
        <v>0.321992762879444</v>
      </c>
      <c r="Q35" s="26" t="n">
        <f aca="false">SUM(I35:K35)/SUM(C35:N35)</f>
        <v>0.394590843402896</v>
      </c>
      <c r="R35" s="26" t="n">
        <f aca="false">SUM(L35:N35)/SUM(C35:N35)</f>
        <v>0.163393820612448</v>
      </c>
    </row>
    <row r="36" customFormat="false" ht="14.25" hidden="false" customHeight="true" outlineLevel="0" collapsed="false">
      <c r="B36" s="13" t="s">
        <v>13</v>
      </c>
      <c r="C36" s="25" t="n">
        <v>44145</v>
      </c>
      <c r="D36" s="25" t="n">
        <v>66336</v>
      </c>
      <c r="E36" s="25" t="n">
        <v>24007</v>
      </c>
      <c r="F36" s="25" t="n">
        <v>97763</v>
      </c>
      <c r="G36" s="25" t="n">
        <v>32681</v>
      </c>
      <c r="H36" s="25" t="n">
        <v>23730</v>
      </c>
      <c r="I36" s="25" t="n">
        <v>53699</v>
      </c>
      <c r="J36" s="25" t="n">
        <v>81731</v>
      </c>
      <c r="K36" s="25" t="n">
        <v>8735</v>
      </c>
      <c r="L36" s="25" t="n">
        <v>40268</v>
      </c>
      <c r="M36" s="25" t="n">
        <v>50004</v>
      </c>
      <c r="N36" s="25" t="n">
        <v>98557</v>
      </c>
      <c r="O36" s="26" t="n">
        <f aca="false">SUM(C36:E36)/SUM(C36:N36)</f>
        <v>0.216338296421172</v>
      </c>
      <c r="P36" s="26" t="n">
        <f aca="false">SUM(F36:H36)/SUM(C36:N36)</f>
        <v>0.248005327705355</v>
      </c>
      <c r="Q36" s="26" t="n">
        <f aca="false">SUM(I36:K36)/SUM(C36:N36)</f>
        <v>0.231904783352851</v>
      </c>
      <c r="R36" s="26" t="n">
        <f aca="false">SUM(L36:N36)/SUM(C36:N36)</f>
        <v>0.303751592520622</v>
      </c>
    </row>
    <row r="37" customFormat="false" ht="14.25" hidden="false" customHeight="true" outlineLevel="0" collapsed="false">
      <c r="B37" s="13" t="s">
        <v>14</v>
      </c>
      <c r="C37" s="25" t="n">
        <v>26107</v>
      </c>
      <c r="D37" s="25" t="n">
        <v>96379</v>
      </c>
      <c r="E37" s="25" t="n">
        <v>79813</v>
      </c>
      <c r="F37" s="25" t="n">
        <v>85771</v>
      </c>
      <c r="G37" s="25" t="n">
        <v>53357</v>
      </c>
      <c r="H37" s="25" t="n">
        <v>32643</v>
      </c>
      <c r="I37" s="25" t="n">
        <v>22939</v>
      </c>
      <c r="J37" s="25" t="n">
        <v>59139</v>
      </c>
      <c r="K37" s="25" t="n">
        <v>45004</v>
      </c>
      <c r="L37" s="25" t="n">
        <v>14900</v>
      </c>
      <c r="M37" s="25" t="n">
        <v>62995</v>
      </c>
      <c r="N37" s="25" t="n">
        <v>77397</v>
      </c>
      <c r="O37" s="26" t="n">
        <f aca="false">SUM(C37:E37)/SUM(C37:N37)</f>
        <v>0.308174040740718</v>
      </c>
      <c r="P37" s="26" t="n">
        <f aca="false">SUM(F37:H37)/SUM(C37:N37)</f>
        <v>0.261668931393996</v>
      </c>
      <c r="Q37" s="26" t="n">
        <f aca="false">SUM(I37:K37)/SUM(C37:N37)</f>
        <v>0.193591532560279</v>
      </c>
      <c r="R37" s="26" t="n">
        <f aca="false">SUM(L37:N37)/SUM(C37:N37)</f>
        <v>0.236565495305007</v>
      </c>
    </row>
    <row r="38" customFormat="false" ht="14.25" hidden="false" customHeight="true" outlineLevel="0" collapsed="false">
      <c r="B38" s="13" t="s">
        <v>15</v>
      </c>
      <c r="C38" s="25" t="n">
        <v>31767</v>
      </c>
      <c r="D38" s="25" t="n">
        <v>18784</v>
      </c>
      <c r="E38" s="25" t="n">
        <v>11932</v>
      </c>
      <c r="F38" s="25" t="n">
        <v>503</v>
      </c>
      <c r="G38" s="25" t="n">
        <v>10816</v>
      </c>
      <c r="H38" s="25" t="n">
        <v>10994</v>
      </c>
      <c r="I38" s="25" t="n">
        <v>64473</v>
      </c>
      <c r="J38" s="25" t="n">
        <v>15586</v>
      </c>
      <c r="K38" s="25" t="n">
        <v>92690</v>
      </c>
      <c r="L38" s="25" t="n">
        <v>31084</v>
      </c>
      <c r="M38" s="25" t="n">
        <v>4635</v>
      </c>
      <c r="N38" s="25" t="n">
        <v>46420</v>
      </c>
      <c r="O38" s="26" t="n">
        <f aca="false">SUM(C38:E38)/SUM(C38:N38)</f>
        <v>0.183944489584437</v>
      </c>
      <c r="P38" s="26" t="n">
        <f aca="false">SUM(F38:H38)/SUM(C38:N38)</f>
        <v>0.0656875213433662</v>
      </c>
      <c r="Q38" s="26" t="n">
        <f aca="false">SUM(I38:K38)/SUM(C38:N38)</f>
        <v>0.508557953863002</v>
      </c>
      <c r="R38" s="26" t="n">
        <f aca="false">SUM(L38:N38)/SUM(C38:N38)</f>
        <v>0.241810035209194</v>
      </c>
    </row>
    <row r="39" customFormat="false" ht="14.25" hidden="false" customHeight="true" outlineLevel="0" collapsed="false">
      <c r="B39" s="13" t="s">
        <v>16</v>
      </c>
      <c r="C39" s="25" t="n">
        <v>66345</v>
      </c>
      <c r="D39" s="25" t="n">
        <v>75157</v>
      </c>
      <c r="E39" s="25" t="n">
        <v>91913</v>
      </c>
      <c r="F39" s="25" t="n">
        <v>71678</v>
      </c>
      <c r="G39" s="25" t="n">
        <v>33622</v>
      </c>
      <c r="H39" s="25" t="n">
        <v>77154</v>
      </c>
      <c r="I39" s="25" t="n">
        <v>45759</v>
      </c>
      <c r="J39" s="25" t="n">
        <v>51802</v>
      </c>
      <c r="K39" s="25" t="n">
        <v>48220</v>
      </c>
      <c r="L39" s="25" t="n">
        <v>48497</v>
      </c>
      <c r="M39" s="25" t="n">
        <v>14955</v>
      </c>
      <c r="N39" s="25" t="n">
        <v>65975</v>
      </c>
      <c r="O39" s="26" t="n">
        <f aca="false">SUM(C39:E39)/SUM(C39:N39)</f>
        <v>0.337755416545479</v>
      </c>
      <c r="P39" s="26" t="n">
        <f aca="false">SUM(F39:H39)/SUM(C39:N39)</f>
        <v>0.264013995546082</v>
      </c>
      <c r="Q39" s="26" t="n">
        <f aca="false">SUM(I39:K39)/SUM(C39:N39)</f>
        <v>0.210947549983576</v>
      </c>
      <c r="R39" s="26" t="n">
        <f aca="false">SUM(L39:N39)/SUM(C39:N39)</f>
        <v>0.187283037924862</v>
      </c>
    </row>
    <row r="40" customFormat="false" ht="14.25" hidden="false" customHeight="true" outlineLevel="0" collapsed="false">
      <c r="B40" s="13" t="s">
        <v>17</v>
      </c>
      <c r="C40" s="25" t="n">
        <v>49797</v>
      </c>
      <c r="D40" s="25" t="n">
        <v>16028</v>
      </c>
      <c r="E40" s="25" t="n">
        <v>66492</v>
      </c>
      <c r="F40" s="25" t="n">
        <v>25526</v>
      </c>
      <c r="G40" s="25" t="n">
        <v>50548</v>
      </c>
      <c r="H40" s="25" t="n">
        <v>21985</v>
      </c>
      <c r="I40" s="25" t="n">
        <v>99877</v>
      </c>
      <c r="J40" s="25" t="n">
        <v>33754</v>
      </c>
      <c r="K40" s="25" t="n">
        <v>66703</v>
      </c>
      <c r="L40" s="25" t="n">
        <v>69691</v>
      </c>
      <c r="M40" s="25" t="n">
        <v>55509</v>
      </c>
      <c r="N40" s="25" t="n">
        <v>2492</v>
      </c>
      <c r="O40" s="26" t="n">
        <f aca="false">SUM(C40:E40)/SUM(C40:N40)</f>
        <v>0.236956529525324</v>
      </c>
      <c r="P40" s="26" t="n">
        <f aca="false">SUM(F40:H40)/SUM(C40:N40)</f>
        <v>0.175606462727569</v>
      </c>
      <c r="Q40" s="26" t="n">
        <f aca="false">SUM(I40:K40)/SUM(C40:N40)</f>
        <v>0.35876304167965</v>
      </c>
      <c r="R40" s="26" t="n">
        <f aca="false">SUM(L40:N40)/SUM(C40:N40)</f>
        <v>0.228673966067457</v>
      </c>
    </row>
    <row r="41" customFormat="false" ht="14.25" hidden="false" customHeight="true" outlineLevel="0" collapsed="false">
      <c r="B41" s="13" t="s">
        <v>18</v>
      </c>
      <c r="C41" s="25" t="n">
        <v>42352</v>
      </c>
      <c r="D41" s="25" t="n">
        <v>79658</v>
      </c>
      <c r="E41" s="25" t="n">
        <v>45180</v>
      </c>
      <c r="F41" s="25" t="n">
        <v>83774</v>
      </c>
      <c r="G41" s="25" t="n">
        <v>13337</v>
      </c>
      <c r="H41" s="25" t="n">
        <v>14060</v>
      </c>
      <c r="I41" s="25" t="n">
        <v>44258</v>
      </c>
      <c r="J41" s="25" t="n">
        <v>77554</v>
      </c>
      <c r="K41" s="25" t="n">
        <v>24542</v>
      </c>
      <c r="L41" s="25" t="n">
        <v>56534</v>
      </c>
      <c r="M41" s="25" t="n">
        <v>97312</v>
      </c>
      <c r="N41" s="25" t="n">
        <v>86659</v>
      </c>
      <c r="O41" s="26" t="n">
        <f aca="false">SUM(C41:E41)/SUM(C41:N41)</f>
        <v>0.251330386939659</v>
      </c>
      <c r="P41" s="26" t="n">
        <f aca="false">SUM(F41:H41)/SUM(C41:N41)</f>
        <v>0.167119148552359</v>
      </c>
      <c r="Q41" s="26" t="n">
        <f aca="false">SUM(I41:K41)/SUM(C41:N41)</f>
        <v>0.220008418267641</v>
      </c>
      <c r="R41" s="26" t="n">
        <f aca="false">SUM(L41:N41)/SUM(C41:N41)</f>
        <v>0.361542046240342</v>
      </c>
    </row>
    <row r="42" customFormat="false" ht="14.25" hidden="false" customHeight="true" outlineLevel="0" collapsed="false">
      <c r="B42" s="13" t="s">
        <v>19</v>
      </c>
      <c r="C42" s="25" t="n">
        <v>81143</v>
      </c>
      <c r="D42" s="25" t="n">
        <v>59861</v>
      </c>
      <c r="E42" s="25" t="n">
        <v>97922</v>
      </c>
      <c r="F42" s="25" t="n">
        <v>71367</v>
      </c>
      <c r="G42" s="25" t="n">
        <v>41572</v>
      </c>
      <c r="H42" s="25" t="n">
        <v>15743</v>
      </c>
      <c r="I42" s="25" t="n">
        <v>84109</v>
      </c>
      <c r="J42" s="25" t="n">
        <v>62146</v>
      </c>
      <c r="K42" s="25" t="n">
        <v>25929</v>
      </c>
      <c r="L42" s="25" t="n">
        <v>85011</v>
      </c>
      <c r="M42" s="25" t="n">
        <v>89339</v>
      </c>
      <c r="N42" s="25" t="n">
        <v>91349</v>
      </c>
      <c r="O42" s="26" t="n">
        <f aca="false">SUM(C42:E42)/SUM(C42:N42)</f>
        <v>0.296621563741867</v>
      </c>
      <c r="P42" s="26" t="n">
        <f aca="false">SUM(F42:H42)/SUM(C42:N42)</f>
        <v>0.159755974927094</v>
      </c>
      <c r="Q42" s="26" t="n">
        <f aca="false">SUM(I42:K42)/SUM(C42:N42)</f>
        <v>0.21376278567979</v>
      </c>
      <c r="R42" s="26" t="n">
        <f aca="false">SUM(L42:N42)/SUM(C42:N42)</f>
        <v>0.329859675651249</v>
      </c>
    </row>
    <row r="44" customFormat="false" ht="12.75" hidden="false" customHeight="true" outlineLevel="0" collapsed="false">
      <c r="O44" s="27"/>
    </row>
    <row r="45" customFormat="false" ht="12.75" hidden="false" customHeight="true" outlineLevel="0" collapsed="false">
      <c r="O45" s="27"/>
    </row>
    <row r="46" customFormat="false" ht="12.75" hidden="false" customHeight="true" outlineLevel="0" collapsed="false">
      <c r="O46" s="27"/>
    </row>
    <row r="47" customFormat="false" ht="12.75" hidden="false" customHeight="true" outlineLevel="0" collapsed="false">
      <c r="O47" s="27"/>
    </row>
    <row r="48" customFormat="false" ht="12.75" hidden="false" customHeight="true" outlineLevel="0" collapsed="false">
      <c r="O48" s="27"/>
    </row>
    <row r="49" customFormat="false" ht="12.75" hidden="false" customHeight="true" outlineLevel="0" collapsed="false">
      <c r="O49" s="27"/>
    </row>
    <row r="50" customFormat="false" ht="12.75" hidden="false" customHeight="true" outlineLevel="0" collapsed="false">
      <c r="O50" s="27"/>
    </row>
    <row r="51" customFormat="false" ht="12.75" hidden="false" customHeight="true" outlineLevel="0" collapsed="false">
      <c r="O51" s="27"/>
    </row>
    <row r="52" customFormat="false" ht="12.75" hidden="false" customHeight="true" outlineLevel="0" collapsed="false">
      <c r="O52" s="27"/>
    </row>
    <row r="53" customFormat="false" ht="12.75" hidden="false" customHeight="true" outlineLevel="0" collapsed="false">
      <c r="O53" s="27"/>
    </row>
    <row r="54" customFormat="false" ht="12.75" hidden="false" customHeight="true" outlineLevel="0" collapsed="false">
      <c r="O54" s="27"/>
    </row>
    <row r="55" customFormat="false" ht="12.75" hidden="false" customHeight="true" outlineLevel="0" collapsed="false">
      <c r="O55" s="27"/>
    </row>
    <row r="56" customFormat="false" ht="12.75" hidden="false" customHeight="true" outlineLevel="0" collapsed="false">
      <c r="O56" s="27"/>
    </row>
    <row r="57" customFormat="false" ht="12.75" hidden="false" customHeight="true" outlineLevel="0" collapsed="false">
      <c r="O57" s="27"/>
    </row>
  </sheetData>
  <mergeCells count="2">
    <mergeCell ref="Q24:Q26"/>
    <mergeCell ref="R24:R26"/>
  </mergeCells>
  <conditionalFormatting sqref="O33:R42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55"/>
  <sheetViews>
    <sheetView showFormulas="false" showGridLines="fals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6" activeCellId="0" sqref="D56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7" width="1.88"/>
    <col collapsed="false" customWidth="true" hidden="false" outlineLevel="0" max="2" min="2" style="17" width="24.67"/>
    <col collapsed="false" customWidth="true" hidden="false" outlineLevel="0" max="3" min="3" style="17" width="18.96"/>
    <col collapsed="false" customWidth="true" hidden="false" outlineLevel="0" max="5" min="4" style="17" width="18.44"/>
    <col collapsed="false" customWidth="true" hidden="false" outlineLevel="0" max="6" min="6" style="17" width="22.56"/>
    <col collapsed="false" customWidth="true" hidden="false" outlineLevel="0" max="12" min="7" style="17" width="18.44"/>
  </cols>
  <sheetData>
    <row r="1" customFormat="false" ht="17.25" hidden="false" customHeight="true" outlineLevel="0" collapsed="false">
      <c r="B1" s="2" t="s">
        <v>45</v>
      </c>
    </row>
    <row r="2" customFormat="false" ht="13.5" hidden="false" customHeight="true" outlineLevel="0" collapsed="false">
      <c r="B2" s="28" t="s">
        <v>46</v>
      </c>
    </row>
    <row r="4" customFormat="false" ht="12.75" hidden="false" customHeight="true" outlineLevel="0" collapsed="false">
      <c r="C4" s="29" t="s">
        <v>47</v>
      </c>
      <c r="D4" s="30" t="s">
        <v>48</v>
      </c>
      <c r="E4" s="31" t="s">
        <v>49</v>
      </c>
    </row>
    <row r="5" customFormat="false" ht="12.75" hidden="false" customHeight="true" outlineLevel="0" collapsed="false">
      <c r="C5" s="32" t="n">
        <v>104963404</v>
      </c>
      <c r="D5" s="33" t="str">
        <f aca="false">IF(LEN(C5)&lt;=12, IF(LEN(C5)&lt;=10, TEXT(C5, "0000000000"), TEXT(C5, "000000000000")))</f>
        <v>0104963404</v>
      </c>
      <c r="E5" s="34" t="n">
        <f aca="false">LEN(D5)</f>
        <v>10</v>
      </c>
    </row>
    <row r="6" customFormat="false" ht="12.75" hidden="false" customHeight="true" outlineLevel="0" collapsed="false">
      <c r="C6" s="32" t="n">
        <v>66494696343</v>
      </c>
      <c r="D6" s="33" t="str">
        <f aca="false">IF(LEN(C6)&lt;=12, IF(LEN(C6)&lt;=10, TEXT(C6, "0000000000"), TEXT(C6, "000000000000")))</f>
        <v>066494696343</v>
      </c>
      <c r="E6" s="34" t="n">
        <f aca="false">LEN(D6)</f>
        <v>12</v>
      </c>
    </row>
    <row r="7" customFormat="false" ht="12.75" hidden="false" customHeight="true" outlineLevel="0" collapsed="false">
      <c r="C7" s="32" t="n">
        <v>424734846737</v>
      </c>
      <c r="D7" s="33" t="str">
        <f aca="false">IF(LEN(C7)&lt;=12, IF(LEN(C7)&lt;=10, TEXT(C7, "0000000000"), TEXT(C7, "000000000000")))</f>
        <v>424734846737</v>
      </c>
      <c r="E7" s="34" t="n">
        <f aca="false">LEN(D7)</f>
        <v>12</v>
      </c>
    </row>
    <row r="8" customFormat="false" ht="12.75" hidden="false" customHeight="true" outlineLevel="0" collapsed="false">
      <c r="C8" s="32" t="n">
        <v>989958764718</v>
      </c>
      <c r="D8" s="33" t="str">
        <f aca="false">IF(LEN(C8)&lt;=12, IF(LEN(C8)&lt;=10, TEXT(C8, "0000000000"), TEXT(C8, "000000000000")))</f>
        <v>989958764718</v>
      </c>
      <c r="E8" s="34" t="n">
        <f aca="false">LEN(D8)</f>
        <v>12</v>
      </c>
    </row>
    <row r="9" customFormat="false" ht="12.75" hidden="false" customHeight="true" outlineLevel="0" collapsed="false">
      <c r="C9" s="32" t="n">
        <v>28211194025</v>
      </c>
      <c r="D9" s="33" t="str">
        <f aca="false">IF(LEN(C9)&lt;=12, IF(LEN(C9)&lt;=10, TEXT(C9, "0000000000"), TEXT(C9, "000000000000")))</f>
        <v>028211194025</v>
      </c>
      <c r="E9" s="34" t="n">
        <f aca="false">LEN(D9)</f>
        <v>12</v>
      </c>
    </row>
    <row r="10" customFormat="false" ht="12.75" hidden="false" customHeight="true" outlineLevel="0" collapsed="false">
      <c r="C10" s="32" t="n">
        <v>21052573003</v>
      </c>
      <c r="D10" s="33" t="str">
        <f aca="false">IF(LEN(C10)&lt;=12, IF(LEN(C10)&lt;=10, TEXT(C10, "0000000000"), TEXT(C10, "000000000000")))</f>
        <v>021052573003</v>
      </c>
      <c r="E10" s="34" t="n">
        <f aca="false">LEN(D10)</f>
        <v>12</v>
      </c>
    </row>
    <row r="11" customFormat="false" ht="12.75" hidden="false" customHeight="true" outlineLevel="0" collapsed="false">
      <c r="C11" s="32" t="n">
        <v>717400395</v>
      </c>
      <c r="D11" s="33" t="str">
        <f aca="false">IF(LEN(C11)&lt;=12, IF(LEN(C11)&lt;=10, TEXT(C11, "0000000000"), TEXT(C11, "000000000000")))</f>
        <v>0717400395</v>
      </c>
      <c r="E11" s="34" t="n">
        <f aca="false">LEN(D11)</f>
        <v>10</v>
      </c>
    </row>
    <row r="12" customFormat="false" ht="12.75" hidden="false" customHeight="true" outlineLevel="0" collapsed="false">
      <c r="C12" s="32" t="n">
        <v>766181633698</v>
      </c>
      <c r="D12" s="33" t="str">
        <f aca="false">IF(LEN(C12)&lt;=12, IF(LEN(C12)&lt;=10, TEXT(C12, "0000000000"), TEXT(C12, "000000000000")))</f>
        <v>766181633698</v>
      </c>
      <c r="E12" s="34" t="n">
        <f aca="false">LEN(D12)</f>
        <v>12</v>
      </c>
    </row>
    <row r="13" customFormat="false" ht="12.75" hidden="false" customHeight="true" outlineLevel="0" collapsed="false">
      <c r="C13" s="32" t="n">
        <v>1041072243</v>
      </c>
      <c r="D13" s="33" t="str">
        <f aca="false">IF(LEN(C13)&lt;=12, IF(LEN(C13)&lt;=10, TEXT(C13, "0000000000"), TEXT(C13, "000000000000")))</f>
        <v>1041072243</v>
      </c>
      <c r="E13" s="34" t="n">
        <f aca="false">LEN(D13)</f>
        <v>10</v>
      </c>
    </row>
    <row r="14" customFormat="false" ht="12.75" hidden="false" customHeight="true" outlineLevel="0" collapsed="false">
      <c r="C14" s="32" t="n">
        <v>123060558373</v>
      </c>
      <c r="D14" s="33" t="str">
        <f aca="false">IF(LEN(C14)&lt;=12, IF(LEN(C14)&lt;=10, TEXT(C14, "0000000000"), TEXT(C14, "000000000000")))</f>
        <v>123060558373</v>
      </c>
      <c r="E14" s="34" t="n">
        <f aca="false">LEN(D14)</f>
        <v>12</v>
      </c>
    </row>
    <row r="15" customFormat="false" ht="12.75" hidden="false" customHeight="true" outlineLevel="0" collapsed="false">
      <c r="C15" s="32" t="n">
        <v>248007316869</v>
      </c>
      <c r="D15" s="33" t="str">
        <f aca="false">IF(LEN(C15)&lt;=12, IF(LEN(C15)&lt;=10, TEXT(C15, "0000000000"), TEXT(C15, "000000000000")))</f>
        <v>248007316869</v>
      </c>
      <c r="E15" s="34" t="n">
        <f aca="false">LEN(D15)</f>
        <v>12</v>
      </c>
    </row>
    <row r="16" customFormat="false" ht="12.75" hidden="false" customHeight="true" outlineLevel="0" collapsed="false">
      <c r="C16" s="32" t="n">
        <v>54587575095</v>
      </c>
      <c r="D16" s="33" t="str">
        <f aca="false">IF(LEN(C16)&lt;=12, IF(LEN(C16)&lt;=10, TEXT(C16, "0000000000"), TEXT(C16, "000000000000")))</f>
        <v>054587575095</v>
      </c>
      <c r="E16" s="34" t="n">
        <f aca="false">LEN(D16)</f>
        <v>12</v>
      </c>
    </row>
    <row r="17" customFormat="false" ht="12.75" hidden="false" customHeight="true" outlineLevel="0" collapsed="false">
      <c r="C17" s="32" t="n">
        <v>542569474050</v>
      </c>
      <c r="D17" s="33" t="str">
        <f aca="false">IF(LEN(C17)&lt;=12, IF(LEN(C17)&lt;=10, TEXT(C17, "0000000000"), TEXT(C17, "000000000000")))</f>
        <v>542569474050</v>
      </c>
      <c r="E17" s="34" t="n">
        <f aca="false">LEN(D17)</f>
        <v>12</v>
      </c>
    </row>
    <row r="18" customFormat="false" ht="12.75" hidden="false" customHeight="true" outlineLevel="0" collapsed="false">
      <c r="C18" s="32" t="n">
        <v>421403151</v>
      </c>
      <c r="D18" s="33" t="str">
        <f aca="false">IF(LEN(C18)&lt;=12, IF(LEN(C18)&lt;=10, TEXT(C18, "0000000000"), TEXT(C18, "000000000000")))</f>
        <v>0421403151</v>
      </c>
      <c r="E18" s="34" t="n">
        <f aca="false">LEN(D18)</f>
        <v>10</v>
      </c>
    </row>
    <row r="19" customFormat="false" ht="12.75" hidden="false" customHeight="true" outlineLevel="0" collapsed="false">
      <c r="C19" s="32" t="n">
        <v>7323678810</v>
      </c>
      <c r="D19" s="33" t="str">
        <f aca="false">IF(LEN(C19)&lt;=12, IF(LEN(C19)&lt;=10, TEXT(C19, "0000000000"), TEXT(C19, "000000000000")))</f>
        <v>7323678810</v>
      </c>
      <c r="E19" s="34" t="n">
        <f aca="false">LEN(D19)</f>
        <v>10</v>
      </c>
    </row>
    <row r="20" customFormat="false" ht="12.75" hidden="false" customHeight="true" outlineLevel="0" collapsed="false">
      <c r="C20" s="32" t="n">
        <v>823088177555</v>
      </c>
      <c r="D20" s="33" t="str">
        <f aca="false">IF(LEN(C20)&lt;=12, IF(LEN(C20)&lt;=10, TEXT(C20, "0000000000"), TEXT(C20, "000000000000")))</f>
        <v>823088177555</v>
      </c>
      <c r="E20" s="34" t="n">
        <f aca="false">LEN(D20)</f>
        <v>12</v>
      </c>
    </row>
    <row r="21" customFormat="false" ht="12.75" hidden="false" customHeight="true" outlineLevel="0" collapsed="false">
      <c r="C21" s="32" t="n">
        <v>43986478767</v>
      </c>
      <c r="D21" s="33" t="str">
        <f aca="false">IF(LEN(C21)&lt;=12, IF(LEN(C21)&lt;=10, TEXT(C21, "0000000000"), TEXT(C21, "000000000000")))</f>
        <v>043986478767</v>
      </c>
      <c r="E21" s="34" t="n">
        <f aca="false">LEN(D21)</f>
        <v>12</v>
      </c>
    </row>
    <row r="22" customFormat="false" ht="12.75" hidden="false" customHeight="true" outlineLevel="0" collapsed="false">
      <c r="C22" s="32" t="n">
        <v>377151519613</v>
      </c>
      <c r="D22" s="33" t="str">
        <f aca="false">IF(LEN(C22)&lt;=12, IF(LEN(C22)&lt;=10, TEXT(C22, "0000000000"), TEXT(C22, "000000000000")))</f>
        <v>377151519613</v>
      </c>
      <c r="E22" s="34" t="n">
        <f aca="false">LEN(D22)</f>
        <v>12</v>
      </c>
    </row>
    <row r="23" customFormat="false" ht="12.75" hidden="false" customHeight="true" outlineLevel="0" collapsed="false">
      <c r="C23" s="32" t="n">
        <v>645522445</v>
      </c>
      <c r="D23" s="33" t="str">
        <f aca="false">IF(LEN(C23)&lt;=12, IF(LEN(C23)&lt;=10, TEXT(C23, "0000000000"), TEXT(C23, "000000000000")))</f>
        <v>0645522445</v>
      </c>
      <c r="E23" s="34" t="n">
        <f aca="false">LEN(D23)</f>
        <v>10</v>
      </c>
    </row>
    <row r="26" customFormat="false" ht="17.25" hidden="false" customHeight="true" outlineLevel="0" collapsed="false">
      <c r="B26" s="2" t="s">
        <v>50</v>
      </c>
    </row>
    <row r="27" customFormat="false" ht="13.5" hidden="false" customHeight="true" outlineLevel="0" collapsed="false">
      <c r="B27" s="28" t="s">
        <v>51</v>
      </c>
    </row>
    <row r="29" customFormat="false" ht="12.75" hidden="false" customHeight="true" outlineLevel="0" collapsed="false">
      <c r="B29" s="35" t="s">
        <v>52</v>
      </c>
      <c r="C29" s="35" t="s">
        <v>53</v>
      </c>
      <c r="D29" s="35" t="s">
        <v>54</v>
      </c>
      <c r="F29" s="36" t="s">
        <v>55</v>
      </c>
    </row>
    <row r="30" customFormat="false" ht="12.75" hidden="false" customHeight="true" outlineLevel="0" collapsed="false">
      <c r="B30" s="35" t="s">
        <v>56</v>
      </c>
      <c r="C30" s="35" t="s">
        <v>57</v>
      </c>
      <c r="D30" s="35" t="s">
        <v>58</v>
      </c>
      <c r="F30" s="37" t="str">
        <f aca="false">_xlfn.CONCAT(B30," ",C30," ",D30)</f>
        <v>Иванов Петр Васильевич</v>
      </c>
    </row>
    <row r="33" customFormat="false" ht="17.25" hidden="false" customHeight="true" outlineLevel="0" collapsed="false">
      <c r="B33" s="2" t="s">
        <v>59</v>
      </c>
    </row>
    <row r="34" customFormat="false" ht="13.5" hidden="false" customHeight="true" outlineLevel="0" collapsed="false">
      <c r="B34" s="28" t="s">
        <v>60</v>
      </c>
    </row>
    <row r="36" customFormat="false" ht="12.75" hidden="false" customHeight="true" outlineLevel="0" collapsed="false">
      <c r="B36" s="38" t="s">
        <v>61</v>
      </c>
      <c r="C36" s="38" t="s">
        <v>62</v>
      </c>
      <c r="F36" s="39" t="s">
        <v>61</v>
      </c>
      <c r="G36" s="40" t="s">
        <v>63</v>
      </c>
    </row>
    <row r="37" customFormat="false" ht="12.75" hidden="false" customHeight="true" outlineLevel="0" collapsed="false">
      <c r="B37" s="38" t="s">
        <v>63</v>
      </c>
      <c r="C37" s="38" t="s">
        <v>64</v>
      </c>
      <c r="F37" s="41" t="str">
        <f aca="false">C36</f>
        <v>Душечкина Дуня</v>
      </c>
      <c r="G37" s="41" t="str">
        <f aca="false">C37</f>
        <v>Любавин Леонард</v>
      </c>
    </row>
    <row r="40" customFormat="false" ht="17.25" hidden="false" customHeight="true" outlineLevel="0" collapsed="false">
      <c r="B40" s="2" t="s">
        <v>65</v>
      </c>
    </row>
    <row r="41" customFormat="false" ht="13.5" hidden="false" customHeight="true" outlineLevel="0" collapsed="false">
      <c r="B41" s="28" t="s">
        <v>66</v>
      </c>
    </row>
    <row r="43" customFormat="false" ht="12.75" hidden="false" customHeight="true" outlineLevel="0" collapsed="false">
      <c r="B43" s="42" t="s">
        <v>67</v>
      </c>
      <c r="D43" s="43" t="s">
        <v>68</v>
      </c>
    </row>
    <row r="44" customFormat="false" ht="12.75" hidden="false" customHeight="true" outlineLevel="0" collapsed="false">
      <c r="B44" s="44"/>
      <c r="D44" s="44"/>
    </row>
    <row r="45" customFormat="false" ht="13.5" hidden="false" customHeight="true" outlineLevel="0" collapsed="false">
      <c r="B45" s="28" t="s">
        <v>69</v>
      </c>
    </row>
    <row r="46" customFormat="false" ht="13.5" hidden="false" customHeight="true" outlineLevel="0" collapsed="false">
      <c r="B46" s="28"/>
    </row>
    <row r="47" customFormat="false" ht="12.75" hidden="false" customHeight="true" outlineLevel="0" collapsed="false">
      <c r="B47" s="45" t="s">
        <v>70</v>
      </c>
      <c r="D47" s="46" t="str">
        <f aca="false">TRIM(B47)</f>
        <v>+79638527411</v>
      </c>
    </row>
    <row r="49" customFormat="false" ht="13.5" hidden="false" customHeight="true" outlineLevel="0" collapsed="false">
      <c r="B49" s="28" t="s">
        <v>71</v>
      </c>
    </row>
    <row r="51" customFormat="false" ht="12.75" hidden="false" customHeight="true" outlineLevel="0" collapsed="false">
      <c r="B51" s="45" t="s">
        <v>72</v>
      </c>
      <c r="D51" s="46" t="str">
        <f aca="false">SUBSTITUTE(B51, "+7", "8")</f>
        <v>89638527411</v>
      </c>
    </row>
    <row r="53" customFormat="false" ht="13.5" hidden="false" customHeight="true" outlineLevel="0" collapsed="false">
      <c r="B53" s="28" t="s">
        <v>73</v>
      </c>
    </row>
    <row r="54" customFormat="false" ht="12.75" hidden="false" customHeight="true" outlineLevel="0" collapsed="false">
      <c r="D54" s="44" t="s">
        <v>74</v>
      </c>
      <c r="E54" s="44" t="s">
        <v>75</v>
      </c>
    </row>
    <row r="55" customFormat="false" ht="12.75" hidden="false" customHeight="true" outlineLevel="0" collapsed="false">
      <c r="B55" s="45" t="s">
        <v>76</v>
      </c>
      <c r="D55" s="46" t="str">
        <f aca="false">MID(B55,1,7)</f>
        <v>   +796</v>
      </c>
      <c r="E55" s="46" t="str">
        <f aca="false">MID(TRIM(B55),1,7)</f>
        <v>+796385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5" activeCellId="0" sqref="B5"/>
    </sheetView>
  </sheetViews>
  <sheetFormatPr defaultColWidth="9.109375" defaultRowHeight="15" customHeight="true" zeroHeight="false" outlineLevelRow="0" outlineLevelCol="0"/>
  <cols>
    <col collapsed="false" customWidth="true" hidden="false" outlineLevel="0" max="1" min="1" style="47" width="5.31"/>
    <col collapsed="false" customWidth="true" hidden="false" outlineLevel="0" max="2" min="2" style="47" width="17.2"/>
    <col collapsed="false" customWidth="true" hidden="false" outlineLevel="0" max="5" min="3" style="47" width="14.11"/>
    <col collapsed="false" customWidth="true" hidden="false" outlineLevel="0" max="6" min="6" style="47" width="26.69"/>
    <col collapsed="false" customWidth="true" hidden="false" outlineLevel="0" max="7" min="7" style="47" width="14.11"/>
    <col collapsed="false" customWidth="true" hidden="false" outlineLevel="0" max="8" min="8" style="47" width="20"/>
    <col collapsed="false" customWidth="true" hidden="false" outlineLevel="0" max="9" min="9" style="47" width="21.33"/>
    <col collapsed="false" customWidth="true" hidden="false" outlineLevel="0" max="10" min="10" style="47" width="22.11"/>
    <col collapsed="false" customWidth="true" hidden="false" outlineLevel="0" max="11" min="11" style="47" width="19.98"/>
    <col collapsed="false" customWidth="true" hidden="false" outlineLevel="0" max="12" min="12" style="47" width="17.97"/>
    <col collapsed="false" customWidth="true" hidden="false" outlineLevel="0" max="13" min="13" style="47" width="19.67"/>
    <col collapsed="false" customWidth="true" hidden="false" outlineLevel="0" max="16" min="14" style="47" width="18.88"/>
    <col collapsed="false" customWidth="true" hidden="false" outlineLevel="0" max="69" min="17" style="47" width="21.33"/>
    <col collapsed="false" customWidth="true" hidden="false" outlineLevel="0" max="70" min="70" style="47" width="11.56"/>
    <col collapsed="false" customWidth="false" hidden="false" outlineLevel="0" max="16384" min="71" style="47" width="9.11"/>
  </cols>
  <sheetData>
    <row r="1" customFormat="false" ht="17.25" hidden="false" customHeight="true" outlineLevel="0" collapsed="false">
      <c r="B1" s="48" t="s">
        <v>77</v>
      </c>
    </row>
    <row r="2" customFormat="false" ht="14.25" hidden="false" customHeight="true" outlineLevel="0" collapsed="false">
      <c r="B2" s="4" t="s">
        <v>78</v>
      </c>
    </row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>
      <c r="B5" s="47" t="s">
        <v>79</v>
      </c>
      <c r="C5" s="47" t="s">
        <v>80</v>
      </c>
      <c r="D5" s="47" t="s">
        <v>81</v>
      </c>
      <c r="E5" s="47" t="s">
        <v>82</v>
      </c>
      <c r="F5" s="47" t="s">
        <v>83</v>
      </c>
      <c r="G5" s="47" t="s">
        <v>84</v>
      </c>
      <c r="H5" s="47" t="s">
        <v>85</v>
      </c>
      <c r="I5" s="47" t="s">
        <v>86</v>
      </c>
      <c r="J5" s="47" t="s">
        <v>87</v>
      </c>
      <c r="K5" s="47" t="s">
        <v>88</v>
      </c>
    </row>
    <row r="6" customFormat="false" ht="13.5" hidden="false" customHeight="true" outlineLevel="0" collapsed="false">
      <c r="B6" s="47" t="s">
        <v>89</v>
      </c>
      <c r="C6" s="49" t="n">
        <v>43521</v>
      </c>
      <c r="D6" s="47" t="s">
        <v>90</v>
      </c>
      <c r="E6" s="47" t="s">
        <v>90</v>
      </c>
      <c r="F6" s="47" t="s">
        <v>91</v>
      </c>
      <c r="G6" s="47" t="s">
        <v>10</v>
      </c>
      <c r="H6" s="47" t="n">
        <v>82555</v>
      </c>
      <c r="I6" s="47" t="n">
        <v>70783</v>
      </c>
      <c r="J6" s="47" t="n">
        <v>54881</v>
      </c>
      <c r="K6" s="50" t="n">
        <f aca="false">SUM(H6:J6)</f>
        <v>208219</v>
      </c>
    </row>
    <row r="7" customFormat="false" ht="13.5" hidden="false" customHeight="true" outlineLevel="0" collapsed="false">
      <c r="B7" s="47" t="s">
        <v>89</v>
      </c>
      <c r="C7" s="49" t="n">
        <v>43523</v>
      </c>
      <c r="D7" s="47" t="s">
        <v>92</v>
      </c>
      <c r="E7" s="47" t="s">
        <v>90</v>
      </c>
      <c r="F7" s="47" t="s">
        <v>91</v>
      </c>
      <c r="G7" s="47" t="s">
        <v>15</v>
      </c>
      <c r="H7" s="47" t="n">
        <v>69819</v>
      </c>
      <c r="I7" s="47" t="n">
        <v>66975</v>
      </c>
      <c r="J7" s="47" t="n">
        <v>19396</v>
      </c>
      <c r="K7" s="50" t="n">
        <f aca="false">SUM(H7:J7)</f>
        <v>156190</v>
      </c>
      <c r="Q7" s="51"/>
    </row>
    <row r="8" customFormat="false" ht="13.5" hidden="false" customHeight="true" outlineLevel="0" collapsed="false">
      <c r="B8" s="47" t="s">
        <v>93</v>
      </c>
      <c r="C8" s="49" t="n">
        <v>43538</v>
      </c>
      <c r="D8" s="47" t="s">
        <v>94</v>
      </c>
      <c r="E8" s="47" t="s">
        <v>94</v>
      </c>
      <c r="F8" s="47" t="s">
        <v>95</v>
      </c>
      <c r="G8" s="47" t="s">
        <v>13</v>
      </c>
      <c r="H8" s="47" t="n">
        <v>1901</v>
      </c>
      <c r="I8" s="47" t="n">
        <v>93678</v>
      </c>
      <c r="J8" s="47" t="n">
        <v>71835</v>
      </c>
      <c r="K8" s="50" t="n">
        <f aca="false">SUM(H8:J8)</f>
        <v>167414</v>
      </c>
      <c r="Q8" s="51"/>
    </row>
    <row r="9" customFormat="false" ht="13.5" hidden="false" customHeight="true" outlineLevel="0" collapsed="false">
      <c r="B9" s="47" t="s">
        <v>93</v>
      </c>
      <c r="C9" s="49" t="n">
        <v>43480</v>
      </c>
      <c r="D9" s="47" t="s">
        <v>96</v>
      </c>
      <c r="E9" s="47" t="s">
        <v>94</v>
      </c>
      <c r="F9" s="47" t="s">
        <v>95</v>
      </c>
      <c r="G9" s="47" t="s">
        <v>19</v>
      </c>
      <c r="H9" s="47" t="n">
        <v>75215</v>
      </c>
      <c r="I9" s="47" t="n">
        <v>94095</v>
      </c>
      <c r="J9" s="47" t="n">
        <v>68989</v>
      </c>
      <c r="K9" s="50" t="n">
        <f aca="false">SUM(H9:J9)</f>
        <v>238299</v>
      </c>
      <c r="Q9" s="51"/>
    </row>
    <row r="10" customFormat="false" ht="13.5" hidden="false" customHeight="true" outlineLevel="0" collapsed="false">
      <c r="B10" s="47" t="s">
        <v>89</v>
      </c>
      <c r="C10" s="49" t="n">
        <v>43525</v>
      </c>
      <c r="D10" s="47" t="s">
        <v>97</v>
      </c>
      <c r="E10" s="47" t="s">
        <v>98</v>
      </c>
      <c r="F10" s="47" t="s">
        <v>95</v>
      </c>
      <c r="G10" s="47" t="s">
        <v>10</v>
      </c>
      <c r="H10" s="47" t="n">
        <v>55725</v>
      </c>
      <c r="I10" s="47" t="n">
        <v>48390</v>
      </c>
      <c r="J10" s="47" t="n">
        <v>83925</v>
      </c>
      <c r="K10" s="50" t="n">
        <f aca="false">SUM(H10:J10)</f>
        <v>188040</v>
      </c>
      <c r="Q10" s="51"/>
    </row>
    <row r="11" customFormat="false" ht="13.5" hidden="false" customHeight="true" outlineLevel="0" collapsed="false">
      <c r="B11" s="47" t="s">
        <v>99</v>
      </c>
      <c r="C11" s="49" t="n">
        <v>43484</v>
      </c>
      <c r="D11" s="47" t="s">
        <v>98</v>
      </c>
      <c r="E11" s="47" t="s">
        <v>98</v>
      </c>
      <c r="F11" s="47" t="s">
        <v>95</v>
      </c>
      <c r="G11" s="47" t="s">
        <v>10</v>
      </c>
      <c r="H11" s="47" t="n">
        <v>2173</v>
      </c>
      <c r="I11" s="47" t="n">
        <v>56620</v>
      </c>
      <c r="J11" s="47" t="n">
        <v>16993</v>
      </c>
      <c r="K11" s="50" t="n">
        <f aca="false">SUM(H11:J11)</f>
        <v>75786</v>
      </c>
      <c r="Q11" s="51"/>
    </row>
    <row r="12" customFormat="false" ht="13.5" hidden="false" customHeight="true" outlineLevel="0" collapsed="false">
      <c r="B12" s="47" t="s">
        <v>89</v>
      </c>
      <c r="C12" s="49" t="n">
        <v>43574</v>
      </c>
      <c r="D12" s="47" t="s">
        <v>100</v>
      </c>
      <c r="E12" s="47" t="s">
        <v>101</v>
      </c>
      <c r="F12" s="47" t="s">
        <v>95</v>
      </c>
      <c r="G12" s="47" t="s">
        <v>13</v>
      </c>
      <c r="H12" s="47" t="n">
        <v>65122</v>
      </c>
      <c r="I12" s="47" t="n">
        <v>51590</v>
      </c>
      <c r="J12" s="47" t="n">
        <v>24031</v>
      </c>
      <c r="K12" s="50" t="n">
        <f aca="false">SUM(H12:J12)</f>
        <v>140743</v>
      </c>
      <c r="Q12" s="51"/>
    </row>
    <row r="13" customFormat="false" ht="13.5" hidden="false" customHeight="true" outlineLevel="0" collapsed="false">
      <c r="B13" s="47" t="s">
        <v>99</v>
      </c>
      <c r="C13" s="49" t="n">
        <v>43572</v>
      </c>
      <c r="D13" s="47" t="s">
        <v>101</v>
      </c>
      <c r="E13" s="47" t="s">
        <v>101</v>
      </c>
      <c r="F13" s="47" t="s">
        <v>95</v>
      </c>
      <c r="G13" s="47" t="s">
        <v>15</v>
      </c>
      <c r="H13" s="47" t="n">
        <v>15887</v>
      </c>
      <c r="I13" s="47" t="n">
        <v>94926</v>
      </c>
      <c r="J13" s="47" t="n">
        <v>9954</v>
      </c>
      <c r="K13" s="50" t="n">
        <f aca="false">SUM(H13:J13)</f>
        <v>120767</v>
      </c>
      <c r="L13" s="44"/>
      <c r="Q13" s="51"/>
    </row>
    <row r="14" customFormat="false" ht="13.5" hidden="false" customHeight="true" outlineLevel="0" collapsed="false">
      <c r="B14" s="47" t="s">
        <v>99</v>
      </c>
      <c r="C14" s="49" t="n">
        <v>43581</v>
      </c>
      <c r="D14" s="47" t="s">
        <v>102</v>
      </c>
      <c r="E14" s="47" t="s">
        <v>102</v>
      </c>
      <c r="F14" s="47" t="s">
        <v>95</v>
      </c>
      <c r="G14" s="47" t="s">
        <v>14</v>
      </c>
      <c r="H14" s="47" t="n">
        <v>54461</v>
      </c>
      <c r="I14" s="47" t="n">
        <v>56914</v>
      </c>
      <c r="J14" s="47" t="n">
        <v>37401</v>
      </c>
      <c r="K14" s="50" t="n">
        <f aca="false">SUM(H14:J14)</f>
        <v>148776</v>
      </c>
      <c r="L14" s="44"/>
      <c r="Q14" s="51"/>
    </row>
    <row r="15" customFormat="false" ht="13.5" hidden="false" customHeight="true" outlineLevel="0" collapsed="false">
      <c r="B15" s="47" t="s">
        <v>99</v>
      </c>
      <c r="C15" s="49" t="n">
        <v>43505</v>
      </c>
      <c r="D15" s="47" t="s">
        <v>103</v>
      </c>
      <c r="E15" s="47" t="s">
        <v>102</v>
      </c>
      <c r="F15" s="47" t="s">
        <v>95</v>
      </c>
      <c r="G15" s="47" t="s">
        <v>11</v>
      </c>
      <c r="H15" s="47" t="n">
        <v>89089</v>
      </c>
      <c r="I15" s="47" t="n">
        <v>65312</v>
      </c>
      <c r="J15" s="47" t="n">
        <v>82392</v>
      </c>
      <c r="K15" s="50" t="n">
        <f aca="false">SUM(H15:J15)</f>
        <v>236793</v>
      </c>
      <c r="L15" s="44"/>
      <c r="Q15" s="51"/>
    </row>
    <row r="16" customFormat="false" ht="13.5" hidden="false" customHeight="true" outlineLevel="0" collapsed="false">
      <c r="B16" s="47" t="s">
        <v>93</v>
      </c>
      <c r="C16" s="49" t="n">
        <v>43476</v>
      </c>
      <c r="D16" s="47" t="s">
        <v>104</v>
      </c>
      <c r="E16" s="47" t="s">
        <v>105</v>
      </c>
      <c r="F16" s="47" t="s">
        <v>95</v>
      </c>
      <c r="G16" s="47" t="s">
        <v>13</v>
      </c>
      <c r="H16" s="47" t="n">
        <v>97182</v>
      </c>
      <c r="I16" s="47" t="n">
        <v>72491</v>
      </c>
      <c r="J16" s="47" t="n">
        <v>27764</v>
      </c>
      <c r="K16" s="50" t="n">
        <f aca="false">SUM(H16:J16)</f>
        <v>197437</v>
      </c>
      <c r="L16" s="44"/>
      <c r="Q16" s="51"/>
    </row>
    <row r="17" customFormat="false" ht="13.5" hidden="false" customHeight="true" outlineLevel="0" collapsed="false">
      <c r="B17" s="47" t="s">
        <v>99</v>
      </c>
      <c r="C17" s="49" t="n">
        <v>43488</v>
      </c>
      <c r="D17" s="47" t="s">
        <v>106</v>
      </c>
      <c r="E17" s="47" t="s">
        <v>105</v>
      </c>
      <c r="F17" s="47" t="s">
        <v>95</v>
      </c>
      <c r="G17" s="47" t="s">
        <v>17</v>
      </c>
      <c r="H17" s="47" t="n">
        <v>50553</v>
      </c>
      <c r="I17" s="47" t="n">
        <v>50730</v>
      </c>
      <c r="J17" s="47" t="n">
        <v>813</v>
      </c>
      <c r="K17" s="50" t="n">
        <f aca="false">SUM(H17:J17)</f>
        <v>102096</v>
      </c>
      <c r="L17" s="44"/>
      <c r="Q17" s="51"/>
    </row>
    <row r="18" customFormat="false" ht="13.5" hidden="false" customHeight="true" outlineLevel="0" collapsed="false">
      <c r="B18" s="47" t="s">
        <v>99</v>
      </c>
      <c r="C18" s="49" t="n">
        <v>43574</v>
      </c>
      <c r="D18" s="47" t="s">
        <v>105</v>
      </c>
      <c r="E18" s="47" t="s">
        <v>105</v>
      </c>
      <c r="F18" s="47" t="s">
        <v>95</v>
      </c>
      <c r="G18" s="47" t="s">
        <v>13</v>
      </c>
      <c r="H18" s="47" t="n">
        <v>53613</v>
      </c>
      <c r="I18" s="47" t="n">
        <v>82856</v>
      </c>
      <c r="J18" s="47" t="n">
        <v>28754</v>
      </c>
      <c r="K18" s="50" t="n">
        <f aca="false">SUM(H18:J18)</f>
        <v>165223</v>
      </c>
      <c r="L18" s="44"/>
      <c r="Q18" s="51"/>
    </row>
    <row r="19" customFormat="false" ht="13.5" hidden="false" customHeight="true" outlineLevel="0" collapsed="false">
      <c r="B19" s="47" t="s">
        <v>89</v>
      </c>
      <c r="C19" s="49" t="n">
        <v>43564</v>
      </c>
      <c r="D19" s="47" t="s">
        <v>107</v>
      </c>
      <c r="E19" s="47" t="s">
        <v>105</v>
      </c>
      <c r="F19" s="47" t="s">
        <v>95</v>
      </c>
      <c r="G19" s="47" t="s">
        <v>12</v>
      </c>
      <c r="H19" s="47" t="n">
        <v>97293</v>
      </c>
      <c r="I19" s="47" t="n">
        <v>64277</v>
      </c>
      <c r="J19" s="47" t="n">
        <v>49133</v>
      </c>
      <c r="K19" s="50" t="n">
        <f aca="false">SUM(H19:J19)</f>
        <v>210703</v>
      </c>
      <c r="L19" s="44"/>
      <c r="Q19" s="51"/>
    </row>
    <row r="20" customFormat="false" ht="13.5" hidden="false" customHeight="true" outlineLevel="0" collapsed="false">
      <c r="B20" s="47" t="s">
        <v>99</v>
      </c>
      <c r="C20" s="49" t="n">
        <v>43579</v>
      </c>
      <c r="D20" s="47" t="s">
        <v>108</v>
      </c>
      <c r="E20" s="47" t="s">
        <v>108</v>
      </c>
      <c r="F20" s="47" t="s">
        <v>109</v>
      </c>
      <c r="G20" s="47" t="s">
        <v>11</v>
      </c>
      <c r="H20" s="47" t="n">
        <v>30615</v>
      </c>
      <c r="I20" s="47" t="n">
        <v>34052</v>
      </c>
      <c r="J20" s="47" t="n">
        <v>48938</v>
      </c>
      <c r="K20" s="50" t="n">
        <f aca="false">SUM(H20:J20)</f>
        <v>113605</v>
      </c>
      <c r="L20" s="44"/>
      <c r="Q20" s="51"/>
    </row>
    <row r="21" customFormat="false" ht="13.5" hidden="false" customHeight="true" outlineLevel="0" collapsed="false">
      <c r="B21" s="47" t="s">
        <v>99</v>
      </c>
      <c r="C21" s="49" t="n">
        <v>43476</v>
      </c>
      <c r="D21" s="47" t="s">
        <v>110</v>
      </c>
      <c r="E21" s="47" t="s">
        <v>108</v>
      </c>
      <c r="F21" s="47" t="s">
        <v>109</v>
      </c>
      <c r="G21" s="47" t="s">
        <v>19</v>
      </c>
      <c r="H21" s="47" t="n">
        <v>12337</v>
      </c>
      <c r="I21" s="47" t="n">
        <v>82592</v>
      </c>
      <c r="J21" s="47" t="n">
        <v>85660</v>
      </c>
      <c r="K21" s="50" t="n">
        <f aca="false">SUM(H21:J21)</f>
        <v>180589</v>
      </c>
      <c r="L21" s="44"/>
      <c r="Q21" s="51"/>
    </row>
    <row r="22" customFormat="false" ht="13.5" hidden="false" customHeight="true" outlineLevel="0" collapsed="false">
      <c r="B22" s="47" t="s">
        <v>89</v>
      </c>
      <c r="C22" s="49" t="n">
        <v>43536</v>
      </c>
      <c r="D22" s="47" t="s">
        <v>111</v>
      </c>
      <c r="E22" s="47" t="s">
        <v>111</v>
      </c>
      <c r="F22" s="47" t="s">
        <v>109</v>
      </c>
      <c r="G22" s="47" t="s">
        <v>13</v>
      </c>
      <c r="H22" s="47" t="n">
        <v>37104</v>
      </c>
      <c r="I22" s="47" t="n">
        <v>66412</v>
      </c>
      <c r="J22" s="47" t="n">
        <v>8869</v>
      </c>
      <c r="K22" s="50" t="n">
        <f aca="false">SUM(H22:J22)</f>
        <v>112385</v>
      </c>
      <c r="L22" s="44"/>
      <c r="Q22" s="51"/>
    </row>
    <row r="23" customFormat="false" ht="13.5" hidden="false" customHeight="true" outlineLevel="0" collapsed="false">
      <c r="B23" s="47" t="s">
        <v>99</v>
      </c>
      <c r="C23" s="49" t="n">
        <v>43521</v>
      </c>
      <c r="D23" s="47" t="s">
        <v>112</v>
      </c>
      <c r="E23" s="47" t="s">
        <v>111</v>
      </c>
      <c r="F23" s="47" t="s">
        <v>109</v>
      </c>
      <c r="G23" s="47" t="s">
        <v>12</v>
      </c>
      <c r="H23" s="47" t="n">
        <v>76908</v>
      </c>
      <c r="I23" s="47" t="n">
        <v>33570</v>
      </c>
      <c r="J23" s="47" t="n">
        <v>24487</v>
      </c>
      <c r="K23" s="50" t="n">
        <f aca="false">SUM(H23:J23)</f>
        <v>134965</v>
      </c>
      <c r="L23" s="44"/>
      <c r="Q23" s="51"/>
    </row>
    <row r="24" customFormat="false" ht="13.5" hidden="false" customHeight="true" outlineLevel="0" collapsed="false">
      <c r="B24" s="47" t="s">
        <v>99</v>
      </c>
      <c r="C24" s="49" t="n">
        <v>43528</v>
      </c>
      <c r="D24" s="47" t="s">
        <v>113</v>
      </c>
      <c r="E24" s="47" t="s">
        <v>113</v>
      </c>
      <c r="F24" s="47" t="s">
        <v>109</v>
      </c>
      <c r="G24" s="47" t="s">
        <v>19</v>
      </c>
      <c r="H24" s="47" t="n">
        <v>84208</v>
      </c>
      <c r="I24" s="47" t="n">
        <v>47497</v>
      </c>
      <c r="J24" s="47" t="n">
        <v>87404</v>
      </c>
      <c r="K24" s="50" t="n">
        <f aca="false">SUM(H24:J24)</f>
        <v>219109</v>
      </c>
      <c r="L24" s="44"/>
      <c r="Q24" s="51"/>
    </row>
    <row r="25" customFormat="false" ht="13.5" hidden="false" customHeight="true" outlineLevel="0" collapsed="false">
      <c r="B25" s="47" t="s">
        <v>99</v>
      </c>
      <c r="C25" s="49" t="n">
        <v>43510</v>
      </c>
      <c r="D25" s="47" t="s">
        <v>114</v>
      </c>
      <c r="E25" s="47" t="s">
        <v>113</v>
      </c>
      <c r="F25" s="47" t="s">
        <v>109</v>
      </c>
      <c r="G25" s="47" t="s">
        <v>12</v>
      </c>
      <c r="H25" s="47" t="n">
        <v>20356</v>
      </c>
      <c r="I25" s="47" t="n">
        <v>19191</v>
      </c>
      <c r="J25" s="47" t="n">
        <v>74887</v>
      </c>
      <c r="K25" s="50" t="n">
        <f aca="false">SUM(H25:J25)</f>
        <v>114434</v>
      </c>
      <c r="L25" s="44"/>
      <c r="Q25" s="51"/>
    </row>
    <row r="26" customFormat="false" ht="13.5" hidden="false" customHeight="true" outlineLevel="0" collapsed="false">
      <c r="B26" s="47" t="s">
        <v>93</v>
      </c>
      <c r="C26" s="49" t="n">
        <v>43524</v>
      </c>
      <c r="D26" s="47" t="s">
        <v>115</v>
      </c>
      <c r="E26" s="47" t="s">
        <v>113</v>
      </c>
      <c r="F26" s="47" t="s">
        <v>109</v>
      </c>
      <c r="G26" s="47" t="s">
        <v>11</v>
      </c>
      <c r="H26" s="47" t="n">
        <v>60293</v>
      </c>
      <c r="I26" s="47" t="n">
        <v>81217</v>
      </c>
      <c r="J26" s="47" t="n">
        <v>48960</v>
      </c>
      <c r="K26" s="50" t="n">
        <f aca="false">SUM(H26:J26)</f>
        <v>190470</v>
      </c>
      <c r="L26" s="44"/>
      <c r="Q26" s="51"/>
    </row>
    <row r="27" customFormat="false" ht="13.5" hidden="false" customHeight="true" outlineLevel="0" collapsed="false">
      <c r="B27" s="47" t="s">
        <v>89</v>
      </c>
      <c r="C27" s="49" t="n">
        <v>43642</v>
      </c>
      <c r="D27" s="47" t="s">
        <v>116</v>
      </c>
      <c r="E27" s="47" t="s">
        <v>113</v>
      </c>
      <c r="F27" s="47" t="s">
        <v>109</v>
      </c>
      <c r="G27" s="47" t="s">
        <v>16</v>
      </c>
      <c r="H27" s="47" t="n">
        <v>39022</v>
      </c>
      <c r="I27" s="47" t="n">
        <v>21482</v>
      </c>
      <c r="J27" s="47" t="n">
        <v>428</v>
      </c>
      <c r="K27" s="50" t="n">
        <f aca="false">SUM(H27:J27)</f>
        <v>60932</v>
      </c>
      <c r="L27" s="44"/>
      <c r="Q27" s="51"/>
    </row>
    <row r="28" customFormat="false" ht="13.5" hidden="false" customHeight="true" outlineLevel="0" collapsed="false">
      <c r="B28" s="47" t="s">
        <v>99</v>
      </c>
      <c r="C28" s="49" t="n">
        <v>43474</v>
      </c>
      <c r="D28" s="47" t="s">
        <v>117</v>
      </c>
      <c r="E28" s="47" t="s">
        <v>117</v>
      </c>
      <c r="F28" s="47" t="s">
        <v>109</v>
      </c>
      <c r="G28" s="47" t="s">
        <v>15</v>
      </c>
      <c r="H28" s="47" t="n">
        <v>22031</v>
      </c>
      <c r="I28" s="47" t="n">
        <v>2880</v>
      </c>
      <c r="J28" s="47" t="n">
        <v>88819</v>
      </c>
      <c r="K28" s="50" t="n">
        <f aca="false">SUM(H28:J28)</f>
        <v>113730</v>
      </c>
      <c r="L28" s="44"/>
      <c r="Q28" s="51"/>
    </row>
    <row r="29" customFormat="false" ht="13.5" hidden="false" customHeight="true" outlineLevel="0" collapsed="false">
      <c r="B29" s="47" t="s">
        <v>89</v>
      </c>
      <c r="C29" s="49" t="n">
        <v>43469</v>
      </c>
      <c r="D29" s="47" t="s">
        <v>118</v>
      </c>
      <c r="E29" s="47" t="s">
        <v>117</v>
      </c>
      <c r="F29" s="47" t="s">
        <v>109</v>
      </c>
      <c r="G29" s="47" t="s">
        <v>18</v>
      </c>
      <c r="H29" s="47" t="n">
        <v>43455</v>
      </c>
      <c r="I29" s="47" t="n">
        <v>8362</v>
      </c>
      <c r="J29" s="47" t="n">
        <v>79165</v>
      </c>
      <c r="K29" s="50" t="n">
        <f aca="false">SUM(H29:J29)</f>
        <v>130982</v>
      </c>
      <c r="L29" s="44"/>
      <c r="Q29" s="51"/>
    </row>
    <row r="30" customFormat="false" ht="13.5" hidden="false" customHeight="true" outlineLevel="0" collapsed="false">
      <c r="B30" s="47" t="s">
        <v>99</v>
      </c>
      <c r="C30" s="49" t="n">
        <v>43467</v>
      </c>
      <c r="D30" s="47" t="s">
        <v>119</v>
      </c>
      <c r="E30" s="47" t="s">
        <v>120</v>
      </c>
      <c r="F30" s="47" t="s">
        <v>109</v>
      </c>
      <c r="G30" s="47" t="s">
        <v>19</v>
      </c>
      <c r="H30" s="47" t="n">
        <v>88375</v>
      </c>
      <c r="I30" s="47" t="n">
        <v>18623</v>
      </c>
      <c r="J30" s="47" t="n">
        <v>5730</v>
      </c>
      <c r="K30" s="50" t="n">
        <f aca="false">SUM(H30:J30)</f>
        <v>112728</v>
      </c>
      <c r="L30" s="44"/>
      <c r="Q30" s="51"/>
    </row>
    <row r="31" customFormat="false" ht="13.5" hidden="false" customHeight="true" outlineLevel="0" collapsed="false">
      <c r="B31" s="47" t="s">
        <v>89</v>
      </c>
      <c r="C31" s="49" t="n">
        <v>43516</v>
      </c>
      <c r="D31" s="47" t="s">
        <v>121</v>
      </c>
      <c r="E31" s="47" t="s">
        <v>120</v>
      </c>
      <c r="F31" s="47" t="s">
        <v>109</v>
      </c>
      <c r="G31" s="47" t="s">
        <v>16</v>
      </c>
      <c r="H31" s="47" t="n">
        <v>98294</v>
      </c>
      <c r="I31" s="47" t="n">
        <v>93051</v>
      </c>
      <c r="J31" s="47" t="n">
        <v>64965</v>
      </c>
      <c r="K31" s="50" t="n">
        <f aca="false">SUM(H31:J31)</f>
        <v>256310</v>
      </c>
      <c r="L31" s="44"/>
      <c r="Q31" s="51"/>
    </row>
    <row r="32" customFormat="false" ht="13.5" hidden="false" customHeight="true" outlineLevel="0" collapsed="false">
      <c r="B32" s="47" t="s">
        <v>93</v>
      </c>
      <c r="C32" s="49" t="n">
        <v>43518</v>
      </c>
      <c r="D32" s="47" t="s">
        <v>122</v>
      </c>
      <c r="E32" s="47" t="s">
        <v>122</v>
      </c>
      <c r="F32" s="47" t="s">
        <v>109</v>
      </c>
      <c r="G32" s="47" t="s">
        <v>14</v>
      </c>
      <c r="H32" s="47" t="n">
        <v>17274</v>
      </c>
      <c r="I32" s="47" t="n">
        <v>36258</v>
      </c>
      <c r="J32" s="47" t="n">
        <v>87996</v>
      </c>
      <c r="K32" s="50" t="n">
        <f aca="false">SUM(H32:J32)</f>
        <v>141528</v>
      </c>
      <c r="L32" s="44"/>
      <c r="Q32" s="51"/>
    </row>
    <row r="33" customFormat="false" ht="13.5" hidden="false" customHeight="true" outlineLevel="0" collapsed="false">
      <c r="B33" s="47" t="s">
        <v>99</v>
      </c>
      <c r="C33" s="49" t="n">
        <v>43494</v>
      </c>
      <c r="D33" s="47" t="s">
        <v>123</v>
      </c>
      <c r="E33" s="47" t="s">
        <v>120</v>
      </c>
      <c r="F33" s="47" t="s">
        <v>109</v>
      </c>
      <c r="G33" s="47" t="s">
        <v>19</v>
      </c>
      <c r="H33" s="47" t="n">
        <v>43909</v>
      </c>
      <c r="I33" s="47" t="n">
        <v>17234</v>
      </c>
      <c r="J33" s="47" t="n">
        <v>47316</v>
      </c>
      <c r="K33" s="50" t="n">
        <f aca="false">SUM(H33:J33)</f>
        <v>108459</v>
      </c>
      <c r="L33" s="44"/>
      <c r="Q33" s="51"/>
    </row>
    <row r="34" customFormat="false" ht="13.5" hidden="false" customHeight="true" outlineLevel="0" collapsed="false">
      <c r="B34" s="47" t="s">
        <v>89</v>
      </c>
      <c r="C34" s="49" t="n">
        <v>43619</v>
      </c>
      <c r="D34" s="47" t="s">
        <v>124</v>
      </c>
      <c r="E34" s="47" t="s">
        <v>120</v>
      </c>
      <c r="F34" s="47" t="s">
        <v>109</v>
      </c>
      <c r="G34" s="47" t="s">
        <v>19</v>
      </c>
      <c r="H34" s="47" t="n">
        <v>618</v>
      </c>
      <c r="I34" s="47" t="n">
        <v>29359</v>
      </c>
      <c r="J34" s="47" t="n">
        <v>44036</v>
      </c>
      <c r="K34" s="50" t="n">
        <f aca="false">SUM(H34:J34)</f>
        <v>74013</v>
      </c>
      <c r="L34" s="44"/>
      <c r="Q34" s="51"/>
    </row>
    <row r="35" customFormat="false" ht="13.5" hidden="false" customHeight="true" outlineLevel="0" collapsed="false">
      <c r="B35" s="47" t="s">
        <v>99</v>
      </c>
      <c r="C35" s="49" t="n">
        <v>43559</v>
      </c>
      <c r="D35" s="47" t="s">
        <v>125</v>
      </c>
      <c r="E35" s="47" t="s">
        <v>120</v>
      </c>
      <c r="F35" s="47" t="s">
        <v>109</v>
      </c>
      <c r="G35" s="47" t="s">
        <v>12</v>
      </c>
      <c r="H35" s="47" t="n">
        <v>13221</v>
      </c>
      <c r="I35" s="47" t="n">
        <v>63812</v>
      </c>
      <c r="J35" s="47" t="n">
        <v>77396</v>
      </c>
      <c r="K35" s="50" t="n">
        <f aca="false">SUM(H35:J35)</f>
        <v>154429</v>
      </c>
      <c r="L35" s="44"/>
      <c r="Q35" s="51"/>
    </row>
    <row r="36" customFormat="false" ht="13.5" hidden="false" customHeight="true" outlineLevel="0" collapsed="false">
      <c r="B36" s="47" t="s">
        <v>89</v>
      </c>
      <c r="C36" s="49" t="n">
        <v>43565</v>
      </c>
      <c r="D36" s="47" t="s">
        <v>126</v>
      </c>
      <c r="E36" s="47" t="s">
        <v>120</v>
      </c>
      <c r="F36" s="47" t="s">
        <v>109</v>
      </c>
      <c r="G36" s="47" t="s">
        <v>14</v>
      </c>
      <c r="H36" s="47" t="n">
        <v>8252</v>
      </c>
      <c r="I36" s="47" t="n">
        <v>91113</v>
      </c>
      <c r="J36" s="47" t="n">
        <v>4934</v>
      </c>
      <c r="K36" s="50" t="n">
        <f aca="false">SUM(H36:J36)</f>
        <v>104299</v>
      </c>
      <c r="L36" s="44"/>
      <c r="Q36" s="51"/>
    </row>
    <row r="37" customFormat="false" ht="13.5" hidden="false" customHeight="true" outlineLevel="0" collapsed="false">
      <c r="B37" s="47" t="s">
        <v>89</v>
      </c>
      <c r="C37" s="49" t="n">
        <v>43499</v>
      </c>
      <c r="D37" s="47" t="s">
        <v>127</v>
      </c>
      <c r="E37" s="47" t="s">
        <v>120</v>
      </c>
      <c r="F37" s="47" t="s">
        <v>109</v>
      </c>
      <c r="G37" s="47" t="s">
        <v>12</v>
      </c>
      <c r="H37" s="47" t="n">
        <v>58604</v>
      </c>
      <c r="I37" s="47" t="n">
        <v>41525</v>
      </c>
      <c r="J37" s="47" t="n">
        <v>47678</v>
      </c>
      <c r="K37" s="50" t="n">
        <f aca="false">SUM(H37:J37)</f>
        <v>147807</v>
      </c>
      <c r="L37" s="44"/>
      <c r="Q37" s="51"/>
    </row>
    <row r="38" customFormat="false" ht="13.5" hidden="false" customHeight="true" outlineLevel="0" collapsed="false">
      <c r="B38" s="47" t="s">
        <v>89</v>
      </c>
      <c r="C38" s="49" t="n">
        <v>43466</v>
      </c>
      <c r="D38" s="47" t="s">
        <v>128</v>
      </c>
      <c r="E38" s="47" t="s">
        <v>120</v>
      </c>
      <c r="F38" s="47" t="s">
        <v>109</v>
      </c>
      <c r="G38" s="47" t="s">
        <v>17</v>
      </c>
      <c r="H38" s="47" t="n">
        <v>53417</v>
      </c>
      <c r="I38" s="47" t="n">
        <v>16235</v>
      </c>
      <c r="J38" s="47" t="n">
        <v>19914</v>
      </c>
      <c r="K38" s="50" t="n">
        <f aca="false">SUM(H38:J38)</f>
        <v>89566</v>
      </c>
      <c r="L38" s="44"/>
      <c r="Q38" s="51"/>
    </row>
    <row r="39" customFormat="false" ht="13.5" hidden="false" customHeight="true" outlineLevel="0" collapsed="false">
      <c r="B39" s="47" t="s">
        <v>89</v>
      </c>
      <c r="C39" s="49" t="n">
        <v>43481</v>
      </c>
      <c r="D39" s="47" t="s">
        <v>120</v>
      </c>
      <c r="E39" s="47" t="s">
        <v>120</v>
      </c>
      <c r="F39" s="47" t="s">
        <v>109</v>
      </c>
      <c r="G39" s="47" t="s">
        <v>18</v>
      </c>
      <c r="H39" s="47" t="n">
        <v>69272</v>
      </c>
      <c r="I39" s="47" t="n">
        <v>14778</v>
      </c>
      <c r="J39" s="47" t="n">
        <v>37231</v>
      </c>
      <c r="K39" s="50" t="n">
        <f aca="false">SUM(H39:J39)</f>
        <v>121281</v>
      </c>
      <c r="L39" s="44"/>
      <c r="Q39" s="51"/>
    </row>
    <row r="40" customFormat="false" ht="13.5" hidden="false" customHeight="true" outlineLevel="0" collapsed="false">
      <c r="B40" s="47" t="s">
        <v>99</v>
      </c>
      <c r="C40" s="49" t="n">
        <v>43629</v>
      </c>
      <c r="D40" s="47" t="s">
        <v>129</v>
      </c>
      <c r="E40" s="47" t="s">
        <v>120</v>
      </c>
      <c r="F40" s="47" t="s">
        <v>109</v>
      </c>
      <c r="G40" s="47" t="s">
        <v>17</v>
      </c>
      <c r="H40" s="47" t="n">
        <v>23817</v>
      </c>
      <c r="I40" s="47" t="n">
        <v>59786</v>
      </c>
      <c r="J40" s="47" t="n">
        <v>89114</v>
      </c>
      <c r="K40" s="50" t="n">
        <f aca="false">SUM(H40:J40)</f>
        <v>172717</v>
      </c>
      <c r="L40" s="44"/>
      <c r="Q40" s="51"/>
    </row>
    <row r="41" customFormat="false" ht="13.5" hidden="false" customHeight="true" outlineLevel="0" collapsed="false">
      <c r="B41" s="47" t="s">
        <v>93</v>
      </c>
      <c r="C41" s="49" t="n">
        <v>43471</v>
      </c>
      <c r="D41" s="47" t="s">
        <v>130</v>
      </c>
      <c r="E41" s="47" t="s">
        <v>120</v>
      </c>
      <c r="F41" s="47" t="s">
        <v>109</v>
      </c>
      <c r="G41" s="47" t="s">
        <v>18</v>
      </c>
      <c r="H41" s="47" t="n">
        <v>97893</v>
      </c>
      <c r="I41" s="47" t="n">
        <v>71785</v>
      </c>
      <c r="J41" s="47" t="n">
        <v>91220</v>
      </c>
      <c r="K41" s="50" t="n">
        <f aca="false">SUM(H41:J41)</f>
        <v>260898</v>
      </c>
      <c r="L41" s="44"/>
      <c r="Q41" s="51"/>
    </row>
    <row r="42" customFormat="false" ht="13.5" hidden="false" customHeight="true" outlineLevel="0" collapsed="false">
      <c r="B42" s="47" t="s">
        <v>89</v>
      </c>
      <c r="C42" s="49" t="n">
        <v>43580</v>
      </c>
      <c r="D42" s="47" t="s">
        <v>131</v>
      </c>
      <c r="E42" s="47" t="s">
        <v>120</v>
      </c>
      <c r="F42" s="47" t="s">
        <v>109</v>
      </c>
      <c r="G42" s="47" t="s">
        <v>18</v>
      </c>
      <c r="H42" s="47" t="n">
        <v>27632</v>
      </c>
      <c r="I42" s="47" t="n">
        <v>99370</v>
      </c>
      <c r="J42" s="47" t="n">
        <v>91418</v>
      </c>
      <c r="K42" s="50" t="n">
        <f aca="false">SUM(H42:J42)</f>
        <v>218420</v>
      </c>
      <c r="L42" s="44"/>
      <c r="Q42" s="51"/>
    </row>
    <row r="43" customFormat="false" ht="13.5" hidden="false" customHeight="true" outlineLevel="0" collapsed="false">
      <c r="B43" s="47" t="s">
        <v>99</v>
      </c>
      <c r="C43" s="49" t="n">
        <v>43500</v>
      </c>
      <c r="D43" s="47" t="s">
        <v>132</v>
      </c>
      <c r="E43" s="47" t="s">
        <v>120</v>
      </c>
      <c r="F43" s="47" t="s">
        <v>109</v>
      </c>
      <c r="G43" s="47" t="s">
        <v>14</v>
      </c>
      <c r="H43" s="47" t="n">
        <v>15250</v>
      </c>
      <c r="I43" s="47" t="n">
        <v>85402</v>
      </c>
      <c r="J43" s="47" t="n">
        <v>43425</v>
      </c>
      <c r="K43" s="50" t="n">
        <f aca="false">SUM(H43:J43)</f>
        <v>144077</v>
      </c>
      <c r="L43" s="44"/>
      <c r="Q43" s="51"/>
    </row>
    <row r="44" customFormat="false" ht="13.5" hidden="false" customHeight="true" outlineLevel="0" collapsed="false">
      <c r="B44" s="47" t="s">
        <v>89</v>
      </c>
      <c r="C44" s="49" t="n">
        <v>43511</v>
      </c>
      <c r="D44" s="47" t="s">
        <v>133</v>
      </c>
      <c r="E44" s="47" t="s">
        <v>120</v>
      </c>
      <c r="F44" s="47" t="s">
        <v>109</v>
      </c>
      <c r="G44" s="47" t="s">
        <v>18</v>
      </c>
      <c r="H44" s="47" t="n">
        <v>20812</v>
      </c>
      <c r="I44" s="47" t="n">
        <v>87705</v>
      </c>
      <c r="J44" s="47" t="n">
        <v>72733</v>
      </c>
      <c r="K44" s="50" t="n">
        <f aca="false">SUM(H44:J44)</f>
        <v>181250</v>
      </c>
      <c r="L44" s="44"/>
      <c r="Q44" s="51"/>
    </row>
    <row r="45" customFormat="false" ht="13.5" hidden="false" customHeight="true" outlineLevel="0" collapsed="false">
      <c r="B45" s="47" t="s">
        <v>93</v>
      </c>
      <c r="C45" s="49" t="n">
        <v>43521</v>
      </c>
      <c r="D45" s="47" t="s">
        <v>134</v>
      </c>
      <c r="E45" s="47" t="s">
        <v>135</v>
      </c>
      <c r="F45" s="47" t="s">
        <v>109</v>
      </c>
      <c r="G45" s="47" t="s">
        <v>18</v>
      </c>
      <c r="H45" s="47" t="n">
        <v>13306</v>
      </c>
      <c r="I45" s="47" t="n">
        <v>71125</v>
      </c>
      <c r="J45" s="47" t="n">
        <v>52641</v>
      </c>
      <c r="K45" s="50" t="n">
        <f aca="false">SUM(H45:J45)</f>
        <v>137072</v>
      </c>
      <c r="L45" s="44"/>
      <c r="Q45" s="51"/>
    </row>
    <row r="46" customFormat="false" ht="13.5" hidden="false" customHeight="true" outlineLevel="0" collapsed="false">
      <c r="B46" s="47" t="s">
        <v>99</v>
      </c>
      <c r="C46" s="49" t="n">
        <v>43523</v>
      </c>
      <c r="D46" s="47" t="s">
        <v>135</v>
      </c>
      <c r="E46" s="47" t="s">
        <v>135</v>
      </c>
      <c r="F46" s="47" t="s">
        <v>109</v>
      </c>
      <c r="G46" s="47" t="s">
        <v>13</v>
      </c>
      <c r="H46" s="47" t="n">
        <v>96733</v>
      </c>
      <c r="I46" s="47" t="n">
        <v>43958</v>
      </c>
      <c r="J46" s="47" t="n">
        <v>33256</v>
      </c>
      <c r="K46" s="50" t="n">
        <f aca="false">SUM(H46:J46)</f>
        <v>173947</v>
      </c>
      <c r="L46" s="44"/>
      <c r="Q46" s="51"/>
    </row>
    <row r="47" customFormat="false" ht="13.5" hidden="false" customHeight="true" outlineLevel="0" collapsed="false">
      <c r="B47" s="47" t="s">
        <v>99</v>
      </c>
      <c r="C47" s="49" t="n">
        <v>43558</v>
      </c>
      <c r="D47" s="47" t="s">
        <v>136</v>
      </c>
      <c r="E47" s="47" t="s">
        <v>136</v>
      </c>
      <c r="F47" s="47" t="s">
        <v>109</v>
      </c>
      <c r="G47" s="47" t="s">
        <v>15</v>
      </c>
      <c r="H47" s="47" t="n">
        <v>38783</v>
      </c>
      <c r="I47" s="47" t="n">
        <v>68157</v>
      </c>
      <c r="J47" s="47" t="n">
        <v>88537</v>
      </c>
      <c r="K47" s="50" t="n">
        <f aca="false">SUM(H47:J47)</f>
        <v>195477</v>
      </c>
      <c r="L47" s="44"/>
      <c r="Q47" s="51"/>
    </row>
    <row r="48" customFormat="false" ht="13.5" hidden="false" customHeight="true" outlineLevel="0" collapsed="false">
      <c r="B48" s="47" t="s">
        <v>99</v>
      </c>
      <c r="C48" s="49" t="n">
        <v>43503</v>
      </c>
      <c r="D48" s="47" t="s">
        <v>137</v>
      </c>
      <c r="E48" s="47" t="s">
        <v>136</v>
      </c>
      <c r="F48" s="47" t="s">
        <v>109</v>
      </c>
      <c r="G48" s="47" t="s">
        <v>12</v>
      </c>
      <c r="H48" s="47" t="n">
        <v>18177</v>
      </c>
      <c r="I48" s="47" t="n">
        <v>73241</v>
      </c>
      <c r="J48" s="47" t="n">
        <v>87441</v>
      </c>
      <c r="K48" s="50" t="n">
        <f aca="false">SUM(H48:J48)</f>
        <v>178859</v>
      </c>
      <c r="L48" s="44"/>
      <c r="Q48" s="51"/>
    </row>
    <row r="49" customFormat="false" ht="13.5" hidden="false" customHeight="true" outlineLevel="0" collapsed="false">
      <c r="B49" s="47" t="s">
        <v>99</v>
      </c>
      <c r="C49" s="49" t="n">
        <v>43479</v>
      </c>
      <c r="D49" s="47" t="s">
        <v>138</v>
      </c>
      <c r="E49" s="47" t="s">
        <v>139</v>
      </c>
      <c r="F49" s="47" t="s">
        <v>140</v>
      </c>
      <c r="G49" s="47" t="s">
        <v>16</v>
      </c>
      <c r="H49" s="47" t="n">
        <v>5148</v>
      </c>
      <c r="I49" s="47" t="n">
        <v>39273</v>
      </c>
      <c r="J49" s="47" t="n">
        <v>31969</v>
      </c>
      <c r="K49" s="50" t="n">
        <f aca="false">SUM(H49:J49)</f>
        <v>76390</v>
      </c>
      <c r="L49" s="44"/>
      <c r="Q49" s="51"/>
    </row>
    <row r="50" customFormat="false" ht="13.5" hidden="false" customHeight="true" outlineLevel="0" collapsed="false">
      <c r="B50" s="47" t="s">
        <v>89</v>
      </c>
      <c r="C50" s="49" t="n">
        <v>43490</v>
      </c>
      <c r="D50" s="47" t="s">
        <v>141</v>
      </c>
      <c r="E50" s="47" t="s">
        <v>139</v>
      </c>
      <c r="F50" s="47" t="s">
        <v>140</v>
      </c>
      <c r="G50" s="47" t="s">
        <v>14</v>
      </c>
      <c r="H50" s="47" t="n">
        <v>63747</v>
      </c>
      <c r="I50" s="47" t="n">
        <v>44212</v>
      </c>
      <c r="J50" s="47" t="n">
        <v>9932</v>
      </c>
      <c r="K50" s="50" t="n">
        <f aca="false">SUM(H50:J50)</f>
        <v>117891</v>
      </c>
      <c r="L50" s="44"/>
      <c r="Q50" s="51"/>
    </row>
    <row r="51" customFormat="false" ht="13.5" hidden="false" customHeight="true" outlineLevel="0" collapsed="false">
      <c r="B51" s="47" t="s">
        <v>89</v>
      </c>
      <c r="C51" s="49" t="n">
        <v>43504</v>
      </c>
      <c r="D51" s="47" t="s">
        <v>142</v>
      </c>
      <c r="E51" s="47" t="s">
        <v>142</v>
      </c>
      <c r="F51" s="47" t="s">
        <v>91</v>
      </c>
      <c r="G51" s="47" t="s">
        <v>12</v>
      </c>
      <c r="H51" s="47" t="n">
        <v>15807</v>
      </c>
      <c r="I51" s="47" t="n">
        <v>27033</v>
      </c>
      <c r="J51" s="47" t="n">
        <v>39647</v>
      </c>
      <c r="K51" s="50" t="n">
        <f aca="false">SUM(H51:J51)</f>
        <v>82487</v>
      </c>
      <c r="L51" s="44"/>
      <c r="Q51" s="51"/>
    </row>
    <row r="52" customFormat="false" ht="13.5" hidden="false" customHeight="true" outlineLevel="0" collapsed="false">
      <c r="B52" s="47" t="s">
        <v>89</v>
      </c>
      <c r="C52" s="49" t="n">
        <v>43564</v>
      </c>
      <c r="D52" s="47" t="s">
        <v>143</v>
      </c>
      <c r="E52" s="47" t="s">
        <v>142</v>
      </c>
      <c r="F52" s="47" t="s">
        <v>91</v>
      </c>
      <c r="G52" s="47" t="s">
        <v>11</v>
      </c>
      <c r="H52" s="47" t="n">
        <v>98292</v>
      </c>
      <c r="I52" s="47" t="n">
        <v>95240</v>
      </c>
      <c r="J52" s="47" t="n">
        <v>98774</v>
      </c>
      <c r="K52" s="50" t="n">
        <f aca="false">SUM(H52:J52)</f>
        <v>292306</v>
      </c>
      <c r="L52" s="44"/>
      <c r="Q52" s="51"/>
    </row>
    <row r="53" customFormat="false" ht="13.5" hidden="false" customHeight="true" outlineLevel="0" collapsed="false">
      <c r="B53" s="47" t="s">
        <v>89</v>
      </c>
      <c r="C53" s="49" t="n">
        <v>43621</v>
      </c>
      <c r="D53" s="47" t="s">
        <v>144</v>
      </c>
      <c r="E53" s="47" t="s">
        <v>145</v>
      </c>
      <c r="F53" s="47" t="s">
        <v>95</v>
      </c>
      <c r="G53" s="47" t="s">
        <v>14</v>
      </c>
      <c r="H53" s="47" t="n">
        <v>26899</v>
      </c>
      <c r="I53" s="47" t="n">
        <v>90515</v>
      </c>
      <c r="J53" s="47" t="n">
        <v>5625</v>
      </c>
      <c r="K53" s="50" t="n">
        <f aca="false">SUM(H53:J53)</f>
        <v>123039</v>
      </c>
      <c r="L53" s="44"/>
      <c r="Q53" s="51"/>
    </row>
    <row r="54" customFormat="false" ht="13.5" hidden="false" customHeight="true" outlineLevel="0" collapsed="false">
      <c r="B54" s="47" t="s">
        <v>99</v>
      </c>
      <c r="C54" s="49" t="n">
        <v>43507</v>
      </c>
      <c r="D54" s="47" t="s">
        <v>145</v>
      </c>
      <c r="E54" s="47" t="s">
        <v>145</v>
      </c>
      <c r="F54" s="47" t="s">
        <v>95</v>
      </c>
      <c r="G54" s="47" t="s">
        <v>11</v>
      </c>
      <c r="H54" s="47" t="n">
        <v>94978</v>
      </c>
      <c r="I54" s="47" t="n">
        <v>81604</v>
      </c>
      <c r="J54" s="47" t="n">
        <v>29698</v>
      </c>
      <c r="K54" s="50" t="n">
        <f aca="false">SUM(H54:J54)</f>
        <v>206280</v>
      </c>
      <c r="L54" s="44"/>
      <c r="Q54" s="51"/>
    </row>
    <row r="55" customFormat="false" ht="13.5" hidden="false" customHeight="true" outlineLevel="0" collapsed="false">
      <c r="B55" s="47" t="s">
        <v>93</v>
      </c>
      <c r="C55" s="49" t="n">
        <v>43635</v>
      </c>
      <c r="D55" s="47" t="s">
        <v>146</v>
      </c>
      <c r="E55" s="47" t="s">
        <v>145</v>
      </c>
      <c r="F55" s="47" t="s">
        <v>95</v>
      </c>
      <c r="G55" s="47" t="s">
        <v>16</v>
      </c>
      <c r="H55" s="47" t="n">
        <v>12467</v>
      </c>
      <c r="I55" s="47" t="n">
        <v>60860</v>
      </c>
      <c r="J55" s="47" t="n">
        <v>84417</v>
      </c>
      <c r="K55" s="50" t="n">
        <f aca="false">SUM(H55:J55)</f>
        <v>157744</v>
      </c>
      <c r="L55" s="44"/>
      <c r="Q55" s="51"/>
    </row>
    <row r="56" customFormat="false" ht="13.5" hidden="false" customHeight="true" outlineLevel="0" collapsed="false">
      <c r="B56" s="47" t="s">
        <v>89</v>
      </c>
      <c r="C56" s="49" t="n">
        <v>43504</v>
      </c>
      <c r="D56" s="47" t="s">
        <v>147</v>
      </c>
      <c r="E56" s="47" t="s">
        <v>145</v>
      </c>
      <c r="F56" s="47" t="s">
        <v>95</v>
      </c>
      <c r="G56" s="47" t="s">
        <v>12</v>
      </c>
      <c r="H56" s="47" t="n">
        <v>96260</v>
      </c>
      <c r="I56" s="47" t="n">
        <v>40847</v>
      </c>
      <c r="J56" s="47" t="n">
        <v>79050</v>
      </c>
      <c r="K56" s="50" t="n">
        <f aca="false">SUM(H56:J56)</f>
        <v>216157</v>
      </c>
      <c r="L56" s="44"/>
      <c r="Q56" s="51"/>
    </row>
    <row r="57" customFormat="false" ht="13.5" hidden="false" customHeight="true" outlineLevel="0" collapsed="false">
      <c r="B57" s="47" t="s">
        <v>93</v>
      </c>
      <c r="C57" s="49" t="n">
        <v>43489</v>
      </c>
      <c r="D57" s="47" t="s">
        <v>148</v>
      </c>
      <c r="E57" s="47" t="s">
        <v>148</v>
      </c>
      <c r="F57" s="47" t="s">
        <v>95</v>
      </c>
      <c r="G57" s="47" t="s">
        <v>19</v>
      </c>
      <c r="H57" s="47" t="n">
        <v>76479</v>
      </c>
      <c r="I57" s="47" t="n">
        <v>46596</v>
      </c>
      <c r="J57" s="47" t="n">
        <v>21036</v>
      </c>
      <c r="K57" s="50" t="n">
        <f aca="false">SUM(H57:J57)</f>
        <v>144111</v>
      </c>
      <c r="L57" s="44"/>
      <c r="Q57" s="51"/>
    </row>
    <row r="58" customFormat="false" ht="13.5" hidden="false" customHeight="true" outlineLevel="0" collapsed="false">
      <c r="B58" s="47" t="s">
        <v>99</v>
      </c>
      <c r="C58" s="49" t="n">
        <v>43502</v>
      </c>
      <c r="D58" s="47" t="s">
        <v>149</v>
      </c>
      <c r="E58" s="47" t="s">
        <v>148</v>
      </c>
      <c r="F58" s="47" t="s">
        <v>95</v>
      </c>
      <c r="G58" s="47" t="s">
        <v>13</v>
      </c>
      <c r="H58" s="47" t="n">
        <v>31989</v>
      </c>
      <c r="I58" s="47" t="n">
        <v>12911</v>
      </c>
      <c r="J58" s="47" t="n">
        <v>97454</v>
      </c>
      <c r="K58" s="50" t="n">
        <f aca="false">SUM(H58:J58)</f>
        <v>142354</v>
      </c>
      <c r="L58" s="44"/>
      <c r="Q58" s="51"/>
    </row>
    <row r="59" customFormat="false" ht="13.5" hidden="false" customHeight="true" outlineLevel="0" collapsed="false">
      <c r="B59" s="47" t="s">
        <v>89</v>
      </c>
      <c r="C59" s="49" t="n">
        <v>43510</v>
      </c>
      <c r="D59" s="47" t="s">
        <v>150</v>
      </c>
      <c r="E59" s="47" t="s">
        <v>150</v>
      </c>
      <c r="F59" s="47" t="s">
        <v>95</v>
      </c>
      <c r="G59" s="47" t="s">
        <v>18</v>
      </c>
      <c r="H59" s="47" t="n">
        <v>43557</v>
      </c>
      <c r="I59" s="47" t="n">
        <v>564</v>
      </c>
      <c r="J59" s="47" t="n">
        <v>98896</v>
      </c>
      <c r="K59" s="50" t="n">
        <f aca="false">SUM(H59:J59)</f>
        <v>143017</v>
      </c>
      <c r="L59" s="44"/>
      <c r="Q59" s="51"/>
    </row>
    <row r="60" customFormat="false" ht="13.5" hidden="false" customHeight="true" outlineLevel="0" collapsed="false">
      <c r="B60" s="47" t="s">
        <v>93</v>
      </c>
      <c r="C60" s="49" t="n">
        <v>43487</v>
      </c>
      <c r="D60" s="47" t="s">
        <v>151</v>
      </c>
      <c r="E60" s="47" t="s">
        <v>150</v>
      </c>
      <c r="F60" s="47" t="s">
        <v>95</v>
      </c>
      <c r="G60" s="47" t="s">
        <v>12</v>
      </c>
      <c r="H60" s="47" t="n">
        <v>29445</v>
      </c>
      <c r="I60" s="47" t="n">
        <v>88138</v>
      </c>
      <c r="J60" s="47" t="n">
        <v>98089</v>
      </c>
      <c r="K60" s="50" t="n">
        <f aca="false">SUM(H60:J60)</f>
        <v>215672</v>
      </c>
      <c r="L60" s="44"/>
      <c r="Q60" s="51"/>
    </row>
    <row r="61" customFormat="false" ht="13.5" hidden="false" customHeight="true" outlineLevel="0" collapsed="false">
      <c r="B61" s="47" t="s">
        <v>93</v>
      </c>
      <c r="C61" s="49" t="n">
        <v>43470</v>
      </c>
      <c r="D61" s="47" t="s">
        <v>152</v>
      </c>
      <c r="E61" s="47" t="s">
        <v>152</v>
      </c>
      <c r="F61" s="47" t="s">
        <v>95</v>
      </c>
      <c r="G61" s="47" t="s">
        <v>18</v>
      </c>
      <c r="H61" s="47" t="n">
        <v>20859</v>
      </c>
      <c r="I61" s="47" t="n">
        <v>59652</v>
      </c>
      <c r="J61" s="47" t="n">
        <v>61601</v>
      </c>
      <c r="K61" s="50" t="n">
        <f aca="false">SUM(H61:J61)</f>
        <v>142112</v>
      </c>
      <c r="L61" s="44"/>
      <c r="Q61" s="51"/>
    </row>
    <row r="62" customFormat="false" ht="13.5" hidden="false" customHeight="true" outlineLevel="0" collapsed="false">
      <c r="B62" s="47" t="s">
        <v>89</v>
      </c>
      <c r="C62" s="49" t="n">
        <v>43621</v>
      </c>
      <c r="D62" s="47" t="s">
        <v>153</v>
      </c>
      <c r="E62" s="47" t="s">
        <v>154</v>
      </c>
      <c r="F62" s="47" t="s">
        <v>91</v>
      </c>
      <c r="G62" s="47" t="s">
        <v>16</v>
      </c>
      <c r="H62" s="47" t="n">
        <v>5970</v>
      </c>
      <c r="I62" s="47" t="n">
        <v>86190</v>
      </c>
      <c r="J62" s="47" t="n">
        <v>3560</v>
      </c>
      <c r="K62" s="50" t="n">
        <f aca="false">SUM(H62:J62)</f>
        <v>95720</v>
      </c>
      <c r="L62" s="44"/>
      <c r="Q62" s="51"/>
    </row>
    <row r="63" customFormat="false" ht="13.5" hidden="false" customHeight="true" outlineLevel="0" collapsed="false">
      <c r="B63" s="47" t="s">
        <v>89</v>
      </c>
      <c r="C63" s="49" t="n">
        <v>43531</v>
      </c>
      <c r="D63" s="47" t="s">
        <v>154</v>
      </c>
      <c r="E63" s="47" t="s">
        <v>154</v>
      </c>
      <c r="F63" s="47" t="s">
        <v>91</v>
      </c>
      <c r="G63" s="47" t="s">
        <v>10</v>
      </c>
      <c r="H63" s="47" t="n">
        <v>72003</v>
      </c>
      <c r="I63" s="47" t="n">
        <v>66475</v>
      </c>
      <c r="J63" s="47" t="n">
        <v>450</v>
      </c>
      <c r="K63" s="50" t="n">
        <f aca="false">SUM(H63:J63)</f>
        <v>138928</v>
      </c>
      <c r="L63" s="44"/>
      <c r="Q63" s="51"/>
    </row>
    <row r="64" customFormat="false" ht="13.5" hidden="false" customHeight="true" outlineLevel="0" collapsed="false">
      <c r="B64" s="47" t="s">
        <v>89</v>
      </c>
      <c r="C64" s="49" t="n">
        <v>43482</v>
      </c>
      <c r="D64" s="47" t="s">
        <v>155</v>
      </c>
      <c r="E64" s="47" t="s">
        <v>155</v>
      </c>
      <c r="F64" s="47" t="s">
        <v>156</v>
      </c>
      <c r="G64" s="47" t="s">
        <v>10</v>
      </c>
      <c r="H64" s="47" t="n">
        <v>25072</v>
      </c>
      <c r="I64" s="47" t="n">
        <v>9703</v>
      </c>
      <c r="J64" s="47" t="n">
        <v>91314</v>
      </c>
      <c r="K64" s="50" t="n">
        <f aca="false">SUM(H64:J64)</f>
        <v>126089</v>
      </c>
      <c r="L64" s="44"/>
      <c r="Q64" s="51"/>
    </row>
    <row r="65" customFormat="false" ht="13.5" hidden="false" customHeight="true" outlineLevel="0" collapsed="false">
      <c r="B65" s="47" t="s">
        <v>89</v>
      </c>
      <c r="C65" s="49" t="n">
        <v>43472</v>
      </c>
      <c r="D65" s="47" t="s">
        <v>157</v>
      </c>
      <c r="E65" s="47" t="s">
        <v>155</v>
      </c>
      <c r="F65" s="47" t="s">
        <v>156</v>
      </c>
      <c r="G65" s="47" t="s">
        <v>14</v>
      </c>
      <c r="H65" s="47" t="n">
        <v>80478</v>
      </c>
      <c r="I65" s="47" t="n">
        <v>71994</v>
      </c>
      <c r="J65" s="47" t="n">
        <v>82925</v>
      </c>
      <c r="K65" s="50" t="n">
        <f aca="false">SUM(H65:J65)</f>
        <v>235397</v>
      </c>
      <c r="L65" s="44"/>
      <c r="Q65" s="51"/>
    </row>
    <row r="66" customFormat="false" ht="13.5" hidden="false" customHeight="true" outlineLevel="0" collapsed="false">
      <c r="B66" s="47" t="s">
        <v>93</v>
      </c>
      <c r="C66" s="49" t="n">
        <v>43489</v>
      </c>
      <c r="D66" s="47" t="s">
        <v>158</v>
      </c>
      <c r="E66" s="47" t="s">
        <v>155</v>
      </c>
      <c r="F66" s="47" t="s">
        <v>156</v>
      </c>
      <c r="G66" s="47" t="s">
        <v>19</v>
      </c>
      <c r="H66" s="47" t="n">
        <v>18016</v>
      </c>
      <c r="I66" s="47" t="n">
        <v>63910</v>
      </c>
      <c r="J66" s="47" t="n">
        <v>31275</v>
      </c>
      <c r="K66" s="50" t="n">
        <f aca="false">SUM(H66:J66)</f>
        <v>113201</v>
      </c>
      <c r="L66" s="44"/>
      <c r="Q66" s="51"/>
    </row>
    <row r="67" customFormat="false" ht="13.5" hidden="false" customHeight="true" outlineLevel="0" collapsed="false">
      <c r="B67" s="47" t="s">
        <v>99</v>
      </c>
      <c r="C67" s="49" t="n">
        <v>43495</v>
      </c>
      <c r="D67" s="47" t="s">
        <v>159</v>
      </c>
      <c r="E67" s="47" t="s">
        <v>155</v>
      </c>
      <c r="F67" s="47" t="s">
        <v>156</v>
      </c>
      <c r="G67" s="47" t="s">
        <v>18</v>
      </c>
      <c r="H67" s="47" t="n">
        <v>10389</v>
      </c>
      <c r="I67" s="47" t="n">
        <v>56078</v>
      </c>
      <c r="J67" s="47" t="n">
        <v>59815</v>
      </c>
      <c r="K67" s="50" t="n">
        <f aca="false">SUM(H67:J67)</f>
        <v>126282</v>
      </c>
      <c r="L67" s="44"/>
      <c r="Q67" s="51"/>
    </row>
    <row r="68" customFormat="false" ht="13.5" hidden="false" customHeight="true" outlineLevel="0" collapsed="false">
      <c r="B68" s="47" t="s">
        <v>99</v>
      </c>
      <c r="C68" s="49" t="n">
        <v>43578</v>
      </c>
      <c r="D68" s="47" t="s">
        <v>160</v>
      </c>
      <c r="E68" s="47" t="s">
        <v>155</v>
      </c>
      <c r="F68" s="47" t="s">
        <v>156</v>
      </c>
      <c r="G68" s="47" t="s">
        <v>13</v>
      </c>
      <c r="H68" s="47" t="n">
        <v>27494</v>
      </c>
      <c r="I68" s="47" t="n">
        <v>77386</v>
      </c>
      <c r="J68" s="47" t="n">
        <v>88683</v>
      </c>
      <c r="K68" s="50" t="n">
        <f aca="false">SUM(H68:J68)</f>
        <v>193563</v>
      </c>
      <c r="L68" s="44"/>
      <c r="Q68" s="51"/>
    </row>
    <row r="69" customFormat="false" ht="13.5" hidden="false" customHeight="true" outlineLevel="0" collapsed="false">
      <c r="B69" s="47" t="s">
        <v>99</v>
      </c>
      <c r="C69" s="49" t="n">
        <v>43519</v>
      </c>
      <c r="D69" s="47" t="s">
        <v>161</v>
      </c>
      <c r="E69" s="47" t="s">
        <v>161</v>
      </c>
      <c r="F69" s="47" t="s">
        <v>156</v>
      </c>
      <c r="G69" s="47" t="s">
        <v>18</v>
      </c>
      <c r="H69" s="47" t="n">
        <v>26876</v>
      </c>
      <c r="I69" s="47" t="n">
        <v>61316</v>
      </c>
      <c r="J69" s="47" t="n">
        <v>87639</v>
      </c>
      <c r="K69" s="50" t="n">
        <f aca="false">SUM(H69:J69)</f>
        <v>175831</v>
      </c>
      <c r="L69" s="44"/>
      <c r="Q69" s="51"/>
    </row>
    <row r="70" customFormat="false" ht="13.5" hidden="false" customHeight="true" outlineLevel="0" collapsed="false">
      <c r="B70" s="47" t="s">
        <v>89</v>
      </c>
      <c r="C70" s="49" t="n">
        <v>43521</v>
      </c>
      <c r="D70" s="47" t="s">
        <v>162</v>
      </c>
      <c r="E70" s="47" t="s">
        <v>161</v>
      </c>
      <c r="F70" s="47" t="s">
        <v>156</v>
      </c>
      <c r="G70" s="47" t="s">
        <v>19</v>
      </c>
      <c r="H70" s="47" t="n">
        <v>81617</v>
      </c>
      <c r="I70" s="47" t="n">
        <v>88165</v>
      </c>
      <c r="J70" s="47" t="n">
        <v>37164</v>
      </c>
      <c r="K70" s="50" t="n">
        <f aca="false">SUM(H70:J70)</f>
        <v>206946</v>
      </c>
      <c r="L70" s="44"/>
      <c r="Q70" s="51"/>
    </row>
    <row r="71" customFormat="false" ht="13.5" hidden="false" customHeight="true" outlineLevel="0" collapsed="false">
      <c r="B71" s="47" t="s">
        <v>93</v>
      </c>
      <c r="C71" s="49" t="n">
        <v>43566</v>
      </c>
      <c r="D71" s="47" t="s">
        <v>163</v>
      </c>
      <c r="E71" s="47" t="s">
        <v>163</v>
      </c>
      <c r="F71" s="47" t="s">
        <v>156</v>
      </c>
      <c r="G71" s="47" t="s">
        <v>15</v>
      </c>
      <c r="H71" s="47" t="n">
        <v>61068</v>
      </c>
      <c r="I71" s="47" t="n">
        <v>36803</v>
      </c>
      <c r="J71" s="47" t="n">
        <v>32818</v>
      </c>
      <c r="K71" s="50" t="n">
        <f aca="false">SUM(H71:J71)</f>
        <v>130689</v>
      </c>
      <c r="L71" s="44"/>
      <c r="Q71" s="51"/>
    </row>
    <row r="72" customFormat="false" ht="13.5" hidden="false" customHeight="true" outlineLevel="0" collapsed="false">
      <c r="B72" s="47" t="s">
        <v>89</v>
      </c>
      <c r="C72" s="49" t="n">
        <v>43497</v>
      </c>
      <c r="D72" s="47" t="s">
        <v>164</v>
      </c>
      <c r="E72" s="47" t="s">
        <v>163</v>
      </c>
      <c r="F72" s="47" t="s">
        <v>156</v>
      </c>
      <c r="G72" s="47" t="s">
        <v>12</v>
      </c>
      <c r="H72" s="47" t="n">
        <v>78279</v>
      </c>
      <c r="I72" s="47" t="n">
        <v>72569</v>
      </c>
      <c r="J72" s="47" t="n">
        <v>55915</v>
      </c>
      <c r="K72" s="50" t="n">
        <f aca="false">SUM(H72:J72)</f>
        <v>206763</v>
      </c>
      <c r="L72" s="44"/>
      <c r="Q72" s="51"/>
    </row>
    <row r="73" customFormat="false" ht="13.5" hidden="false" customHeight="true" outlineLevel="0" collapsed="false">
      <c r="B73" s="47" t="s">
        <v>99</v>
      </c>
      <c r="C73" s="49" t="n">
        <v>43584</v>
      </c>
      <c r="D73" s="47" t="s">
        <v>165</v>
      </c>
      <c r="E73" s="47" t="s">
        <v>166</v>
      </c>
      <c r="F73" s="47" t="s">
        <v>156</v>
      </c>
      <c r="G73" s="47" t="s">
        <v>16</v>
      </c>
      <c r="H73" s="47" t="n">
        <v>37408</v>
      </c>
      <c r="I73" s="47" t="n">
        <v>36533</v>
      </c>
      <c r="J73" s="47" t="n">
        <v>94313</v>
      </c>
      <c r="K73" s="50" t="n">
        <f aca="false">SUM(H73:J73)</f>
        <v>168254</v>
      </c>
      <c r="L73" s="44"/>
      <c r="Q73" s="51"/>
    </row>
    <row r="74" customFormat="false" ht="13.5" hidden="false" customHeight="true" outlineLevel="0" collapsed="false">
      <c r="B74" s="47" t="s">
        <v>89</v>
      </c>
      <c r="C74" s="49" t="n">
        <v>43571</v>
      </c>
      <c r="D74" s="47" t="s">
        <v>166</v>
      </c>
      <c r="E74" s="47" t="s">
        <v>166</v>
      </c>
      <c r="F74" s="47" t="s">
        <v>156</v>
      </c>
      <c r="G74" s="47" t="s">
        <v>15</v>
      </c>
      <c r="H74" s="47" t="n">
        <v>6736</v>
      </c>
      <c r="I74" s="47" t="n">
        <v>78983</v>
      </c>
      <c r="J74" s="47" t="n">
        <v>29504</v>
      </c>
      <c r="K74" s="50" t="n">
        <f aca="false">SUM(H74:J74)</f>
        <v>115223</v>
      </c>
      <c r="L74" s="44"/>
      <c r="Q74" s="51"/>
    </row>
    <row r="75" customFormat="false" ht="13.5" hidden="false" customHeight="true" outlineLevel="0" collapsed="false">
      <c r="B75" s="47" t="s">
        <v>99</v>
      </c>
      <c r="C75" s="49" t="n">
        <v>43619</v>
      </c>
      <c r="D75" s="47" t="s">
        <v>167</v>
      </c>
      <c r="E75" s="47" t="s">
        <v>168</v>
      </c>
      <c r="F75" s="47" t="s">
        <v>156</v>
      </c>
      <c r="G75" s="47" t="s">
        <v>17</v>
      </c>
      <c r="H75" s="47" t="n">
        <v>55449</v>
      </c>
      <c r="I75" s="47" t="n">
        <v>55483</v>
      </c>
      <c r="J75" s="47" t="n">
        <v>5742</v>
      </c>
      <c r="K75" s="50" t="n">
        <f aca="false">SUM(H75:J75)</f>
        <v>116674</v>
      </c>
      <c r="L75" s="44"/>
      <c r="Q75" s="51"/>
    </row>
    <row r="76" customFormat="false" ht="13.5" hidden="false" customHeight="true" outlineLevel="0" collapsed="false">
      <c r="B76" s="47" t="s">
        <v>89</v>
      </c>
      <c r="C76" s="49" t="n">
        <v>43565</v>
      </c>
      <c r="D76" s="47" t="s">
        <v>168</v>
      </c>
      <c r="E76" s="47" t="s">
        <v>168</v>
      </c>
      <c r="F76" s="47" t="s">
        <v>156</v>
      </c>
      <c r="G76" s="47" t="s">
        <v>17</v>
      </c>
      <c r="H76" s="47" t="n">
        <v>84745</v>
      </c>
      <c r="I76" s="47" t="n">
        <v>16394</v>
      </c>
      <c r="J76" s="47" t="n">
        <v>61218</v>
      </c>
      <c r="K76" s="50" t="n">
        <f aca="false">SUM(H76:J76)</f>
        <v>162357</v>
      </c>
      <c r="L76" s="44"/>
      <c r="Q76" s="51"/>
    </row>
    <row r="77" customFormat="false" ht="13.5" hidden="false" customHeight="true" outlineLevel="0" collapsed="false">
      <c r="B77" s="47" t="s">
        <v>93</v>
      </c>
      <c r="C77" s="49" t="n">
        <v>43549</v>
      </c>
      <c r="D77" s="47" t="s">
        <v>169</v>
      </c>
      <c r="E77" s="47" t="s">
        <v>169</v>
      </c>
      <c r="F77" s="47" t="s">
        <v>156</v>
      </c>
      <c r="G77" s="47" t="s">
        <v>10</v>
      </c>
      <c r="H77" s="47" t="n">
        <v>5649</v>
      </c>
      <c r="I77" s="47" t="n">
        <v>2334</v>
      </c>
      <c r="J77" s="47" t="n">
        <v>76406</v>
      </c>
      <c r="K77" s="50" t="n">
        <f aca="false">SUM(H77:J77)</f>
        <v>84389</v>
      </c>
      <c r="L77" s="44"/>
      <c r="Q77" s="51"/>
    </row>
    <row r="78" customFormat="false" ht="13.5" hidden="false" customHeight="true" outlineLevel="0" collapsed="false">
      <c r="B78" s="47" t="s">
        <v>93</v>
      </c>
      <c r="C78" s="49" t="n">
        <v>43517</v>
      </c>
      <c r="D78" s="47" t="s">
        <v>170</v>
      </c>
      <c r="E78" s="47" t="s">
        <v>169</v>
      </c>
      <c r="F78" s="47" t="s">
        <v>156</v>
      </c>
      <c r="G78" s="47" t="s">
        <v>19</v>
      </c>
      <c r="H78" s="47" t="n">
        <v>87170</v>
      </c>
      <c r="I78" s="47" t="n">
        <v>85889</v>
      </c>
      <c r="J78" s="47" t="n">
        <v>14393</v>
      </c>
      <c r="K78" s="50" t="n">
        <f aca="false">SUM(H78:J78)</f>
        <v>187452</v>
      </c>
      <c r="L78" s="44"/>
      <c r="Q78" s="51"/>
    </row>
    <row r="79" customFormat="false" ht="13.5" hidden="false" customHeight="true" outlineLevel="0" collapsed="false">
      <c r="B79" s="47" t="s">
        <v>93</v>
      </c>
      <c r="C79" s="49" t="n">
        <v>43516</v>
      </c>
      <c r="D79" s="47" t="s">
        <v>171</v>
      </c>
      <c r="E79" s="47" t="s">
        <v>171</v>
      </c>
      <c r="F79" s="47" t="s">
        <v>156</v>
      </c>
      <c r="G79" s="47" t="s">
        <v>17</v>
      </c>
      <c r="H79" s="47" t="n">
        <v>97505</v>
      </c>
      <c r="I79" s="47" t="n">
        <v>83017</v>
      </c>
      <c r="J79" s="47" t="n">
        <v>35572</v>
      </c>
      <c r="K79" s="50" t="n">
        <f aca="false">SUM(H79:J79)</f>
        <v>216094</v>
      </c>
      <c r="L79" s="44"/>
      <c r="Q79" s="51"/>
    </row>
    <row r="80" customFormat="false" ht="13.5" hidden="false" customHeight="true" outlineLevel="0" collapsed="false">
      <c r="B80" s="47" t="s">
        <v>93</v>
      </c>
      <c r="C80" s="49" t="n">
        <v>43622</v>
      </c>
      <c r="D80" s="47" t="s">
        <v>172</v>
      </c>
      <c r="E80" s="47" t="s">
        <v>171</v>
      </c>
      <c r="F80" s="47" t="s">
        <v>156</v>
      </c>
      <c r="G80" s="47" t="s">
        <v>10</v>
      </c>
      <c r="H80" s="47" t="n">
        <v>81371</v>
      </c>
      <c r="I80" s="47" t="n">
        <v>65187</v>
      </c>
      <c r="J80" s="47" t="n">
        <v>66338</v>
      </c>
      <c r="K80" s="50" t="n">
        <f aca="false">SUM(H80:J80)</f>
        <v>212896</v>
      </c>
      <c r="L80" s="44"/>
      <c r="Q80" s="51"/>
    </row>
    <row r="81" customFormat="false" ht="13.5" hidden="false" customHeight="true" outlineLevel="0" collapsed="false">
      <c r="B81" s="47" t="s">
        <v>99</v>
      </c>
      <c r="C81" s="49" t="n">
        <v>43487</v>
      </c>
      <c r="D81" s="47" t="s">
        <v>173</v>
      </c>
      <c r="E81" s="47" t="s">
        <v>173</v>
      </c>
      <c r="F81" s="47" t="s">
        <v>156</v>
      </c>
      <c r="G81" s="47" t="s">
        <v>18</v>
      </c>
      <c r="H81" s="47" t="n">
        <v>76123</v>
      </c>
      <c r="I81" s="47" t="n">
        <v>92589</v>
      </c>
      <c r="J81" s="47" t="n">
        <v>34065</v>
      </c>
      <c r="K81" s="50" t="n">
        <f aca="false">SUM(H81:J81)</f>
        <v>202777</v>
      </c>
      <c r="L81" s="44"/>
      <c r="Q81" s="51"/>
    </row>
    <row r="82" customFormat="false" ht="13.5" hidden="false" customHeight="true" outlineLevel="0" collapsed="false">
      <c r="B82" s="47" t="s">
        <v>93</v>
      </c>
      <c r="C82" s="49" t="n">
        <v>43511</v>
      </c>
      <c r="D82" s="47" t="s">
        <v>174</v>
      </c>
      <c r="E82" s="47" t="s">
        <v>173</v>
      </c>
      <c r="F82" s="47" t="s">
        <v>156</v>
      </c>
      <c r="G82" s="47" t="s">
        <v>14</v>
      </c>
      <c r="H82" s="47" t="n">
        <v>51273</v>
      </c>
      <c r="I82" s="47" t="n">
        <v>72472</v>
      </c>
      <c r="J82" s="47" t="n">
        <v>63084</v>
      </c>
      <c r="K82" s="50" t="n">
        <f aca="false">SUM(H82:J82)</f>
        <v>186829</v>
      </c>
      <c r="L82" s="44"/>
      <c r="Q82" s="51"/>
    </row>
    <row r="83" customFormat="false" ht="13.5" hidden="false" customHeight="true" outlineLevel="0" collapsed="false">
      <c r="B83" s="47" t="s">
        <v>99</v>
      </c>
      <c r="C83" s="49" t="n">
        <v>43573</v>
      </c>
      <c r="D83" s="47" t="s">
        <v>175</v>
      </c>
      <c r="E83" s="47" t="s">
        <v>176</v>
      </c>
      <c r="F83" s="47" t="s">
        <v>109</v>
      </c>
      <c r="G83" s="47" t="s">
        <v>15</v>
      </c>
      <c r="H83" s="47" t="n">
        <v>92107</v>
      </c>
      <c r="I83" s="47" t="n">
        <v>1308</v>
      </c>
      <c r="J83" s="47" t="n">
        <v>21923</v>
      </c>
      <c r="K83" s="50" t="n">
        <f aca="false">SUM(H83:J83)</f>
        <v>115338</v>
      </c>
      <c r="L83" s="44"/>
      <c r="Q83" s="51"/>
    </row>
    <row r="84" customFormat="false" ht="13.5" hidden="false" customHeight="true" outlineLevel="0" collapsed="false">
      <c r="B84" s="47" t="s">
        <v>89</v>
      </c>
      <c r="C84" s="49" t="n">
        <v>43549</v>
      </c>
      <c r="D84" s="47" t="s">
        <v>176</v>
      </c>
      <c r="E84" s="47" t="s">
        <v>176</v>
      </c>
      <c r="F84" s="47" t="s">
        <v>109</v>
      </c>
      <c r="G84" s="47" t="s">
        <v>13</v>
      </c>
      <c r="H84" s="47" t="n">
        <v>6172</v>
      </c>
      <c r="I84" s="47" t="n">
        <v>16237</v>
      </c>
      <c r="J84" s="47" t="n">
        <v>91336</v>
      </c>
      <c r="K84" s="50" t="n">
        <f aca="false">SUM(H84:J84)</f>
        <v>113745</v>
      </c>
      <c r="L84" s="44"/>
      <c r="Q84" s="51"/>
    </row>
    <row r="85" customFormat="false" ht="13.5" hidden="false" customHeight="true" outlineLevel="0" collapsed="false">
      <c r="B85" s="47" t="s">
        <v>99</v>
      </c>
      <c r="C85" s="49" t="n">
        <v>43480</v>
      </c>
      <c r="D85" s="47" t="s">
        <v>177</v>
      </c>
      <c r="E85" s="47" t="s">
        <v>177</v>
      </c>
      <c r="F85" s="47" t="s">
        <v>109</v>
      </c>
      <c r="G85" s="47" t="s">
        <v>15</v>
      </c>
      <c r="H85" s="47" t="n">
        <v>55536</v>
      </c>
      <c r="I85" s="47" t="n">
        <v>6872</v>
      </c>
      <c r="J85" s="47" t="n">
        <v>94600</v>
      </c>
      <c r="K85" s="50" t="n">
        <f aca="false">SUM(H85:J85)</f>
        <v>157008</v>
      </c>
      <c r="L85" s="44"/>
      <c r="Q85" s="51"/>
    </row>
    <row r="86" customFormat="false" ht="13.5" hidden="false" customHeight="true" outlineLevel="0" collapsed="false">
      <c r="B86" s="47" t="s">
        <v>89</v>
      </c>
      <c r="C86" s="49" t="n">
        <v>43573</v>
      </c>
      <c r="D86" s="47" t="s">
        <v>178</v>
      </c>
      <c r="E86" s="47" t="s">
        <v>177</v>
      </c>
      <c r="F86" s="47" t="s">
        <v>109</v>
      </c>
      <c r="G86" s="47" t="s">
        <v>11</v>
      </c>
      <c r="H86" s="47" t="n">
        <v>4733</v>
      </c>
      <c r="I86" s="47" t="n">
        <v>40265</v>
      </c>
      <c r="J86" s="47" t="n">
        <v>40079</v>
      </c>
      <c r="K86" s="50" t="n">
        <f aca="false">SUM(H86:J86)</f>
        <v>85077</v>
      </c>
      <c r="L86" s="44"/>
      <c r="Q86" s="51"/>
    </row>
    <row r="87" customFormat="false" ht="13.5" hidden="false" customHeight="true" outlineLevel="0" collapsed="false">
      <c r="B87" s="47" t="s">
        <v>99</v>
      </c>
      <c r="C87" s="49" t="n">
        <v>43510</v>
      </c>
      <c r="D87" s="47" t="s">
        <v>179</v>
      </c>
      <c r="E87" s="47" t="s">
        <v>179</v>
      </c>
      <c r="F87" s="47" t="s">
        <v>109</v>
      </c>
      <c r="G87" s="47" t="s">
        <v>13</v>
      </c>
      <c r="H87" s="47" t="n">
        <v>15315</v>
      </c>
      <c r="I87" s="47" t="n">
        <v>27348</v>
      </c>
      <c r="J87" s="47" t="n">
        <v>93921</v>
      </c>
      <c r="K87" s="50" t="n">
        <f aca="false">SUM(H87:J87)</f>
        <v>136584</v>
      </c>
      <c r="L87" s="44"/>
      <c r="Q87" s="51"/>
    </row>
    <row r="88" customFormat="false" ht="13.5" hidden="false" customHeight="true" outlineLevel="0" collapsed="false">
      <c r="B88" s="47" t="s">
        <v>93</v>
      </c>
      <c r="C88" s="49" t="n">
        <v>43494</v>
      </c>
      <c r="D88" s="47" t="s">
        <v>180</v>
      </c>
      <c r="E88" s="47" t="s">
        <v>180</v>
      </c>
      <c r="F88" s="47" t="s">
        <v>109</v>
      </c>
      <c r="G88" s="47" t="s">
        <v>13</v>
      </c>
      <c r="H88" s="47" t="n">
        <v>81868</v>
      </c>
      <c r="I88" s="47" t="n">
        <v>67788</v>
      </c>
      <c r="J88" s="47" t="n">
        <v>43540</v>
      </c>
      <c r="K88" s="50" t="n">
        <f aca="false">SUM(H88:J88)</f>
        <v>193196</v>
      </c>
      <c r="L88" s="44"/>
      <c r="Q88" s="51"/>
    </row>
    <row r="89" customFormat="false" ht="13.5" hidden="false" customHeight="true" outlineLevel="0" collapsed="false">
      <c r="B89" s="47" t="s">
        <v>93</v>
      </c>
      <c r="C89" s="49" t="n">
        <v>43549</v>
      </c>
      <c r="D89" s="47" t="s">
        <v>181</v>
      </c>
      <c r="E89" s="47" t="s">
        <v>180</v>
      </c>
      <c r="F89" s="47" t="s">
        <v>109</v>
      </c>
      <c r="G89" s="47" t="s">
        <v>14</v>
      </c>
      <c r="H89" s="47" t="n">
        <v>46367</v>
      </c>
      <c r="I89" s="47" t="n">
        <v>21545</v>
      </c>
      <c r="J89" s="47" t="n">
        <v>69526</v>
      </c>
      <c r="K89" s="50" t="n">
        <f aca="false">SUM(H89:J89)</f>
        <v>137438</v>
      </c>
      <c r="L89" s="44"/>
      <c r="Q89" s="51"/>
    </row>
    <row r="90" customFormat="false" ht="13.5" hidden="false" customHeight="true" outlineLevel="0" collapsed="false">
      <c r="B90" s="47" t="s">
        <v>93</v>
      </c>
      <c r="C90" s="49" t="n">
        <v>43579</v>
      </c>
      <c r="D90" s="47" t="s">
        <v>182</v>
      </c>
      <c r="E90" s="47" t="s">
        <v>182</v>
      </c>
      <c r="F90" s="47" t="s">
        <v>109</v>
      </c>
      <c r="G90" s="47" t="s">
        <v>18</v>
      </c>
      <c r="H90" s="47" t="n">
        <v>31238</v>
      </c>
      <c r="I90" s="47" t="n">
        <v>21570</v>
      </c>
      <c r="J90" s="47" t="n">
        <v>3439</v>
      </c>
      <c r="K90" s="50" t="n">
        <f aca="false">SUM(H90:J90)</f>
        <v>56247</v>
      </c>
      <c r="L90" s="44"/>
      <c r="Q90" s="51"/>
    </row>
    <row r="91" customFormat="false" ht="13.5" hidden="false" customHeight="true" outlineLevel="0" collapsed="false">
      <c r="B91" s="47" t="s">
        <v>99</v>
      </c>
      <c r="C91" s="49" t="n">
        <v>43480</v>
      </c>
      <c r="D91" s="47" t="s">
        <v>183</v>
      </c>
      <c r="E91" s="47" t="s">
        <v>182</v>
      </c>
      <c r="F91" s="47" t="s">
        <v>109</v>
      </c>
      <c r="G91" s="47" t="s">
        <v>13</v>
      </c>
      <c r="H91" s="47" t="n">
        <v>98446</v>
      </c>
      <c r="I91" s="47" t="n">
        <v>79259</v>
      </c>
      <c r="J91" s="47" t="n">
        <v>69336</v>
      </c>
      <c r="K91" s="50" t="n">
        <f aca="false">SUM(H91:J91)</f>
        <v>247041</v>
      </c>
      <c r="L91" s="44"/>
      <c r="Q91" s="51"/>
    </row>
    <row r="92" customFormat="false" ht="13.5" hidden="false" customHeight="true" outlineLevel="0" collapsed="false">
      <c r="B92" s="47" t="s">
        <v>89</v>
      </c>
      <c r="C92" s="49" t="n">
        <v>43521</v>
      </c>
      <c r="D92" s="47" t="s">
        <v>184</v>
      </c>
      <c r="E92" s="47" t="s">
        <v>184</v>
      </c>
      <c r="F92" s="47" t="s">
        <v>91</v>
      </c>
      <c r="G92" s="47" t="s">
        <v>11</v>
      </c>
      <c r="H92" s="47" t="n">
        <v>68001</v>
      </c>
      <c r="I92" s="47" t="n">
        <v>27203</v>
      </c>
      <c r="J92" s="47" t="n">
        <v>98483</v>
      </c>
      <c r="K92" s="50" t="n">
        <f aca="false">SUM(H92:J92)</f>
        <v>193687</v>
      </c>
      <c r="L92" s="44"/>
      <c r="Q92" s="51"/>
    </row>
    <row r="93" customFormat="false" ht="13.5" hidden="false" customHeight="true" outlineLevel="0" collapsed="false">
      <c r="B93" s="47" t="s">
        <v>93</v>
      </c>
      <c r="C93" s="49" t="n">
        <v>43516</v>
      </c>
      <c r="D93" s="47" t="s">
        <v>185</v>
      </c>
      <c r="E93" s="47" t="s">
        <v>184</v>
      </c>
      <c r="F93" s="47" t="s">
        <v>91</v>
      </c>
      <c r="G93" s="47" t="s">
        <v>18</v>
      </c>
      <c r="H93" s="47" t="n">
        <v>11341</v>
      </c>
      <c r="I93" s="47" t="n">
        <v>3833</v>
      </c>
      <c r="J93" s="47" t="n">
        <v>59296</v>
      </c>
      <c r="K93" s="50" t="n">
        <f aca="false">SUM(H93:J93)</f>
        <v>74470</v>
      </c>
      <c r="L93" s="44"/>
      <c r="Q93" s="51"/>
    </row>
    <row r="94" customFormat="false" ht="13.5" hidden="false" customHeight="true" outlineLevel="0" collapsed="false">
      <c r="B94" s="47" t="s">
        <v>99</v>
      </c>
      <c r="C94" s="49" t="n">
        <v>43549</v>
      </c>
      <c r="D94" s="47" t="s">
        <v>186</v>
      </c>
      <c r="E94" s="47" t="s">
        <v>184</v>
      </c>
      <c r="F94" s="47" t="s">
        <v>91</v>
      </c>
      <c r="G94" s="47" t="s">
        <v>15</v>
      </c>
      <c r="H94" s="47" t="n">
        <v>94890</v>
      </c>
      <c r="I94" s="47" t="n">
        <v>87975</v>
      </c>
      <c r="J94" s="47" t="n">
        <v>19692</v>
      </c>
      <c r="K94" s="50" t="n">
        <f aca="false">SUM(H94:J94)</f>
        <v>202557</v>
      </c>
      <c r="L94" s="44"/>
      <c r="Q94" s="51"/>
    </row>
    <row r="95" customFormat="false" ht="13.5" hidden="false" customHeight="true" outlineLevel="0" collapsed="false">
      <c r="B95" s="47" t="s">
        <v>89</v>
      </c>
      <c r="C95" s="49" t="n">
        <v>43492</v>
      </c>
      <c r="D95" s="47" t="s">
        <v>187</v>
      </c>
      <c r="E95" s="47" t="s">
        <v>184</v>
      </c>
      <c r="F95" s="47" t="s">
        <v>91</v>
      </c>
      <c r="G95" s="47" t="s">
        <v>13</v>
      </c>
      <c r="H95" s="47" t="n">
        <v>50226</v>
      </c>
      <c r="I95" s="47" t="n">
        <v>76626</v>
      </c>
      <c r="J95" s="47" t="n">
        <v>89982</v>
      </c>
      <c r="K95" s="50" t="n">
        <f aca="false">SUM(H95:J95)</f>
        <v>216834</v>
      </c>
      <c r="L95" s="44"/>
      <c r="Q95" s="51"/>
    </row>
    <row r="96" customFormat="false" ht="13.5" hidden="false" customHeight="true" outlineLevel="0" collapsed="false">
      <c r="B96" s="47" t="s">
        <v>99</v>
      </c>
      <c r="C96" s="49" t="n">
        <v>43481</v>
      </c>
      <c r="D96" s="47" t="s">
        <v>188</v>
      </c>
      <c r="E96" s="47" t="s">
        <v>188</v>
      </c>
      <c r="F96" s="47" t="s">
        <v>91</v>
      </c>
      <c r="G96" s="47" t="s">
        <v>19</v>
      </c>
      <c r="H96" s="47" t="n">
        <v>73124</v>
      </c>
      <c r="I96" s="47" t="n">
        <v>66155</v>
      </c>
      <c r="J96" s="47" t="n">
        <v>21963</v>
      </c>
      <c r="K96" s="50" t="n">
        <f aca="false">SUM(H96:J96)</f>
        <v>161242</v>
      </c>
      <c r="L96" s="44"/>
      <c r="Q96" s="51"/>
    </row>
    <row r="97" customFormat="false" ht="13.5" hidden="false" customHeight="true" outlineLevel="0" collapsed="false">
      <c r="B97" s="47" t="s">
        <v>93</v>
      </c>
      <c r="C97" s="49" t="n">
        <v>43641</v>
      </c>
      <c r="D97" s="47" t="s">
        <v>189</v>
      </c>
      <c r="E97" s="47" t="s">
        <v>188</v>
      </c>
      <c r="F97" s="47" t="s">
        <v>91</v>
      </c>
      <c r="G97" s="47" t="s">
        <v>17</v>
      </c>
      <c r="H97" s="47" t="n">
        <v>2668</v>
      </c>
      <c r="I97" s="47" t="n">
        <v>17180</v>
      </c>
      <c r="J97" s="47" t="n">
        <v>61063</v>
      </c>
      <c r="K97" s="50" t="n">
        <f aca="false">SUM(H97:J97)</f>
        <v>80911</v>
      </c>
      <c r="L97" s="44"/>
      <c r="Q97" s="51"/>
    </row>
    <row r="98" customFormat="false" ht="13.5" hidden="false" customHeight="true" outlineLevel="0" collapsed="false">
      <c r="B98" s="47" t="s">
        <v>99</v>
      </c>
      <c r="C98" s="49" t="n">
        <v>43629</v>
      </c>
      <c r="D98" s="47" t="s">
        <v>190</v>
      </c>
      <c r="E98" s="47" t="s">
        <v>190</v>
      </c>
      <c r="F98" s="47" t="s">
        <v>91</v>
      </c>
      <c r="G98" s="47" t="s">
        <v>17</v>
      </c>
      <c r="H98" s="47" t="n">
        <v>10571</v>
      </c>
      <c r="I98" s="47" t="n">
        <v>38309</v>
      </c>
      <c r="J98" s="47" t="n">
        <v>36223</v>
      </c>
      <c r="K98" s="50" t="n">
        <f aca="false">SUM(H98:J98)</f>
        <v>85103</v>
      </c>
      <c r="L98" s="44"/>
      <c r="Q98" s="51"/>
    </row>
    <row r="99" customFormat="false" ht="13.5" hidden="false" customHeight="true" outlineLevel="0" collapsed="false">
      <c r="B99" s="47" t="s">
        <v>99</v>
      </c>
      <c r="C99" s="49" t="n">
        <v>43521</v>
      </c>
      <c r="D99" s="47" t="s">
        <v>191</v>
      </c>
      <c r="E99" s="47" t="s">
        <v>192</v>
      </c>
      <c r="F99" s="47" t="s">
        <v>91</v>
      </c>
      <c r="G99" s="47" t="s">
        <v>18</v>
      </c>
      <c r="H99" s="47" t="n">
        <v>73745</v>
      </c>
      <c r="I99" s="47" t="n">
        <v>12759</v>
      </c>
      <c r="J99" s="47" t="n">
        <v>16994</v>
      </c>
      <c r="K99" s="50" t="n">
        <f aca="false">SUM(H99:J99)</f>
        <v>103498</v>
      </c>
      <c r="L99" s="44"/>
      <c r="Q99" s="51"/>
    </row>
    <row r="100" customFormat="false" ht="13.5" hidden="false" customHeight="true" outlineLevel="0" collapsed="false">
      <c r="B100" s="47" t="s">
        <v>89</v>
      </c>
      <c r="C100" s="49" t="n">
        <v>43566</v>
      </c>
      <c r="D100" s="47" t="s">
        <v>192</v>
      </c>
      <c r="E100" s="47" t="s">
        <v>192</v>
      </c>
      <c r="F100" s="47" t="s">
        <v>91</v>
      </c>
      <c r="G100" s="47" t="s">
        <v>18</v>
      </c>
      <c r="H100" s="47" t="n">
        <v>32872</v>
      </c>
      <c r="I100" s="47" t="n">
        <v>47102</v>
      </c>
      <c r="J100" s="47" t="n">
        <v>60338</v>
      </c>
      <c r="K100" s="50" t="n">
        <f aca="false">SUM(H100:J100)</f>
        <v>140312</v>
      </c>
      <c r="L100" s="44"/>
      <c r="Q100" s="51"/>
    </row>
    <row r="101" customFormat="false" ht="13.5" hidden="false" customHeight="true" outlineLevel="0" collapsed="false">
      <c r="B101" s="47" t="s">
        <v>89</v>
      </c>
      <c r="C101" s="49" t="n">
        <v>43475</v>
      </c>
      <c r="D101" s="47" t="s">
        <v>193</v>
      </c>
      <c r="E101" s="47" t="s">
        <v>192</v>
      </c>
      <c r="F101" s="47" t="s">
        <v>91</v>
      </c>
      <c r="G101" s="47" t="s">
        <v>16</v>
      </c>
      <c r="H101" s="47" t="n">
        <v>78332</v>
      </c>
      <c r="I101" s="47" t="n">
        <v>9715</v>
      </c>
      <c r="J101" s="47" t="n">
        <v>32854</v>
      </c>
      <c r="K101" s="50" t="n">
        <f aca="false">SUM(H101:J101)</f>
        <v>120901</v>
      </c>
      <c r="L101" s="44"/>
      <c r="Q101" s="51"/>
    </row>
    <row r="102" customFormat="false" ht="13.5" hidden="false" customHeight="true" outlineLevel="0" collapsed="false">
      <c r="B102" s="47" t="s">
        <v>93</v>
      </c>
      <c r="C102" s="49" t="n">
        <v>43489</v>
      </c>
      <c r="D102" s="47" t="s">
        <v>194</v>
      </c>
      <c r="E102" s="47" t="s">
        <v>195</v>
      </c>
      <c r="F102" s="47" t="s">
        <v>91</v>
      </c>
      <c r="G102" s="47" t="s">
        <v>16</v>
      </c>
      <c r="H102" s="47" t="n">
        <v>24776</v>
      </c>
      <c r="I102" s="47" t="n">
        <v>11683</v>
      </c>
      <c r="J102" s="47" t="n">
        <v>78499</v>
      </c>
      <c r="K102" s="50" t="n">
        <f aca="false">SUM(H102:J102)</f>
        <v>114958</v>
      </c>
      <c r="L102" s="44"/>
      <c r="Q102" s="51"/>
    </row>
    <row r="103" customFormat="false" ht="13.5" hidden="false" customHeight="true" outlineLevel="0" collapsed="false">
      <c r="B103" s="47" t="s">
        <v>89</v>
      </c>
      <c r="C103" s="49" t="n">
        <v>43507</v>
      </c>
      <c r="D103" s="47" t="s">
        <v>195</v>
      </c>
      <c r="E103" s="47" t="s">
        <v>195</v>
      </c>
      <c r="F103" s="47" t="s">
        <v>91</v>
      </c>
      <c r="G103" s="47" t="s">
        <v>19</v>
      </c>
      <c r="H103" s="47" t="n">
        <v>74353</v>
      </c>
      <c r="I103" s="47" t="n">
        <v>87822</v>
      </c>
      <c r="J103" s="47" t="n">
        <v>82232</v>
      </c>
      <c r="K103" s="50" t="n">
        <f aca="false">SUM(H103:J103)</f>
        <v>244407</v>
      </c>
      <c r="L103" s="44"/>
      <c r="Q103" s="51"/>
    </row>
    <row r="104" customFormat="false" ht="13.5" hidden="false" customHeight="true" outlineLevel="0" collapsed="false">
      <c r="B104" s="47" t="s">
        <v>89</v>
      </c>
      <c r="C104" s="49" t="n">
        <v>43578</v>
      </c>
      <c r="D104" s="47" t="s">
        <v>196</v>
      </c>
      <c r="E104" s="47" t="s">
        <v>195</v>
      </c>
      <c r="F104" s="47" t="s">
        <v>91</v>
      </c>
      <c r="G104" s="47" t="s">
        <v>18</v>
      </c>
      <c r="H104" s="47" t="n">
        <v>72752</v>
      </c>
      <c r="I104" s="47" t="n">
        <v>58217</v>
      </c>
      <c r="J104" s="47" t="n">
        <v>45776</v>
      </c>
      <c r="K104" s="50" t="n">
        <f aca="false">SUM(H104:J104)</f>
        <v>176745</v>
      </c>
      <c r="L104" s="44"/>
      <c r="Q104" s="51"/>
    </row>
    <row r="105" customFormat="false" ht="13.5" hidden="false" customHeight="true" outlineLevel="0" collapsed="false">
      <c r="B105" s="47" t="s">
        <v>99</v>
      </c>
      <c r="C105" s="49" t="n">
        <v>43500</v>
      </c>
      <c r="D105" s="47" t="s">
        <v>197</v>
      </c>
      <c r="E105" s="47" t="s">
        <v>195</v>
      </c>
      <c r="F105" s="47" t="s">
        <v>91</v>
      </c>
      <c r="G105" s="47" t="s">
        <v>17</v>
      </c>
      <c r="H105" s="47" t="n">
        <v>98733</v>
      </c>
      <c r="I105" s="47" t="n">
        <v>22752</v>
      </c>
      <c r="J105" s="47" t="n">
        <v>79073</v>
      </c>
      <c r="K105" s="50" t="n">
        <f aca="false">SUM(H105:J105)</f>
        <v>200558</v>
      </c>
      <c r="L105" s="44"/>
      <c r="Q105" s="51"/>
    </row>
    <row r="106" customFormat="false" ht="13.5" hidden="false" customHeight="true" outlineLevel="0" collapsed="false">
      <c r="B106" s="47" t="s">
        <v>99</v>
      </c>
      <c r="C106" s="49" t="n">
        <v>43499</v>
      </c>
      <c r="D106" s="47" t="s">
        <v>198</v>
      </c>
      <c r="E106" s="47" t="s">
        <v>198</v>
      </c>
      <c r="F106" s="47" t="s">
        <v>91</v>
      </c>
      <c r="G106" s="47" t="s">
        <v>14</v>
      </c>
      <c r="H106" s="47" t="n">
        <v>21870</v>
      </c>
      <c r="I106" s="47" t="n">
        <v>88524</v>
      </c>
      <c r="J106" s="47" t="n">
        <v>93238</v>
      </c>
      <c r="K106" s="50" t="n">
        <f aca="false">SUM(H106:J106)</f>
        <v>203632</v>
      </c>
      <c r="L106" s="44"/>
      <c r="Q106" s="51"/>
    </row>
    <row r="107" customFormat="false" ht="13.5" hidden="false" customHeight="true" outlineLevel="0" collapsed="false">
      <c r="B107" s="47" t="s">
        <v>89</v>
      </c>
      <c r="C107" s="49" t="n">
        <v>43485</v>
      </c>
      <c r="D107" s="47" t="s">
        <v>199</v>
      </c>
      <c r="E107" s="47" t="s">
        <v>198</v>
      </c>
      <c r="F107" s="47" t="s">
        <v>91</v>
      </c>
      <c r="G107" s="47" t="s">
        <v>12</v>
      </c>
      <c r="H107" s="47" t="n">
        <v>26539</v>
      </c>
      <c r="I107" s="47" t="n">
        <v>72418</v>
      </c>
      <c r="J107" s="47" t="n">
        <v>9575</v>
      </c>
      <c r="K107" s="50" t="n">
        <f aca="false">SUM(H107:J107)</f>
        <v>108532</v>
      </c>
      <c r="L107" s="44"/>
      <c r="Q107" s="51"/>
    </row>
    <row r="108" customFormat="false" ht="13.5" hidden="false" customHeight="true" outlineLevel="0" collapsed="false">
      <c r="B108" s="47" t="s">
        <v>99</v>
      </c>
      <c r="C108" s="49" t="n">
        <v>43480</v>
      </c>
      <c r="D108" s="47" t="s">
        <v>200</v>
      </c>
      <c r="E108" s="47" t="s">
        <v>200</v>
      </c>
      <c r="F108" s="47" t="s">
        <v>201</v>
      </c>
      <c r="G108" s="47" t="s">
        <v>12</v>
      </c>
      <c r="H108" s="47" t="n">
        <v>38572</v>
      </c>
      <c r="I108" s="47" t="n">
        <v>23780</v>
      </c>
      <c r="J108" s="47" t="n">
        <v>8895</v>
      </c>
      <c r="K108" s="50" t="n">
        <f aca="false">SUM(H108:J108)</f>
        <v>71247</v>
      </c>
      <c r="L108" s="44"/>
      <c r="Q108" s="51"/>
    </row>
    <row r="109" customFormat="false" ht="13.5" hidden="false" customHeight="true" outlineLevel="0" collapsed="false">
      <c r="B109" s="47" t="s">
        <v>99</v>
      </c>
      <c r="C109" s="49" t="n">
        <v>43551</v>
      </c>
      <c r="D109" s="47" t="s">
        <v>202</v>
      </c>
      <c r="E109" s="47" t="s">
        <v>200</v>
      </c>
      <c r="F109" s="47" t="s">
        <v>201</v>
      </c>
      <c r="G109" s="47" t="s">
        <v>16</v>
      </c>
      <c r="H109" s="47" t="n">
        <v>68576</v>
      </c>
      <c r="I109" s="47" t="n">
        <v>19032</v>
      </c>
      <c r="J109" s="47" t="n">
        <v>44778</v>
      </c>
      <c r="K109" s="50" t="n">
        <f aca="false">SUM(H109:J109)</f>
        <v>132386</v>
      </c>
      <c r="L109" s="44"/>
      <c r="Q109" s="51"/>
    </row>
    <row r="110" customFormat="false" ht="13.5" hidden="false" customHeight="true" outlineLevel="0" collapsed="false">
      <c r="B110" s="47" t="s">
        <v>89</v>
      </c>
      <c r="C110" s="49" t="n">
        <v>43574</v>
      </c>
      <c r="D110" s="47" t="s">
        <v>203</v>
      </c>
      <c r="E110" s="47" t="s">
        <v>204</v>
      </c>
      <c r="F110" s="47" t="s">
        <v>201</v>
      </c>
      <c r="G110" s="47" t="s">
        <v>16</v>
      </c>
      <c r="H110" s="47" t="n">
        <v>6336</v>
      </c>
      <c r="I110" s="47" t="n">
        <v>98885</v>
      </c>
      <c r="J110" s="47" t="n">
        <v>39017</v>
      </c>
      <c r="K110" s="50" t="n">
        <f aca="false">SUM(H110:J110)</f>
        <v>144238</v>
      </c>
      <c r="L110" s="44"/>
      <c r="Q110" s="51"/>
    </row>
    <row r="111" customFormat="false" ht="13.5" hidden="false" customHeight="true" outlineLevel="0" collapsed="false">
      <c r="B111" s="47" t="s">
        <v>89</v>
      </c>
      <c r="C111" s="49" t="n">
        <v>43513</v>
      </c>
      <c r="D111" s="47" t="s">
        <v>205</v>
      </c>
      <c r="E111" s="47" t="s">
        <v>204</v>
      </c>
      <c r="F111" s="47" t="s">
        <v>201</v>
      </c>
      <c r="G111" s="47" t="s">
        <v>11</v>
      </c>
      <c r="H111" s="47" t="n">
        <v>73473</v>
      </c>
      <c r="I111" s="47" t="n">
        <v>11286</v>
      </c>
      <c r="J111" s="47" t="n">
        <v>35536</v>
      </c>
      <c r="K111" s="50" t="n">
        <f aca="false">SUM(H111:J111)</f>
        <v>120295</v>
      </c>
      <c r="L111" s="44"/>
      <c r="Q111" s="51"/>
    </row>
    <row r="112" customFormat="false" ht="13.5" hidden="false" customHeight="true" outlineLevel="0" collapsed="false">
      <c r="B112" s="47" t="s">
        <v>99</v>
      </c>
      <c r="C112" s="49" t="n">
        <v>43520</v>
      </c>
      <c r="D112" s="47" t="s">
        <v>206</v>
      </c>
      <c r="E112" s="47" t="s">
        <v>206</v>
      </c>
      <c r="F112" s="47" t="s">
        <v>201</v>
      </c>
      <c r="G112" s="47" t="s">
        <v>17</v>
      </c>
      <c r="H112" s="47" t="n">
        <v>14557</v>
      </c>
      <c r="I112" s="47" t="n">
        <v>67296</v>
      </c>
      <c r="J112" s="47" t="n">
        <v>31344</v>
      </c>
      <c r="K112" s="50" t="n">
        <f aca="false">SUM(H112:J112)</f>
        <v>113197</v>
      </c>
      <c r="L112" s="44"/>
      <c r="Q112" s="51"/>
    </row>
    <row r="113" customFormat="false" ht="13.5" hidden="false" customHeight="true" outlineLevel="0" collapsed="false">
      <c r="B113" s="47" t="s">
        <v>93</v>
      </c>
      <c r="C113" s="49" t="n">
        <v>43635</v>
      </c>
      <c r="D113" s="47" t="s">
        <v>207</v>
      </c>
      <c r="E113" s="47" t="s">
        <v>206</v>
      </c>
      <c r="F113" s="47" t="s">
        <v>201</v>
      </c>
      <c r="G113" s="47" t="s">
        <v>15</v>
      </c>
      <c r="H113" s="47" t="n">
        <v>17610</v>
      </c>
      <c r="I113" s="47" t="n">
        <v>13083</v>
      </c>
      <c r="J113" s="47" t="n">
        <v>86226</v>
      </c>
      <c r="K113" s="50" t="n">
        <f aca="false">SUM(H113:J113)</f>
        <v>116919</v>
      </c>
      <c r="L113" s="44"/>
      <c r="Q113" s="51"/>
    </row>
    <row r="114" customFormat="false" ht="13.5" hidden="false" customHeight="true" outlineLevel="0" collapsed="false">
      <c r="B114" s="47" t="s">
        <v>99</v>
      </c>
      <c r="C114" s="49" t="n">
        <v>43495</v>
      </c>
      <c r="D114" s="47" t="s">
        <v>208</v>
      </c>
      <c r="E114" s="47" t="s">
        <v>208</v>
      </c>
      <c r="F114" s="47" t="s">
        <v>201</v>
      </c>
      <c r="G114" s="47" t="s">
        <v>10</v>
      </c>
      <c r="H114" s="47" t="n">
        <v>15959</v>
      </c>
      <c r="I114" s="47" t="n">
        <v>29012</v>
      </c>
      <c r="J114" s="47" t="n">
        <v>45016</v>
      </c>
      <c r="K114" s="50" t="n">
        <f aca="false">SUM(H114:J114)</f>
        <v>89987</v>
      </c>
      <c r="L114" s="44"/>
      <c r="Q114" s="51"/>
    </row>
    <row r="115" customFormat="false" ht="13.5" hidden="false" customHeight="true" outlineLevel="0" collapsed="false">
      <c r="B115" s="47" t="s">
        <v>99</v>
      </c>
      <c r="C115" s="49" t="n">
        <v>43573</v>
      </c>
      <c r="D115" s="47" t="s">
        <v>209</v>
      </c>
      <c r="E115" s="47" t="s">
        <v>208</v>
      </c>
      <c r="F115" s="47" t="s">
        <v>201</v>
      </c>
      <c r="G115" s="47" t="s">
        <v>10</v>
      </c>
      <c r="H115" s="47" t="n">
        <v>69435</v>
      </c>
      <c r="I115" s="47" t="n">
        <v>54544</v>
      </c>
      <c r="J115" s="47" t="n">
        <v>42352</v>
      </c>
      <c r="K115" s="50" t="n">
        <f aca="false">SUM(H115:J115)</f>
        <v>166331</v>
      </c>
      <c r="L115" s="44"/>
      <c r="Q115" s="51"/>
    </row>
    <row r="116" customFormat="false" ht="13.5" hidden="false" customHeight="true" outlineLevel="0" collapsed="false">
      <c r="B116" s="47" t="s">
        <v>93</v>
      </c>
      <c r="C116" s="49" t="n">
        <v>43467</v>
      </c>
      <c r="D116" s="47" t="s">
        <v>210</v>
      </c>
      <c r="E116" s="47" t="s">
        <v>206</v>
      </c>
      <c r="F116" s="47" t="s">
        <v>201</v>
      </c>
      <c r="G116" s="47" t="s">
        <v>19</v>
      </c>
      <c r="H116" s="47" t="n">
        <v>25122</v>
      </c>
      <c r="I116" s="47" t="n">
        <v>5753</v>
      </c>
      <c r="J116" s="47" t="n">
        <v>59578</v>
      </c>
      <c r="K116" s="50" t="n">
        <f aca="false">SUM(H116:J116)</f>
        <v>90453</v>
      </c>
      <c r="L116" s="44"/>
      <c r="Q116" s="51"/>
    </row>
    <row r="117" customFormat="false" ht="13.5" hidden="false" customHeight="true" outlineLevel="0" collapsed="false">
      <c r="B117" s="47" t="s">
        <v>93</v>
      </c>
      <c r="C117" s="49" t="n">
        <v>43642</v>
      </c>
      <c r="D117" s="47" t="s">
        <v>211</v>
      </c>
      <c r="E117" s="47" t="s">
        <v>206</v>
      </c>
      <c r="F117" s="47" t="s">
        <v>201</v>
      </c>
      <c r="G117" s="47" t="s">
        <v>15</v>
      </c>
      <c r="H117" s="47" t="n">
        <v>2092</v>
      </c>
      <c r="I117" s="47" t="n">
        <v>10883</v>
      </c>
      <c r="J117" s="47" t="n">
        <v>80170</v>
      </c>
      <c r="K117" s="50" t="n">
        <f aca="false">SUM(H117:J117)</f>
        <v>93145</v>
      </c>
      <c r="L117" s="44"/>
      <c r="Q117" s="51"/>
    </row>
    <row r="118" customFormat="false" ht="13.5" hidden="false" customHeight="true" outlineLevel="0" collapsed="false">
      <c r="B118" s="47" t="s">
        <v>99</v>
      </c>
      <c r="C118" s="49" t="n">
        <v>43504</v>
      </c>
      <c r="D118" s="47" t="s">
        <v>204</v>
      </c>
      <c r="E118" s="47" t="s">
        <v>204</v>
      </c>
      <c r="F118" s="47" t="s">
        <v>201</v>
      </c>
      <c r="G118" s="47" t="s">
        <v>16</v>
      </c>
      <c r="H118" s="47" t="n">
        <v>23866</v>
      </c>
      <c r="I118" s="47" t="n">
        <v>74112</v>
      </c>
      <c r="J118" s="47" t="n">
        <v>73764</v>
      </c>
      <c r="K118" s="50" t="n">
        <f aca="false">SUM(H118:J118)</f>
        <v>171742</v>
      </c>
      <c r="L118" s="44"/>
      <c r="Q118" s="51"/>
    </row>
    <row r="119" customFormat="false" ht="13.5" hidden="false" customHeight="true" outlineLevel="0" collapsed="false">
      <c r="B119" s="47" t="s">
        <v>93</v>
      </c>
      <c r="C119" s="49" t="n">
        <v>43486</v>
      </c>
      <c r="D119" s="47" t="s">
        <v>212</v>
      </c>
      <c r="E119" s="47" t="s">
        <v>204</v>
      </c>
      <c r="F119" s="47" t="s">
        <v>201</v>
      </c>
      <c r="G119" s="47" t="s">
        <v>16</v>
      </c>
      <c r="H119" s="47" t="n">
        <v>30175</v>
      </c>
      <c r="I119" s="47" t="n">
        <v>93516</v>
      </c>
      <c r="J119" s="47" t="n">
        <v>88286</v>
      </c>
      <c r="K119" s="50" t="n">
        <f aca="false">SUM(H119:J119)</f>
        <v>211977</v>
      </c>
      <c r="L119" s="44"/>
      <c r="Q119" s="51"/>
    </row>
    <row r="120" customFormat="false" ht="13.5" hidden="false" customHeight="true" outlineLevel="0" collapsed="false">
      <c r="B120" s="47" t="s">
        <v>93</v>
      </c>
      <c r="C120" s="49" t="n">
        <v>43551</v>
      </c>
      <c r="D120" s="47" t="s">
        <v>213</v>
      </c>
      <c r="E120" s="47" t="s">
        <v>200</v>
      </c>
      <c r="F120" s="47" t="s">
        <v>201</v>
      </c>
      <c r="G120" s="47" t="s">
        <v>12</v>
      </c>
      <c r="H120" s="47" t="n">
        <v>21760</v>
      </c>
      <c r="I120" s="47" t="n">
        <v>72589</v>
      </c>
      <c r="J120" s="47" t="n">
        <v>15615</v>
      </c>
      <c r="K120" s="50" t="n">
        <f aca="false">SUM(H120:J120)</f>
        <v>109964</v>
      </c>
      <c r="L120" s="44"/>
      <c r="Q120" s="51"/>
    </row>
    <row r="121" customFormat="false" ht="13.5" hidden="false" customHeight="true" outlineLevel="0" collapsed="false">
      <c r="B121" s="47" t="s">
        <v>99</v>
      </c>
      <c r="C121" s="49" t="n">
        <v>43509</v>
      </c>
      <c r="D121" s="47" t="s">
        <v>214</v>
      </c>
      <c r="E121" s="47" t="s">
        <v>200</v>
      </c>
      <c r="F121" s="47" t="s">
        <v>201</v>
      </c>
      <c r="G121" s="47" t="s">
        <v>16</v>
      </c>
      <c r="H121" s="47" t="n">
        <v>84707</v>
      </c>
      <c r="I121" s="47" t="n">
        <v>9992</v>
      </c>
      <c r="J121" s="47" t="n">
        <v>68793</v>
      </c>
      <c r="K121" s="50" t="n">
        <f aca="false">SUM(H121:J121)</f>
        <v>163492</v>
      </c>
      <c r="L121" s="44"/>
      <c r="Q121" s="51"/>
    </row>
    <row r="122" customFormat="false" ht="13.5" hidden="false" customHeight="true" outlineLevel="0" collapsed="false">
      <c r="B122" s="47" t="s">
        <v>89</v>
      </c>
      <c r="C122" s="49" t="n">
        <v>43521</v>
      </c>
      <c r="D122" s="47" t="s">
        <v>215</v>
      </c>
      <c r="E122" s="47" t="s">
        <v>215</v>
      </c>
      <c r="F122" s="47" t="s">
        <v>201</v>
      </c>
      <c r="G122" s="47" t="s">
        <v>16</v>
      </c>
      <c r="H122" s="47" t="n">
        <v>54976</v>
      </c>
      <c r="I122" s="47" t="n">
        <v>97716</v>
      </c>
      <c r="J122" s="47" t="n">
        <v>19782</v>
      </c>
      <c r="K122" s="50" t="n">
        <f aca="false">SUM(H122:J122)</f>
        <v>172474</v>
      </c>
      <c r="L122" s="44"/>
      <c r="Q122" s="51"/>
    </row>
    <row r="123" customFormat="false" ht="13.5" hidden="false" customHeight="true" outlineLevel="0" collapsed="false">
      <c r="B123" s="47" t="s">
        <v>93</v>
      </c>
      <c r="C123" s="49" t="n">
        <v>43642</v>
      </c>
      <c r="D123" s="47" t="s">
        <v>216</v>
      </c>
      <c r="E123" s="47" t="s">
        <v>215</v>
      </c>
      <c r="F123" s="47" t="s">
        <v>201</v>
      </c>
      <c r="G123" s="47" t="s">
        <v>18</v>
      </c>
      <c r="H123" s="47" t="n">
        <v>46579</v>
      </c>
      <c r="I123" s="47" t="n">
        <v>51614</v>
      </c>
      <c r="J123" s="47" t="n">
        <v>91121</v>
      </c>
      <c r="K123" s="50" t="n">
        <f aca="false">SUM(H123:J123)</f>
        <v>189314</v>
      </c>
      <c r="L123" s="44"/>
      <c r="Q123" s="51"/>
    </row>
    <row r="124" customFormat="false" ht="13.5" hidden="false" customHeight="true" outlineLevel="0" collapsed="false">
      <c r="B124" s="47" t="s">
        <v>89</v>
      </c>
      <c r="C124" s="49" t="n">
        <v>43472</v>
      </c>
      <c r="D124" s="47" t="s">
        <v>217</v>
      </c>
      <c r="E124" s="47" t="s">
        <v>215</v>
      </c>
      <c r="F124" s="47" t="s">
        <v>201</v>
      </c>
      <c r="G124" s="47" t="s">
        <v>10</v>
      </c>
      <c r="H124" s="47" t="n">
        <v>54459</v>
      </c>
      <c r="I124" s="47" t="n">
        <v>4318</v>
      </c>
      <c r="J124" s="47" t="n">
        <v>77683</v>
      </c>
      <c r="K124" s="50" t="n">
        <f aca="false">SUM(H124:J124)</f>
        <v>136460</v>
      </c>
      <c r="L124" s="44"/>
      <c r="Q124" s="51"/>
    </row>
    <row r="125" customFormat="false" ht="13.5" hidden="false" customHeight="true" outlineLevel="0" collapsed="false">
      <c r="B125" s="47" t="s">
        <v>99</v>
      </c>
      <c r="C125" s="49" t="n">
        <v>43561</v>
      </c>
      <c r="D125" s="47" t="s">
        <v>218</v>
      </c>
      <c r="E125" s="47" t="s">
        <v>215</v>
      </c>
      <c r="F125" s="47" t="s">
        <v>201</v>
      </c>
      <c r="G125" s="47" t="s">
        <v>18</v>
      </c>
      <c r="H125" s="47" t="n">
        <v>27221</v>
      </c>
      <c r="I125" s="47" t="n">
        <v>84698</v>
      </c>
      <c r="J125" s="47" t="n">
        <v>91184</v>
      </c>
      <c r="K125" s="50" t="n">
        <f aca="false">SUM(H125:J125)</f>
        <v>203103</v>
      </c>
      <c r="L125" s="44"/>
      <c r="Q125" s="51"/>
    </row>
    <row r="126" customFormat="false" ht="13.5" hidden="false" customHeight="true" outlineLevel="0" collapsed="false">
      <c r="B126" s="47" t="s">
        <v>89</v>
      </c>
      <c r="C126" s="49" t="n">
        <v>43467</v>
      </c>
      <c r="D126" s="47" t="s">
        <v>219</v>
      </c>
      <c r="E126" s="47" t="s">
        <v>220</v>
      </c>
      <c r="F126" s="47" t="s">
        <v>201</v>
      </c>
      <c r="G126" s="47" t="s">
        <v>15</v>
      </c>
      <c r="H126" s="47" t="n">
        <v>3301</v>
      </c>
      <c r="I126" s="47" t="n">
        <v>92951</v>
      </c>
      <c r="J126" s="47" t="n">
        <v>91056</v>
      </c>
      <c r="K126" s="50" t="n">
        <f aca="false">SUM(H126:J126)</f>
        <v>187308</v>
      </c>
      <c r="L126" s="44"/>
      <c r="Q126" s="51"/>
    </row>
    <row r="127" customFormat="false" ht="13.5" hidden="false" customHeight="true" outlineLevel="0" collapsed="false">
      <c r="B127" s="47" t="s">
        <v>89</v>
      </c>
      <c r="C127" s="49" t="n">
        <v>43572</v>
      </c>
      <c r="D127" s="47" t="s">
        <v>220</v>
      </c>
      <c r="E127" s="47" t="s">
        <v>220</v>
      </c>
      <c r="F127" s="47" t="s">
        <v>201</v>
      </c>
      <c r="G127" s="47" t="s">
        <v>12</v>
      </c>
      <c r="H127" s="47" t="n">
        <v>20165</v>
      </c>
      <c r="I127" s="47" t="n">
        <v>34112</v>
      </c>
      <c r="J127" s="47" t="n">
        <v>28693</v>
      </c>
      <c r="K127" s="50" t="n">
        <f aca="false">SUM(H127:J127)</f>
        <v>82970</v>
      </c>
      <c r="L127" s="44"/>
      <c r="Q127" s="51"/>
    </row>
    <row r="128" customFormat="false" ht="13.5" hidden="false" customHeight="true" outlineLevel="0" collapsed="false">
      <c r="B128" s="47" t="s">
        <v>93</v>
      </c>
      <c r="C128" s="49" t="n">
        <v>43627</v>
      </c>
      <c r="D128" s="47" t="s">
        <v>221</v>
      </c>
      <c r="E128" s="47" t="s">
        <v>222</v>
      </c>
      <c r="F128" s="47" t="s">
        <v>201</v>
      </c>
      <c r="G128" s="47" t="s">
        <v>16</v>
      </c>
      <c r="H128" s="47" t="n">
        <v>88669</v>
      </c>
      <c r="I128" s="47" t="n">
        <v>23386</v>
      </c>
      <c r="J128" s="47" t="n">
        <v>46955</v>
      </c>
      <c r="K128" s="50" t="n">
        <f aca="false">SUM(H128:J128)</f>
        <v>159010</v>
      </c>
      <c r="L128" s="44"/>
      <c r="Q128" s="51"/>
    </row>
    <row r="129" customFormat="false" ht="13.5" hidden="false" customHeight="true" outlineLevel="0" collapsed="false">
      <c r="B129" s="47" t="s">
        <v>99</v>
      </c>
      <c r="C129" s="49" t="n">
        <v>43583</v>
      </c>
      <c r="D129" s="47" t="s">
        <v>223</v>
      </c>
      <c r="E129" s="47" t="s">
        <v>222</v>
      </c>
      <c r="F129" s="47" t="s">
        <v>201</v>
      </c>
      <c r="G129" s="47" t="s">
        <v>13</v>
      </c>
      <c r="H129" s="47" t="n">
        <v>10155</v>
      </c>
      <c r="I129" s="47" t="n">
        <v>78997</v>
      </c>
      <c r="J129" s="47" t="n">
        <v>82204</v>
      </c>
      <c r="K129" s="50" t="n">
        <f aca="false">SUM(H129:J129)</f>
        <v>171356</v>
      </c>
      <c r="L129" s="44"/>
      <c r="Q129" s="51"/>
    </row>
    <row r="130" customFormat="false" ht="13.5" hidden="false" customHeight="true" outlineLevel="0" collapsed="false">
      <c r="B130" s="47" t="s">
        <v>93</v>
      </c>
      <c r="C130" s="49" t="n">
        <v>43483</v>
      </c>
      <c r="D130" s="47" t="s">
        <v>224</v>
      </c>
      <c r="E130" s="47" t="s">
        <v>222</v>
      </c>
      <c r="F130" s="47" t="s">
        <v>201</v>
      </c>
      <c r="G130" s="47" t="s">
        <v>14</v>
      </c>
      <c r="H130" s="47" t="n">
        <v>19835</v>
      </c>
      <c r="I130" s="47" t="n">
        <v>28953</v>
      </c>
      <c r="J130" s="47" t="n">
        <v>28629</v>
      </c>
      <c r="K130" s="50" t="n">
        <f aca="false">SUM(H130:J130)</f>
        <v>77417</v>
      </c>
      <c r="L130" s="44"/>
      <c r="Q130" s="51"/>
    </row>
    <row r="131" customFormat="false" ht="13.5" hidden="false" customHeight="true" outlineLevel="0" collapsed="false">
      <c r="B131" s="47" t="s">
        <v>89</v>
      </c>
      <c r="C131" s="49" t="n">
        <v>43635</v>
      </c>
      <c r="D131" s="47" t="s">
        <v>222</v>
      </c>
      <c r="E131" s="47" t="s">
        <v>222</v>
      </c>
      <c r="F131" s="47" t="s">
        <v>201</v>
      </c>
      <c r="G131" s="47" t="s">
        <v>14</v>
      </c>
      <c r="H131" s="47" t="n">
        <v>79230</v>
      </c>
      <c r="I131" s="47" t="n">
        <v>69660</v>
      </c>
      <c r="J131" s="47" t="n">
        <v>978</v>
      </c>
      <c r="K131" s="50" t="n">
        <f aca="false">SUM(H131:J131)</f>
        <v>149868</v>
      </c>
      <c r="L131" s="44"/>
      <c r="Q131" s="51"/>
    </row>
    <row r="132" customFormat="false" ht="13.5" hidden="false" customHeight="true" outlineLevel="0" collapsed="false">
      <c r="B132" s="47" t="s">
        <v>99</v>
      </c>
      <c r="C132" s="49" t="n">
        <v>43504</v>
      </c>
      <c r="D132" s="47" t="s">
        <v>225</v>
      </c>
      <c r="E132" s="47" t="s">
        <v>226</v>
      </c>
      <c r="F132" s="47" t="s">
        <v>201</v>
      </c>
      <c r="G132" s="47" t="s">
        <v>10</v>
      </c>
      <c r="H132" s="47" t="n">
        <v>39658</v>
      </c>
      <c r="I132" s="47" t="n">
        <v>70991</v>
      </c>
      <c r="J132" s="47" t="n">
        <v>13202</v>
      </c>
      <c r="K132" s="50" t="n">
        <f aca="false">SUM(H132:J132)</f>
        <v>123851</v>
      </c>
      <c r="L132" s="44"/>
      <c r="Q132" s="51"/>
    </row>
    <row r="133" customFormat="false" ht="13.5" hidden="false" customHeight="true" outlineLevel="0" collapsed="false">
      <c r="B133" s="47" t="s">
        <v>99</v>
      </c>
      <c r="C133" s="49" t="n">
        <v>43489</v>
      </c>
      <c r="D133" s="47" t="s">
        <v>227</v>
      </c>
      <c r="E133" s="47" t="s">
        <v>226</v>
      </c>
      <c r="F133" s="47" t="s">
        <v>201</v>
      </c>
      <c r="G133" s="47" t="s">
        <v>11</v>
      </c>
      <c r="H133" s="47" t="n">
        <v>21063</v>
      </c>
      <c r="I133" s="47" t="n">
        <v>41885</v>
      </c>
      <c r="J133" s="47" t="n">
        <v>38153</v>
      </c>
      <c r="K133" s="50" t="n">
        <f aca="false">SUM(H133:J133)</f>
        <v>101101</v>
      </c>
      <c r="L133" s="44"/>
      <c r="Q133" s="51"/>
    </row>
    <row r="134" customFormat="false" ht="13.5" hidden="false" customHeight="true" outlineLevel="0" collapsed="false">
      <c r="B134" s="47" t="s">
        <v>93</v>
      </c>
      <c r="C134" s="49" t="n">
        <v>43502</v>
      </c>
      <c r="D134" s="47" t="s">
        <v>226</v>
      </c>
      <c r="E134" s="47" t="s">
        <v>226</v>
      </c>
      <c r="F134" s="47" t="s">
        <v>201</v>
      </c>
      <c r="G134" s="47" t="s">
        <v>13</v>
      </c>
      <c r="H134" s="47" t="n">
        <v>31565</v>
      </c>
      <c r="I134" s="47" t="n">
        <v>69815</v>
      </c>
      <c r="J134" s="47" t="n">
        <v>33782</v>
      </c>
      <c r="K134" s="50" t="n">
        <f aca="false">SUM(H134:J134)</f>
        <v>135162</v>
      </c>
      <c r="L134" s="44"/>
      <c r="Q134" s="51"/>
    </row>
    <row r="135" customFormat="false" ht="13.5" hidden="false" customHeight="true" outlineLevel="0" collapsed="false">
      <c r="B135" s="47" t="s">
        <v>93</v>
      </c>
      <c r="C135" s="49" t="n">
        <v>43510</v>
      </c>
      <c r="D135" s="47" t="s">
        <v>228</v>
      </c>
      <c r="E135" s="47" t="s">
        <v>226</v>
      </c>
      <c r="F135" s="47" t="s">
        <v>201</v>
      </c>
      <c r="G135" s="47" t="s">
        <v>15</v>
      </c>
      <c r="H135" s="47" t="n">
        <v>27011</v>
      </c>
      <c r="I135" s="47" t="n">
        <v>87249</v>
      </c>
      <c r="J135" s="47" t="n">
        <v>42558</v>
      </c>
      <c r="K135" s="50" t="n">
        <f aca="false">SUM(H135:J135)</f>
        <v>156818</v>
      </c>
      <c r="L135" s="44"/>
      <c r="Q135" s="51"/>
    </row>
    <row r="136" customFormat="false" ht="13.5" hidden="false" customHeight="true" outlineLevel="0" collapsed="false">
      <c r="B136" s="47" t="s">
        <v>99</v>
      </c>
      <c r="C136" s="49" t="n">
        <v>43487</v>
      </c>
      <c r="D136" s="47" t="s">
        <v>229</v>
      </c>
      <c r="E136" s="47" t="s">
        <v>230</v>
      </c>
      <c r="F136" s="47" t="s">
        <v>201</v>
      </c>
      <c r="G136" s="47" t="s">
        <v>12</v>
      </c>
      <c r="H136" s="47" t="n">
        <v>74067</v>
      </c>
      <c r="I136" s="47" t="n">
        <v>56775</v>
      </c>
      <c r="J136" s="47" t="n">
        <v>20717</v>
      </c>
      <c r="K136" s="50" t="n">
        <f aca="false">SUM(H136:J136)</f>
        <v>151559</v>
      </c>
      <c r="L136" s="44"/>
      <c r="Q136" s="51"/>
    </row>
    <row r="137" customFormat="false" ht="13.5" hidden="false" customHeight="true" outlineLevel="0" collapsed="false">
      <c r="B137" s="47" t="s">
        <v>99</v>
      </c>
      <c r="C137" s="49" t="n">
        <v>43470</v>
      </c>
      <c r="D137" s="47" t="s">
        <v>231</v>
      </c>
      <c r="E137" s="47" t="s">
        <v>230</v>
      </c>
      <c r="F137" s="47" t="s">
        <v>201</v>
      </c>
      <c r="G137" s="47" t="s">
        <v>16</v>
      </c>
      <c r="H137" s="47" t="n">
        <v>83430</v>
      </c>
      <c r="I137" s="47" t="n">
        <v>47886</v>
      </c>
      <c r="J137" s="47" t="n">
        <v>37519</v>
      </c>
      <c r="K137" s="50" t="n">
        <f aca="false">SUM(H137:J137)</f>
        <v>168835</v>
      </c>
      <c r="L137" s="44"/>
      <c r="Q137" s="51"/>
    </row>
    <row r="138" customFormat="false" ht="13.5" hidden="false" customHeight="true" outlineLevel="0" collapsed="false">
      <c r="B138" s="47" t="s">
        <v>99</v>
      </c>
      <c r="C138" s="49" t="n">
        <v>43621</v>
      </c>
      <c r="D138" s="47" t="s">
        <v>230</v>
      </c>
      <c r="E138" s="47" t="s">
        <v>230</v>
      </c>
      <c r="F138" s="47" t="s">
        <v>201</v>
      </c>
      <c r="G138" s="47" t="s">
        <v>14</v>
      </c>
      <c r="H138" s="47" t="n">
        <v>10843</v>
      </c>
      <c r="I138" s="47" t="n">
        <v>65386</v>
      </c>
      <c r="J138" s="47" t="n">
        <v>70226</v>
      </c>
      <c r="K138" s="50" t="n">
        <f aca="false">SUM(H138:J138)</f>
        <v>146455</v>
      </c>
      <c r="L138" s="44"/>
      <c r="Q138" s="51"/>
    </row>
    <row r="139" customFormat="false" ht="13.5" hidden="false" customHeight="true" outlineLevel="0" collapsed="false">
      <c r="B139" s="47" t="s">
        <v>89</v>
      </c>
      <c r="C139" s="49" t="n">
        <v>43520</v>
      </c>
      <c r="D139" s="47" t="s">
        <v>232</v>
      </c>
      <c r="E139" s="47" t="s">
        <v>230</v>
      </c>
      <c r="F139" s="47" t="s">
        <v>201</v>
      </c>
      <c r="G139" s="47" t="s">
        <v>13</v>
      </c>
      <c r="H139" s="47" t="n">
        <v>72923</v>
      </c>
      <c r="I139" s="47" t="n">
        <v>84916</v>
      </c>
      <c r="J139" s="47" t="n">
        <v>18873</v>
      </c>
      <c r="K139" s="50" t="n">
        <f aca="false">SUM(H139:J139)</f>
        <v>176712</v>
      </c>
      <c r="L139" s="44"/>
      <c r="Q139" s="51"/>
    </row>
    <row r="140" customFormat="false" ht="13.5" hidden="false" customHeight="true" outlineLevel="0" collapsed="false">
      <c r="B140" s="47" t="s">
        <v>93</v>
      </c>
      <c r="C140" s="49" t="n">
        <v>43635</v>
      </c>
      <c r="D140" s="47" t="s">
        <v>233</v>
      </c>
      <c r="E140" s="47" t="s">
        <v>234</v>
      </c>
      <c r="F140" s="47" t="s">
        <v>235</v>
      </c>
      <c r="G140" s="47" t="s">
        <v>15</v>
      </c>
      <c r="H140" s="47" t="n">
        <v>45964</v>
      </c>
      <c r="I140" s="47" t="n">
        <v>16336</v>
      </c>
      <c r="J140" s="47" t="n">
        <v>23863</v>
      </c>
      <c r="K140" s="50" t="n">
        <f aca="false">SUM(H140:J140)</f>
        <v>86163</v>
      </c>
      <c r="L140" s="44"/>
      <c r="Q140" s="51"/>
    </row>
    <row r="141" customFormat="false" ht="13.5" hidden="false" customHeight="true" outlineLevel="0" collapsed="false">
      <c r="B141" s="47" t="s">
        <v>93</v>
      </c>
      <c r="C141" s="49" t="n">
        <v>43495</v>
      </c>
      <c r="D141" s="47" t="s">
        <v>236</v>
      </c>
      <c r="E141" s="47" t="s">
        <v>234</v>
      </c>
      <c r="F141" s="47" t="s">
        <v>235</v>
      </c>
      <c r="G141" s="47" t="s">
        <v>19</v>
      </c>
      <c r="H141" s="47" t="n">
        <v>74495</v>
      </c>
      <c r="I141" s="47" t="n">
        <v>18613</v>
      </c>
      <c r="J141" s="47" t="n">
        <v>99542</v>
      </c>
      <c r="K141" s="50" t="n">
        <f aca="false">SUM(H141:J141)</f>
        <v>192650</v>
      </c>
      <c r="L141" s="44"/>
      <c r="Q141" s="51"/>
    </row>
    <row r="142" customFormat="false" ht="13.5" hidden="false" customHeight="true" outlineLevel="0" collapsed="false">
      <c r="B142" s="47" t="s">
        <v>93</v>
      </c>
      <c r="C142" s="49" t="n">
        <v>43573</v>
      </c>
      <c r="D142" s="47" t="s">
        <v>237</v>
      </c>
      <c r="E142" s="47" t="s">
        <v>238</v>
      </c>
      <c r="F142" s="47" t="s">
        <v>235</v>
      </c>
      <c r="G142" s="47" t="s">
        <v>16</v>
      </c>
      <c r="H142" s="47" t="n">
        <v>35617</v>
      </c>
      <c r="I142" s="47" t="n">
        <v>85778</v>
      </c>
      <c r="J142" s="47" t="n">
        <v>57707</v>
      </c>
      <c r="K142" s="50" t="n">
        <f aca="false">SUM(H142:J142)</f>
        <v>179102</v>
      </c>
      <c r="L142" s="44"/>
      <c r="Q142" s="51"/>
    </row>
    <row r="143" customFormat="false" ht="13.5" hidden="false" customHeight="true" outlineLevel="0" collapsed="false">
      <c r="B143" s="47" t="s">
        <v>99</v>
      </c>
      <c r="C143" s="49" t="n">
        <v>43467</v>
      </c>
      <c r="D143" s="47" t="s">
        <v>238</v>
      </c>
      <c r="E143" s="47" t="s">
        <v>238</v>
      </c>
      <c r="F143" s="47" t="s">
        <v>235</v>
      </c>
      <c r="G143" s="47" t="s">
        <v>17</v>
      </c>
      <c r="H143" s="47" t="n">
        <v>4739</v>
      </c>
      <c r="I143" s="47" t="n">
        <v>33495</v>
      </c>
      <c r="J143" s="47" t="n">
        <v>34666</v>
      </c>
      <c r="K143" s="50" t="n">
        <f aca="false">SUM(H143:J143)</f>
        <v>72900</v>
      </c>
      <c r="L143" s="44"/>
      <c r="Q143" s="51"/>
    </row>
    <row r="144" customFormat="false" ht="13.5" hidden="false" customHeight="true" outlineLevel="0" collapsed="false">
      <c r="B144" s="47" t="s">
        <v>89</v>
      </c>
      <c r="C144" s="49" t="n">
        <v>43642</v>
      </c>
      <c r="D144" s="47" t="s">
        <v>239</v>
      </c>
      <c r="E144" s="47" t="s">
        <v>239</v>
      </c>
      <c r="F144" s="47" t="s">
        <v>235</v>
      </c>
      <c r="G144" s="47" t="s">
        <v>19</v>
      </c>
      <c r="H144" s="47" t="n">
        <v>33305</v>
      </c>
      <c r="I144" s="47" t="n">
        <v>83089</v>
      </c>
      <c r="J144" s="47" t="n">
        <v>73333</v>
      </c>
      <c r="K144" s="50" t="n">
        <f aca="false">SUM(H144:J144)</f>
        <v>189727</v>
      </c>
      <c r="L144" s="44"/>
      <c r="Q144" s="51"/>
    </row>
    <row r="145" customFormat="false" ht="13.5" hidden="false" customHeight="true" outlineLevel="0" collapsed="false">
      <c r="B145" s="47" t="s">
        <v>99</v>
      </c>
      <c r="C145" s="49" t="n">
        <v>43504</v>
      </c>
      <c r="D145" s="47" t="s">
        <v>240</v>
      </c>
      <c r="E145" s="47" t="s">
        <v>239</v>
      </c>
      <c r="F145" s="47" t="s">
        <v>235</v>
      </c>
      <c r="G145" s="47" t="s">
        <v>12</v>
      </c>
      <c r="H145" s="47" t="n">
        <v>82149</v>
      </c>
      <c r="I145" s="47" t="n">
        <v>29372</v>
      </c>
      <c r="J145" s="47" t="n">
        <v>98603</v>
      </c>
      <c r="K145" s="50" t="n">
        <f aca="false">SUM(H145:J145)</f>
        <v>210124</v>
      </c>
      <c r="L145" s="44"/>
      <c r="Q145" s="51"/>
    </row>
    <row r="146" customFormat="false" ht="13.5" hidden="false" customHeight="true" outlineLevel="0" collapsed="false">
      <c r="B146" s="47" t="s">
        <v>99</v>
      </c>
      <c r="C146" s="49" t="n">
        <v>43486</v>
      </c>
      <c r="D146" s="47" t="s">
        <v>241</v>
      </c>
      <c r="E146" s="47" t="s">
        <v>239</v>
      </c>
      <c r="F146" s="47" t="s">
        <v>235</v>
      </c>
      <c r="G146" s="47" t="s">
        <v>15</v>
      </c>
      <c r="H146" s="47" t="n">
        <v>71738</v>
      </c>
      <c r="I146" s="47" t="n">
        <v>39103</v>
      </c>
      <c r="J146" s="47" t="n">
        <v>31959</v>
      </c>
      <c r="K146" s="50" t="n">
        <f aca="false">SUM(H146:J146)</f>
        <v>142800</v>
      </c>
      <c r="L146" s="44"/>
      <c r="Q146" s="51"/>
    </row>
    <row r="147" customFormat="false" ht="13.5" hidden="false" customHeight="true" outlineLevel="0" collapsed="false">
      <c r="B147" s="47" t="s">
        <v>93</v>
      </c>
      <c r="C147" s="49" t="n">
        <v>43521</v>
      </c>
      <c r="D147" s="47" t="s">
        <v>242</v>
      </c>
      <c r="E147" s="47" t="s">
        <v>239</v>
      </c>
      <c r="F147" s="47" t="s">
        <v>235</v>
      </c>
      <c r="G147" s="47" t="s">
        <v>15</v>
      </c>
      <c r="H147" s="47" t="n">
        <v>29754</v>
      </c>
      <c r="I147" s="47" t="n">
        <v>30912</v>
      </c>
      <c r="J147" s="47" t="n">
        <v>64346</v>
      </c>
      <c r="K147" s="50" t="n">
        <f aca="false">SUM(H147:J147)</f>
        <v>125012</v>
      </c>
      <c r="L147" s="44"/>
      <c r="Q147" s="51"/>
    </row>
    <row r="148" customFormat="false" ht="13.5" hidden="false" customHeight="true" outlineLevel="0" collapsed="false">
      <c r="B148" s="47" t="s">
        <v>99</v>
      </c>
      <c r="C148" s="49" t="n">
        <v>43516</v>
      </c>
      <c r="D148" s="47" t="s">
        <v>243</v>
      </c>
      <c r="E148" s="47" t="s">
        <v>244</v>
      </c>
      <c r="F148" s="47" t="s">
        <v>235</v>
      </c>
      <c r="G148" s="47" t="s">
        <v>10</v>
      </c>
      <c r="H148" s="47" t="n">
        <v>90157</v>
      </c>
      <c r="I148" s="47" t="n">
        <v>89859</v>
      </c>
      <c r="J148" s="47" t="n">
        <v>39394</v>
      </c>
      <c r="K148" s="50" t="n">
        <f aca="false">SUM(H148:J148)</f>
        <v>219410</v>
      </c>
      <c r="L148" s="44"/>
      <c r="Q148" s="51"/>
    </row>
    <row r="149" customFormat="false" ht="13.5" hidden="false" customHeight="true" outlineLevel="0" collapsed="false">
      <c r="B149" s="47" t="s">
        <v>99</v>
      </c>
      <c r="C149" s="49" t="n">
        <v>43549</v>
      </c>
      <c r="D149" s="47" t="s">
        <v>245</v>
      </c>
      <c r="E149" s="47" t="s">
        <v>244</v>
      </c>
      <c r="F149" s="47" t="s">
        <v>235</v>
      </c>
      <c r="G149" s="47" t="s">
        <v>14</v>
      </c>
      <c r="H149" s="47" t="n">
        <v>69738</v>
      </c>
      <c r="I149" s="47" t="n">
        <v>27029</v>
      </c>
      <c r="J149" s="47" t="n">
        <v>96441</v>
      </c>
      <c r="K149" s="50" t="n">
        <f aca="false">SUM(H149:J149)</f>
        <v>193208</v>
      </c>
      <c r="L149" s="44"/>
      <c r="Q149" s="51"/>
    </row>
    <row r="150" customFormat="false" ht="13.5" hidden="false" customHeight="true" outlineLevel="0" collapsed="false">
      <c r="B150" s="47" t="s">
        <v>99</v>
      </c>
      <c r="C150" s="49" t="n">
        <v>43492</v>
      </c>
      <c r="D150" s="47" t="s">
        <v>246</v>
      </c>
      <c r="E150" s="47" t="s">
        <v>247</v>
      </c>
      <c r="F150" s="47" t="s">
        <v>235</v>
      </c>
      <c r="G150" s="47" t="s">
        <v>16</v>
      </c>
      <c r="H150" s="47" t="n">
        <v>36718</v>
      </c>
      <c r="I150" s="47" t="n">
        <v>2225</v>
      </c>
      <c r="J150" s="47" t="n">
        <v>98061</v>
      </c>
      <c r="K150" s="50" t="n">
        <f aca="false">SUM(H150:J150)</f>
        <v>137004</v>
      </c>
      <c r="L150" s="44"/>
      <c r="Q150" s="51"/>
    </row>
    <row r="151" customFormat="false" ht="13.5" hidden="false" customHeight="true" outlineLevel="0" collapsed="false">
      <c r="B151" s="47" t="s">
        <v>99</v>
      </c>
      <c r="C151" s="49" t="n">
        <v>43481</v>
      </c>
      <c r="D151" s="47" t="s">
        <v>248</v>
      </c>
      <c r="E151" s="47" t="s">
        <v>247</v>
      </c>
      <c r="F151" s="47" t="s">
        <v>235</v>
      </c>
      <c r="G151" s="47" t="s">
        <v>11</v>
      </c>
      <c r="H151" s="47" t="n">
        <v>89228</v>
      </c>
      <c r="I151" s="47" t="n">
        <v>62393</v>
      </c>
      <c r="J151" s="47" t="n">
        <v>82049</v>
      </c>
      <c r="K151" s="50" t="n">
        <f aca="false">SUM(H151:J151)</f>
        <v>233670</v>
      </c>
      <c r="L151" s="44"/>
      <c r="Q151" s="51"/>
    </row>
    <row r="152" customFormat="false" ht="13.5" hidden="false" customHeight="true" outlineLevel="0" collapsed="false">
      <c r="B152" s="47" t="s">
        <v>99</v>
      </c>
      <c r="C152" s="49" t="n">
        <v>43641</v>
      </c>
      <c r="D152" s="47" t="s">
        <v>249</v>
      </c>
      <c r="E152" s="47" t="s">
        <v>247</v>
      </c>
      <c r="F152" s="47" t="s">
        <v>235</v>
      </c>
      <c r="G152" s="47" t="s">
        <v>13</v>
      </c>
      <c r="H152" s="47" t="n">
        <v>82049</v>
      </c>
      <c r="I152" s="47" t="n">
        <v>66292</v>
      </c>
      <c r="J152" s="47" t="n">
        <v>67632</v>
      </c>
      <c r="K152" s="50" t="n">
        <f aca="false">SUM(H152:J152)</f>
        <v>215973</v>
      </c>
      <c r="L152" s="44"/>
      <c r="Q152" s="51"/>
    </row>
    <row r="153" customFormat="false" ht="13.5" hidden="false" customHeight="true" outlineLevel="0" collapsed="false">
      <c r="B153" s="47" t="s">
        <v>99</v>
      </c>
      <c r="C153" s="49" t="n">
        <v>43504</v>
      </c>
      <c r="D153" s="47" t="s">
        <v>250</v>
      </c>
      <c r="E153" s="47" t="s">
        <v>247</v>
      </c>
      <c r="F153" s="47" t="s">
        <v>235</v>
      </c>
      <c r="G153" s="47" t="s">
        <v>13</v>
      </c>
      <c r="H153" s="47" t="n">
        <v>2820</v>
      </c>
      <c r="I153" s="47" t="n">
        <v>14891</v>
      </c>
      <c r="J153" s="47" t="n">
        <v>14742</v>
      </c>
      <c r="K153" s="50" t="n">
        <f aca="false">SUM(H153:J153)</f>
        <v>32453</v>
      </c>
      <c r="L153" s="44"/>
      <c r="Q153" s="51"/>
    </row>
    <row r="154" customFormat="false" ht="13.5" hidden="false" customHeight="true" outlineLevel="0" collapsed="false">
      <c r="B154" s="47" t="s">
        <v>89</v>
      </c>
      <c r="C154" s="49" t="n">
        <v>43489</v>
      </c>
      <c r="D154" s="47" t="s">
        <v>251</v>
      </c>
      <c r="E154" s="47" t="s">
        <v>247</v>
      </c>
      <c r="F154" s="47" t="s">
        <v>235</v>
      </c>
      <c r="G154" s="47" t="s">
        <v>11</v>
      </c>
      <c r="H154" s="47" t="n">
        <v>5882</v>
      </c>
      <c r="I154" s="47" t="n">
        <v>86445</v>
      </c>
      <c r="J154" s="47" t="n">
        <v>99495</v>
      </c>
      <c r="K154" s="50" t="n">
        <f aca="false">SUM(H154:J154)</f>
        <v>191822</v>
      </c>
      <c r="L154" s="44"/>
      <c r="Q154" s="51"/>
    </row>
    <row r="155" customFormat="false" ht="13.5" hidden="false" customHeight="true" outlineLevel="0" collapsed="false">
      <c r="B155" s="47" t="s">
        <v>89</v>
      </c>
      <c r="C155" s="49" t="n">
        <v>43502</v>
      </c>
      <c r="D155" s="47" t="s">
        <v>252</v>
      </c>
      <c r="E155" s="47" t="s">
        <v>247</v>
      </c>
      <c r="F155" s="47" t="s">
        <v>235</v>
      </c>
      <c r="G155" s="47" t="s">
        <v>19</v>
      </c>
      <c r="H155" s="47" t="n">
        <v>86152</v>
      </c>
      <c r="I155" s="47" t="n">
        <v>55622</v>
      </c>
      <c r="J155" s="47" t="n">
        <v>79332</v>
      </c>
      <c r="K155" s="50" t="n">
        <f aca="false">SUM(H155:J155)</f>
        <v>221106</v>
      </c>
      <c r="L155" s="44"/>
      <c r="Q155" s="51"/>
    </row>
    <row r="156" customFormat="false" ht="13.5" hidden="false" customHeight="true" outlineLevel="0" collapsed="false">
      <c r="B156" s="47" t="s">
        <v>99</v>
      </c>
      <c r="C156" s="49" t="n">
        <v>43510</v>
      </c>
      <c r="D156" s="47" t="s">
        <v>247</v>
      </c>
      <c r="E156" s="47" t="s">
        <v>247</v>
      </c>
      <c r="F156" s="47" t="s">
        <v>235</v>
      </c>
      <c r="G156" s="47" t="s">
        <v>17</v>
      </c>
      <c r="H156" s="47" t="n">
        <v>16527</v>
      </c>
      <c r="I156" s="47" t="n">
        <v>28520</v>
      </c>
      <c r="J156" s="47" t="n">
        <v>43701</v>
      </c>
      <c r="K156" s="50" t="n">
        <f aca="false">SUM(H156:J156)</f>
        <v>88748</v>
      </c>
      <c r="L156" s="44"/>
      <c r="Q156" s="51"/>
    </row>
    <row r="157" customFormat="false" ht="13.5" hidden="false" customHeight="true" outlineLevel="0" collapsed="false">
      <c r="B157" s="47" t="s">
        <v>99</v>
      </c>
      <c r="C157" s="49" t="n">
        <v>43487</v>
      </c>
      <c r="D157" s="47" t="s">
        <v>253</v>
      </c>
      <c r="E157" s="47" t="s">
        <v>247</v>
      </c>
      <c r="F157" s="47" t="s">
        <v>235</v>
      </c>
      <c r="G157" s="47" t="s">
        <v>19</v>
      </c>
      <c r="H157" s="47" t="n">
        <v>116</v>
      </c>
      <c r="I157" s="47" t="n">
        <v>35823</v>
      </c>
      <c r="J157" s="47" t="n">
        <v>25477</v>
      </c>
      <c r="K157" s="50" t="n">
        <f aca="false">SUM(H157:J157)</f>
        <v>61416</v>
      </c>
      <c r="L157" s="44"/>
      <c r="Q157" s="51"/>
    </row>
    <row r="158" customFormat="false" ht="13.5" hidden="false" customHeight="true" outlineLevel="0" collapsed="false">
      <c r="B158" s="47" t="s">
        <v>89</v>
      </c>
      <c r="C158" s="49" t="n">
        <v>43470</v>
      </c>
      <c r="D158" s="47" t="s">
        <v>254</v>
      </c>
      <c r="E158" s="47" t="s">
        <v>254</v>
      </c>
      <c r="F158" s="47" t="s">
        <v>235</v>
      </c>
      <c r="G158" s="47" t="s">
        <v>16</v>
      </c>
      <c r="H158" s="47" t="n">
        <v>52788</v>
      </c>
      <c r="I158" s="47" t="n">
        <v>12435</v>
      </c>
      <c r="J158" s="47" t="n">
        <v>33359</v>
      </c>
      <c r="K158" s="50" t="n">
        <f aca="false">SUM(H158:J158)</f>
        <v>98582</v>
      </c>
      <c r="L158" s="44"/>
      <c r="Q158" s="51"/>
    </row>
    <row r="159" customFormat="false" ht="13.5" hidden="false" customHeight="true" outlineLevel="0" collapsed="false">
      <c r="B159" s="47" t="s">
        <v>99</v>
      </c>
      <c r="C159" s="49" t="n">
        <v>43621</v>
      </c>
      <c r="D159" s="47" t="s">
        <v>255</v>
      </c>
      <c r="E159" s="47" t="s">
        <v>254</v>
      </c>
      <c r="F159" s="47" t="s">
        <v>235</v>
      </c>
      <c r="G159" s="47" t="s">
        <v>11</v>
      </c>
      <c r="H159" s="47" t="n">
        <v>55825</v>
      </c>
      <c r="I159" s="47" t="n">
        <v>80584</v>
      </c>
      <c r="J159" s="47" t="n">
        <v>16535</v>
      </c>
      <c r="K159" s="50" t="n">
        <f aca="false">SUM(H159:J159)</f>
        <v>152944</v>
      </c>
      <c r="L159" s="44"/>
      <c r="Q159" s="51"/>
    </row>
    <row r="160" customFormat="false" ht="13.5" hidden="false" customHeight="true" outlineLevel="0" collapsed="false">
      <c r="B160" s="47" t="s">
        <v>89</v>
      </c>
      <c r="C160" s="49" t="n">
        <v>43531</v>
      </c>
      <c r="D160" s="47" t="s">
        <v>256</v>
      </c>
      <c r="E160" s="47" t="s">
        <v>256</v>
      </c>
      <c r="F160" s="47" t="s">
        <v>235</v>
      </c>
      <c r="G160" s="47" t="s">
        <v>14</v>
      </c>
      <c r="H160" s="47" t="n">
        <v>65106</v>
      </c>
      <c r="I160" s="47" t="n">
        <v>63439</v>
      </c>
      <c r="J160" s="47" t="n">
        <v>34807</v>
      </c>
      <c r="K160" s="50" t="n">
        <f aca="false">SUM(H160:J160)</f>
        <v>163352</v>
      </c>
      <c r="L160" s="44"/>
      <c r="Q160" s="51"/>
    </row>
    <row r="161" customFormat="false" ht="13.5" hidden="false" customHeight="true" outlineLevel="0" collapsed="false">
      <c r="B161" s="47" t="s">
        <v>89</v>
      </c>
      <c r="C161" s="49" t="n">
        <v>43521</v>
      </c>
      <c r="D161" s="47" t="s">
        <v>257</v>
      </c>
      <c r="E161" s="47" t="s">
        <v>256</v>
      </c>
      <c r="F161" s="47" t="s">
        <v>235</v>
      </c>
      <c r="G161" s="47" t="s">
        <v>11</v>
      </c>
      <c r="H161" s="47" t="n">
        <v>53530</v>
      </c>
      <c r="I161" s="47" t="n">
        <v>67691</v>
      </c>
      <c r="J161" s="47" t="n">
        <v>50927</v>
      </c>
      <c r="K161" s="50" t="n">
        <f aca="false">SUM(H161:J161)</f>
        <v>172148</v>
      </c>
      <c r="L161" s="44"/>
      <c r="Q161" s="51"/>
    </row>
    <row r="162" customFormat="false" ht="13.5" hidden="false" customHeight="true" outlineLevel="0" collapsed="false">
      <c r="B162" s="47" t="s">
        <v>99</v>
      </c>
      <c r="C162" s="49" t="n">
        <v>43528</v>
      </c>
      <c r="D162" s="47" t="s">
        <v>258</v>
      </c>
      <c r="E162" s="47" t="s">
        <v>259</v>
      </c>
      <c r="F162" s="47" t="s">
        <v>235</v>
      </c>
      <c r="G162" s="47" t="s">
        <v>13</v>
      </c>
      <c r="H162" s="47" t="n">
        <v>53745</v>
      </c>
      <c r="I162" s="47" t="n">
        <v>82761</v>
      </c>
      <c r="J162" s="47" t="n">
        <v>60639</v>
      </c>
      <c r="K162" s="50" t="n">
        <f aca="false">SUM(H162:J162)</f>
        <v>197145</v>
      </c>
      <c r="L162" s="44"/>
      <c r="Q162" s="51"/>
    </row>
    <row r="163" customFormat="false" ht="13.5" hidden="false" customHeight="true" outlineLevel="0" collapsed="false">
      <c r="B163" s="47" t="s">
        <v>89</v>
      </c>
      <c r="C163" s="49" t="n">
        <v>43510</v>
      </c>
      <c r="D163" s="47" t="s">
        <v>260</v>
      </c>
      <c r="E163" s="47" t="s">
        <v>259</v>
      </c>
      <c r="F163" s="47" t="s">
        <v>235</v>
      </c>
      <c r="G163" s="47" t="s">
        <v>17</v>
      </c>
      <c r="H163" s="47" t="n">
        <v>99457</v>
      </c>
      <c r="I163" s="47" t="n">
        <v>59651</v>
      </c>
      <c r="J163" s="47" t="n">
        <v>27268</v>
      </c>
      <c r="K163" s="50" t="n">
        <f aca="false">SUM(H163:J163)</f>
        <v>186376</v>
      </c>
      <c r="L163" s="44"/>
      <c r="Q163" s="51"/>
    </row>
    <row r="164" customFormat="false" ht="13.5" hidden="false" customHeight="true" outlineLevel="0" collapsed="false">
      <c r="B164" s="47" t="s">
        <v>93</v>
      </c>
      <c r="C164" s="49" t="n">
        <v>43524</v>
      </c>
      <c r="D164" s="47" t="s">
        <v>261</v>
      </c>
      <c r="E164" s="47" t="s">
        <v>259</v>
      </c>
      <c r="F164" s="47" t="s">
        <v>235</v>
      </c>
      <c r="G164" s="47" t="s">
        <v>12</v>
      </c>
      <c r="H164" s="47" t="n">
        <v>30821</v>
      </c>
      <c r="I164" s="47" t="n">
        <v>13574</v>
      </c>
      <c r="J164" s="47" t="n">
        <v>38088</v>
      </c>
      <c r="K164" s="50" t="n">
        <f aca="false">SUM(H164:J164)</f>
        <v>82483</v>
      </c>
      <c r="L164" s="44"/>
      <c r="Q164" s="51"/>
    </row>
    <row r="165" customFormat="false" ht="13.5" hidden="false" customHeight="true" outlineLevel="0" collapsed="false">
      <c r="B165" s="47" t="s">
        <v>99</v>
      </c>
      <c r="C165" s="49" t="n">
        <v>43642</v>
      </c>
      <c r="D165" s="47" t="s">
        <v>259</v>
      </c>
      <c r="E165" s="47" t="s">
        <v>259</v>
      </c>
      <c r="F165" s="47" t="s">
        <v>235</v>
      </c>
      <c r="G165" s="47" t="s">
        <v>10</v>
      </c>
      <c r="H165" s="47" t="n">
        <v>14152</v>
      </c>
      <c r="I165" s="47" t="n">
        <v>16467</v>
      </c>
      <c r="J165" s="47" t="n">
        <v>22175</v>
      </c>
      <c r="K165" s="50" t="n">
        <f aca="false">SUM(H165:J165)</f>
        <v>52794</v>
      </c>
      <c r="L165" s="44"/>
      <c r="Q165" s="51"/>
    </row>
    <row r="166" customFormat="false" ht="13.5" hidden="false" customHeight="true" outlineLevel="0" collapsed="false">
      <c r="B166" s="47" t="s">
        <v>89</v>
      </c>
      <c r="C166" s="49" t="n">
        <v>43474</v>
      </c>
      <c r="D166" s="47" t="s">
        <v>262</v>
      </c>
      <c r="E166" s="47" t="s">
        <v>259</v>
      </c>
      <c r="F166" s="47" t="s">
        <v>235</v>
      </c>
      <c r="G166" s="47" t="s">
        <v>10</v>
      </c>
      <c r="H166" s="47" t="n">
        <v>13344</v>
      </c>
      <c r="I166" s="47" t="n">
        <v>48184</v>
      </c>
      <c r="J166" s="47" t="n">
        <v>94038</v>
      </c>
      <c r="K166" s="50" t="n">
        <f aca="false">SUM(H166:J166)</f>
        <v>155566</v>
      </c>
      <c r="L166" s="44"/>
      <c r="Q166" s="51"/>
    </row>
    <row r="167" customFormat="false" ht="13.5" hidden="false" customHeight="true" outlineLevel="0" collapsed="false">
      <c r="B167" s="47" t="s">
        <v>99</v>
      </c>
      <c r="C167" s="49" t="n">
        <v>43469</v>
      </c>
      <c r="D167" s="47" t="s">
        <v>263</v>
      </c>
      <c r="E167" s="47" t="s">
        <v>259</v>
      </c>
      <c r="F167" s="47" t="s">
        <v>235</v>
      </c>
      <c r="G167" s="47" t="s">
        <v>11</v>
      </c>
      <c r="H167" s="47" t="n">
        <v>44939</v>
      </c>
      <c r="I167" s="47" t="n">
        <v>1365</v>
      </c>
      <c r="J167" s="47" t="n">
        <v>73937</v>
      </c>
      <c r="K167" s="50" t="n">
        <f aca="false">SUM(H167:J167)</f>
        <v>120241</v>
      </c>
      <c r="L167" s="44"/>
      <c r="Q167" s="51"/>
    </row>
    <row r="168" customFormat="false" ht="13.5" hidden="false" customHeight="true" outlineLevel="0" collapsed="false">
      <c r="B168" s="47" t="s">
        <v>99</v>
      </c>
      <c r="C168" s="49" t="n">
        <v>43467</v>
      </c>
      <c r="D168" s="47" t="s">
        <v>264</v>
      </c>
      <c r="E168" s="47" t="s">
        <v>139</v>
      </c>
      <c r="F168" s="47" t="s">
        <v>140</v>
      </c>
      <c r="G168" s="47" t="s">
        <v>12</v>
      </c>
      <c r="H168" s="47" t="n">
        <v>21636</v>
      </c>
      <c r="I168" s="47" t="n">
        <v>7010</v>
      </c>
      <c r="J168" s="47" t="n">
        <v>64021</v>
      </c>
      <c r="K168" s="50" t="n">
        <f aca="false">SUM(H168:J168)</f>
        <v>92667</v>
      </c>
      <c r="L168" s="44"/>
      <c r="Q168" s="51"/>
    </row>
    <row r="169" customFormat="false" ht="13.5" hidden="false" customHeight="true" outlineLevel="0" collapsed="false">
      <c r="B169" s="47" t="s">
        <v>99</v>
      </c>
      <c r="C169" s="49" t="n">
        <v>43516</v>
      </c>
      <c r="D169" s="47" t="s">
        <v>265</v>
      </c>
      <c r="E169" s="47" t="s">
        <v>173</v>
      </c>
      <c r="F169" s="47" t="s">
        <v>156</v>
      </c>
      <c r="G169" s="47" t="s">
        <v>12</v>
      </c>
      <c r="H169" s="47" t="n">
        <v>71150</v>
      </c>
      <c r="I169" s="47" t="n">
        <v>65927</v>
      </c>
      <c r="J169" s="47" t="n">
        <v>71391</v>
      </c>
      <c r="K169" s="50" t="n">
        <f aca="false">SUM(H169:J169)</f>
        <v>208468</v>
      </c>
      <c r="L169" s="44"/>
      <c r="Q169" s="51"/>
    </row>
    <row r="170" customFormat="false" ht="13.5" hidden="false" customHeight="true" outlineLevel="0" collapsed="false">
      <c r="B170" s="47" t="s">
        <v>93</v>
      </c>
      <c r="C170" s="49" t="n">
        <v>43578</v>
      </c>
      <c r="D170" s="47" t="s">
        <v>266</v>
      </c>
      <c r="E170" s="47" t="s">
        <v>139</v>
      </c>
      <c r="F170" s="47" t="s">
        <v>140</v>
      </c>
      <c r="G170" s="47" t="s">
        <v>11</v>
      </c>
      <c r="H170" s="47" t="n">
        <v>21141</v>
      </c>
      <c r="I170" s="47" t="n">
        <v>26617</v>
      </c>
      <c r="J170" s="47" t="n">
        <v>10768</v>
      </c>
      <c r="K170" s="50" t="n">
        <f aca="false">SUM(H170:J170)</f>
        <v>58526</v>
      </c>
      <c r="L170" s="44"/>
      <c r="Q170" s="51"/>
    </row>
    <row r="171" customFormat="false" ht="13.5" hidden="false" customHeight="true" outlineLevel="0" collapsed="false">
      <c r="B171" s="47" t="s">
        <v>99</v>
      </c>
      <c r="C171" s="49" t="n">
        <v>43519</v>
      </c>
      <c r="D171" s="47" t="s">
        <v>267</v>
      </c>
      <c r="E171" s="47" t="s">
        <v>244</v>
      </c>
      <c r="F171" s="47" t="s">
        <v>235</v>
      </c>
      <c r="G171" s="47" t="s">
        <v>10</v>
      </c>
      <c r="H171" s="47" t="n">
        <v>89669</v>
      </c>
      <c r="I171" s="47" t="n">
        <v>56637</v>
      </c>
      <c r="J171" s="47" t="n">
        <v>28955</v>
      </c>
      <c r="K171" s="50" t="n">
        <f aca="false">SUM(H171:J171)</f>
        <v>175261</v>
      </c>
      <c r="L171" s="44"/>
      <c r="Q171" s="51"/>
    </row>
    <row r="172" customFormat="false" ht="13.5" hidden="false" customHeight="true" outlineLevel="0" collapsed="false">
      <c r="B172" s="47" t="s">
        <v>99</v>
      </c>
      <c r="C172" s="49" t="n">
        <v>43521</v>
      </c>
      <c r="D172" s="47" t="s">
        <v>268</v>
      </c>
      <c r="E172" s="47" t="s">
        <v>244</v>
      </c>
      <c r="F172" s="47" t="s">
        <v>235</v>
      </c>
      <c r="G172" s="47" t="s">
        <v>17</v>
      </c>
      <c r="H172" s="47" t="n">
        <v>55781</v>
      </c>
      <c r="I172" s="47" t="n">
        <v>17973</v>
      </c>
      <c r="J172" s="47" t="n">
        <v>22446</v>
      </c>
      <c r="K172" s="50" t="n">
        <f aca="false">SUM(H172:J172)</f>
        <v>96200</v>
      </c>
      <c r="L172" s="44"/>
      <c r="Q172" s="51"/>
    </row>
    <row r="173" customFormat="false" ht="13.5" hidden="false" customHeight="true" outlineLevel="0" collapsed="false">
      <c r="B173" s="47" t="s">
        <v>93</v>
      </c>
      <c r="C173" s="49" t="n">
        <v>43566</v>
      </c>
      <c r="D173" s="47" t="s">
        <v>269</v>
      </c>
      <c r="E173" s="47" t="s">
        <v>234</v>
      </c>
      <c r="F173" s="47" t="s">
        <v>235</v>
      </c>
      <c r="G173" s="47" t="s">
        <v>10</v>
      </c>
      <c r="H173" s="47" t="n">
        <v>94448</v>
      </c>
      <c r="I173" s="47" t="n">
        <v>56115</v>
      </c>
      <c r="J173" s="47" t="n">
        <v>31330</v>
      </c>
      <c r="K173" s="50" t="n">
        <f aca="false">SUM(H173:J173)</f>
        <v>181893</v>
      </c>
      <c r="L173" s="44"/>
      <c r="Q173" s="51"/>
    </row>
    <row r="174" customFormat="false" ht="13.5" hidden="false" customHeight="true" outlineLevel="0" collapsed="false">
      <c r="B174" s="47" t="s">
        <v>99</v>
      </c>
      <c r="C174" s="49" t="n">
        <v>43497</v>
      </c>
      <c r="D174" s="47" t="s">
        <v>270</v>
      </c>
      <c r="E174" s="47" t="s">
        <v>244</v>
      </c>
      <c r="F174" s="47" t="s">
        <v>235</v>
      </c>
      <c r="G174" s="47" t="s">
        <v>18</v>
      </c>
      <c r="H174" s="47" t="n">
        <v>72523</v>
      </c>
      <c r="I174" s="47" t="n">
        <v>24816</v>
      </c>
      <c r="J174" s="47" t="n">
        <v>51657</v>
      </c>
      <c r="K174" s="50" t="n">
        <f aca="false">SUM(H174:J174)</f>
        <v>148996</v>
      </c>
      <c r="L174" s="44"/>
      <c r="Q174" s="51"/>
    </row>
    <row r="175" customFormat="false" ht="13.5" hidden="false" customHeight="true" outlineLevel="0" collapsed="false">
      <c r="B175" s="47" t="s">
        <v>89</v>
      </c>
      <c r="C175" s="49" t="n">
        <v>43584</v>
      </c>
      <c r="D175" s="47" t="s">
        <v>271</v>
      </c>
      <c r="E175" s="47" t="s">
        <v>244</v>
      </c>
      <c r="F175" s="47" t="s">
        <v>235</v>
      </c>
      <c r="G175" s="47" t="s">
        <v>15</v>
      </c>
      <c r="H175" s="47" t="n">
        <v>31270</v>
      </c>
      <c r="I175" s="47" t="n">
        <v>97963</v>
      </c>
      <c r="J175" s="47" t="n">
        <v>34329</v>
      </c>
      <c r="K175" s="50" t="n">
        <f aca="false">SUM(H175:J175)</f>
        <v>163562</v>
      </c>
      <c r="L175" s="44"/>
      <c r="Q175" s="51"/>
    </row>
    <row r="176" customFormat="false" ht="13.5" hidden="false" customHeight="true" outlineLevel="0" collapsed="false">
      <c r="B176" s="47" t="s">
        <v>89</v>
      </c>
      <c r="C176" s="49" t="n">
        <v>43571</v>
      </c>
      <c r="D176" s="47" t="s">
        <v>272</v>
      </c>
      <c r="E176" s="47" t="s">
        <v>244</v>
      </c>
      <c r="F176" s="47" t="s">
        <v>235</v>
      </c>
      <c r="G176" s="47" t="s">
        <v>12</v>
      </c>
      <c r="H176" s="47" t="n">
        <v>11121</v>
      </c>
      <c r="I176" s="47" t="n">
        <v>54686</v>
      </c>
      <c r="J176" s="47" t="n">
        <v>29594</v>
      </c>
      <c r="K176" s="50" t="n">
        <f aca="false">SUM(H176:J176)</f>
        <v>95401</v>
      </c>
      <c r="L176" s="44"/>
      <c r="Q176" s="51"/>
    </row>
    <row r="177" customFormat="false" ht="13.5" hidden="false" customHeight="true" outlineLevel="0" collapsed="false">
      <c r="B177" s="47" t="s">
        <v>89</v>
      </c>
      <c r="C177" s="49" t="n">
        <v>43619</v>
      </c>
      <c r="D177" s="47" t="s">
        <v>273</v>
      </c>
      <c r="E177" s="47" t="s">
        <v>244</v>
      </c>
      <c r="F177" s="47" t="s">
        <v>235</v>
      </c>
      <c r="G177" s="47" t="s">
        <v>14</v>
      </c>
      <c r="H177" s="47" t="n">
        <v>98358</v>
      </c>
      <c r="I177" s="47" t="n">
        <v>36693</v>
      </c>
      <c r="J177" s="47" t="n">
        <v>60087</v>
      </c>
      <c r="K177" s="50" t="n">
        <f aca="false">SUM(H177:J177)</f>
        <v>195138</v>
      </c>
      <c r="L177" s="44"/>
      <c r="Q177" s="51"/>
    </row>
    <row r="178" customFormat="false" ht="13.5" hidden="false" customHeight="true" outlineLevel="0" collapsed="false">
      <c r="B178" s="47" t="s">
        <v>89</v>
      </c>
      <c r="C178" s="49" t="n">
        <v>43565</v>
      </c>
      <c r="D178" s="47" t="s">
        <v>274</v>
      </c>
      <c r="E178" s="47" t="s">
        <v>244</v>
      </c>
      <c r="F178" s="47" t="s">
        <v>235</v>
      </c>
      <c r="G178" s="47" t="s">
        <v>18</v>
      </c>
      <c r="H178" s="47" t="n">
        <v>49596</v>
      </c>
      <c r="I178" s="47" t="n">
        <v>25909</v>
      </c>
      <c r="J178" s="47" t="n">
        <v>98020</v>
      </c>
      <c r="K178" s="50" t="n">
        <f aca="false">SUM(H178:J178)</f>
        <v>173525</v>
      </c>
      <c r="L178" s="44"/>
      <c r="Q178" s="51"/>
    </row>
    <row r="179" customFormat="false" ht="13.5" hidden="false" customHeight="true" outlineLevel="0" collapsed="false">
      <c r="B179" s="47" t="s">
        <v>89</v>
      </c>
      <c r="C179" s="49" t="n">
        <v>43549</v>
      </c>
      <c r="D179" s="47" t="s">
        <v>139</v>
      </c>
      <c r="E179" s="47" t="s">
        <v>139</v>
      </c>
      <c r="F179" s="47" t="s">
        <v>140</v>
      </c>
      <c r="G179" s="47" t="s">
        <v>12</v>
      </c>
      <c r="H179" s="47" t="n">
        <v>34420</v>
      </c>
      <c r="I179" s="47" t="n">
        <v>71560</v>
      </c>
      <c r="J179" s="47" t="n">
        <v>96785</v>
      </c>
      <c r="K179" s="50" t="n">
        <f aca="false">SUM(H179:J179)</f>
        <v>202765</v>
      </c>
      <c r="L179" s="44"/>
      <c r="Q179" s="51"/>
    </row>
    <row r="180" customFormat="false" ht="13.5" hidden="false" customHeight="true" outlineLevel="0" collapsed="false">
      <c r="B180" s="47" t="s">
        <v>89</v>
      </c>
      <c r="C180" s="49" t="n">
        <v>43517</v>
      </c>
      <c r="D180" s="47" t="s">
        <v>234</v>
      </c>
      <c r="E180" s="47" t="s">
        <v>234</v>
      </c>
      <c r="F180" s="47" t="s">
        <v>235</v>
      </c>
      <c r="G180" s="47" t="s">
        <v>12</v>
      </c>
      <c r="H180" s="47" t="n">
        <v>27477</v>
      </c>
      <c r="I180" s="47" t="n">
        <v>19232</v>
      </c>
      <c r="J180" s="47" t="n">
        <v>55995</v>
      </c>
      <c r="K180" s="50" t="n">
        <f aca="false">SUM(H180:J180)</f>
        <v>102704</v>
      </c>
      <c r="L180" s="44"/>
      <c r="Q180" s="51"/>
    </row>
    <row r="181" customFormat="false" ht="13.5" hidden="false" customHeight="true" outlineLevel="0" collapsed="false">
      <c r="B181" s="47" t="s">
        <v>99</v>
      </c>
      <c r="C181" s="49" t="n">
        <v>43578</v>
      </c>
      <c r="D181" s="47" t="s">
        <v>244</v>
      </c>
      <c r="E181" s="47" t="s">
        <v>244</v>
      </c>
      <c r="F181" s="47" t="s">
        <v>235</v>
      </c>
      <c r="G181" s="47" t="s">
        <v>16</v>
      </c>
      <c r="H181" s="47" t="n">
        <v>60616</v>
      </c>
      <c r="I181" s="47" t="n">
        <v>75564</v>
      </c>
      <c r="J181" s="47" t="n">
        <v>6050</v>
      </c>
      <c r="K181" s="50" t="n">
        <f aca="false">SUM(H181:J181)</f>
        <v>142230</v>
      </c>
      <c r="L181" s="44"/>
      <c r="Q181" s="51"/>
    </row>
    <row r="182" customFormat="false" ht="13.5" hidden="false" customHeight="true" outlineLevel="0" collapsed="false">
      <c r="B182" s="47" t="s">
        <v>89</v>
      </c>
      <c r="C182" s="49" t="n">
        <v>43519</v>
      </c>
      <c r="D182" s="47" t="s">
        <v>275</v>
      </c>
      <c r="E182" s="47" t="s">
        <v>195</v>
      </c>
      <c r="F182" s="47" t="s">
        <v>91</v>
      </c>
      <c r="G182" s="47" t="s">
        <v>14</v>
      </c>
      <c r="H182" s="47" t="n">
        <v>31282</v>
      </c>
      <c r="I182" s="47" t="n">
        <v>44205</v>
      </c>
      <c r="J182" s="47" t="n">
        <v>16512</v>
      </c>
      <c r="K182" s="50" t="n">
        <f aca="false">SUM(H182:J182)</f>
        <v>91999</v>
      </c>
      <c r="L182" s="44"/>
      <c r="Q182" s="51"/>
    </row>
    <row r="183" customFormat="false" ht="13.5" hidden="false" customHeight="true" outlineLevel="0" collapsed="false">
      <c r="B183" s="47" t="s">
        <v>99</v>
      </c>
      <c r="C183" s="49" t="n">
        <v>43474</v>
      </c>
      <c r="D183" s="47" t="s">
        <v>262</v>
      </c>
      <c r="E183" s="47" t="s">
        <v>259</v>
      </c>
      <c r="F183" s="47" t="s">
        <v>235</v>
      </c>
      <c r="G183" s="47" t="s">
        <v>10</v>
      </c>
      <c r="H183" s="47" t="n">
        <v>61307</v>
      </c>
      <c r="I183" s="47" t="n">
        <v>88013</v>
      </c>
      <c r="J183" s="47" t="n">
        <v>39641</v>
      </c>
      <c r="K183" s="50" t="n">
        <f aca="false">SUM(H183:J183)</f>
        <v>188961</v>
      </c>
      <c r="L183" s="44"/>
      <c r="Q183" s="51"/>
    </row>
    <row r="184" customFormat="false" ht="13.5" hidden="false" customHeight="true" outlineLevel="0" collapsed="false">
      <c r="B184" s="47" t="s">
        <v>99</v>
      </c>
      <c r="C184" s="49" t="n">
        <v>43469</v>
      </c>
      <c r="D184" s="47" t="s">
        <v>263</v>
      </c>
      <c r="E184" s="47" t="s">
        <v>259</v>
      </c>
      <c r="F184" s="47" t="s">
        <v>235</v>
      </c>
      <c r="G184" s="47" t="s">
        <v>14</v>
      </c>
      <c r="H184" s="47" t="n">
        <v>77309</v>
      </c>
      <c r="I184" s="47" t="n">
        <v>63369</v>
      </c>
      <c r="J184" s="47" t="n">
        <v>84267</v>
      </c>
      <c r="K184" s="50" t="n">
        <f aca="false">SUM(H184:J184)</f>
        <v>224945</v>
      </c>
      <c r="L184" s="44"/>
      <c r="Q184" s="51"/>
    </row>
    <row r="185" customFormat="false" ht="13.5" hidden="false" customHeight="true" outlineLevel="0" collapsed="false">
      <c r="B185" s="47" t="s">
        <v>99</v>
      </c>
      <c r="C185" s="49" t="n">
        <v>43467</v>
      </c>
      <c r="D185" s="47" t="s">
        <v>264</v>
      </c>
      <c r="E185" s="47" t="s">
        <v>139</v>
      </c>
      <c r="F185" s="47" t="s">
        <v>140</v>
      </c>
      <c r="G185" s="47" t="s">
        <v>14</v>
      </c>
      <c r="H185" s="47" t="n">
        <v>28584</v>
      </c>
      <c r="I185" s="47" t="n">
        <v>4186</v>
      </c>
      <c r="J185" s="47" t="n">
        <v>7835</v>
      </c>
      <c r="K185" s="50" t="n">
        <f aca="false">SUM(H185:J185)</f>
        <v>40605</v>
      </c>
      <c r="L185" s="44"/>
      <c r="Q185" s="52"/>
    </row>
    <row r="186" customFormat="false" ht="13.5" hidden="false" customHeight="true" outlineLevel="0" collapsed="false">
      <c r="K186" s="53" t="n">
        <f aca="false">SUM(K6:K185)</f>
        <v>27076670</v>
      </c>
      <c r="L186" s="53"/>
      <c r="M186" s="53"/>
      <c r="N186" s="53"/>
      <c r="O186" s="53"/>
      <c r="P186" s="53"/>
      <c r="Q186" s="53"/>
      <c r="R186" s="53" t="n">
        <f aca="false">SUM(R6:R185)</f>
        <v>0</v>
      </c>
    </row>
  </sheetData>
  <autoFilter ref="B5:J185"/>
  <dataValidations count="1">
    <dataValidation allowBlank="true" errorStyle="stop" operator="equal" showDropDown="false" showErrorMessage="true" showInputMessage="false" sqref="C6" type="dat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91"/>
    <col collapsed="false" customWidth="true" hidden="false" outlineLevel="0" max="3" min="3" style="0" width="14.88"/>
    <col collapsed="false" customWidth="true" hidden="false" outlineLevel="0" max="79" min="79" style="0" width="34.36"/>
  </cols>
  <sheetData>
    <row r="1" customFormat="false" ht="12.8" hidden="false" customHeight="false" outlineLevel="0" collapsed="false">
      <c r="A1" s="54" t="s">
        <v>276</v>
      </c>
      <c r="B1" s="55"/>
      <c r="C1" s="56"/>
      <c r="D1" s="57" t="s">
        <v>80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9"/>
    </row>
    <row r="2" customFormat="false" ht="12.8" hidden="false" customHeight="false" outlineLevel="0" collapsed="false">
      <c r="A2" s="60" t="s">
        <v>83</v>
      </c>
      <c r="B2" s="61" t="s">
        <v>84</v>
      </c>
      <c r="C2" s="62" t="s">
        <v>82</v>
      </c>
      <c r="D2" s="63" t="n">
        <v>43466</v>
      </c>
      <c r="E2" s="64" t="n">
        <v>43467</v>
      </c>
      <c r="F2" s="64" t="n">
        <v>43469</v>
      </c>
      <c r="G2" s="64" t="n">
        <v>43470</v>
      </c>
      <c r="H2" s="64" t="n">
        <v>43471</v>
      </c>
      <c r="I2" s="64" t="n">
        <v>43472</v>
      </c>
      <c r="J2" s="64" t="n">
        <v>43474</v>
      </c>
      <c r="K2" s="64" t="n">
        <v>43475</v>
      </c>
      <c r="L2" s="64" t="n">
        <v>43476</v>
      </c>
      <c r="M2" s="64" t="n">
        <v>43479</v>
      </c>
      <c r="N2" s="64" t="n">
        <v>43480</v>
      </c>
      <c r="O2" s="64" t="n">
        <v>43481</v>
      </c>
      <c r="P2" s="64" t="n">
        <v>43482</v>
      </c>
      <c r="Q2" s="64" t="n">
        <v>43483</v>
      </c>
      <c r="R2" s="64" t="n">
        <v>43484</v>
      </c>
      <c r="S2" s="64" t="n">
        <v>43485</v>
      </c>
      <c r="T2" s="64" t="n">
        <v>43486</v>
      </c>
      <c r="U2" s="64" t="n">
        <v>43487</v>
      </c>
      <c r="V2" s="64" t="n">
        <v>43488</v>
      </c>
      <c r="W2" s="64" t="n">
        <v>43489</v>
      </c>
      <c r="X2" s="64" t="n">
        <v>43490</v>
      </c>
      <c r="Y2" s="64" t="n">
        <v>43492</v>
      </c>
      <c r="Z2" s="64" t="n">
        <v>43494</v>
      </c>
      <c r="AA2" s="64" t="n">
        <v>43495</v>
      </c>
      <c r="AB2" s="64" t="n">
        <v>43497</v>
      </c>
      <c r="AC2" s="64" t="n">
        <v>43499</v>
      </c>
      <c r="AD2" s="64" t="n">
        <v>43500</v>
      </c>
      <c r="AE2" s="64" t="n">
        <v>43502</v>
      </c>
      <c r="AF2" s="64" t="n">
        <v>43503</v>
      </c>
      <c r="AG2" s="64" t="n">
        <v>43504</v>
      </c>
      <c r="AH2" s="64" t="n">
        <v>43505</v>
      </c>
      <c r="AI2" s="64" t="n">
        <v>43507</v>
      </c>
      <c r="AJ2" s="64" t="n">
        <v>43509</v>
      </c>
      <c r="AK2" s="64" t="n">
        <v>43510</v>
      </c>
      <c r="AL2" s="64" t="n">
        <v>43511</v>
      </c>
      <c r="AM2" s="64" t="n">
        <v>43513</v>
      </c>
      <c r="AN2" s="64" t="n">
        <v>43516</v>
      </c>
      <c r="AO2" s="64" t="n">
        <v>43517</v>
      </c>
      <c r="AP2" s="64" t="n">
        <v>43518</v>
      </c>
      <c r="AQ2" s="64" t="n">
        <v>43519</v>
      </c>
      <c r="AR2" s="64" t="n">
        <v>43520</v>
      </c>
      <c r="AS2" s="64" t="n">
        <v>43521</v>
      </c>
      <c r="AT2" s="64" t="n">
        <v>43523</v>
      </c>
      <c r="AU2" s="64" t="n">
        <v>43524</v>
      </c>
      <c r="AV2" s="64" t="n">
        <v>43525</v>
      </c>
      <c r="AW2" s="64" t="n">
        <v>43528</v>
      </c>
      <c r="AX2" s="64" t="n">
        <v>43531</v>
      </c>
      <c r="AY2" s="64" t="n">
        <v>43536</v>
      </c>
      <c r="AZ2" s="64" t="n">
        <v>43538</v>
      </c>
      <c r="BA2" s="64" t="n">
        <v>43549</v>
      </c>
      <c r="BB2" s="64" t="n">
        <v>43551</v>
      </c>
      <c r="BC2" s="64" t="n">
        <v>43558</v>
      </c>
      <c r="BD2" s="64" t="n">
        <v>43559</v>
      </c>
      <c r="BE2" s="64" t="n">
        <v>43561</v>
      </c>
      <c r="BF2" s="64" t="n">
        <v>43564</v>
      </c>
      <c r="BG2" s="64" t="n">
        <v>43565</v>
      </c>
      <c r="BH2" s="64" t="n">
        <v>43566</v>
      </c>
      <c r="BI2" s="64" t="n">
        <v>43571</v>
      </c>
      <c r="BJ2" s="64" t="n">
        <v>43572</v>
      </c>
      <c r="BK2" s="64" t="n">
        <v>43573</v>
      </c>
      <c r="BL2" s="64" t="n">
        <v>43574</v>
      </c>
      <c r="BM2" s="64" t="n">
        <v>43578</v>
      </c>
      <c r="BN2" s="64" t="n">
        <v>43579</v>
      </c>
      <c r="BO2" s="64" t="n">
        <v>43580</v>
      </c>
      <c r="BP2" s="64" t="n">
        <v>43581</v>
      </c>
      <c r="BQ2" s="64" t="n">
        <v>43583</v>
      </c>
      <c r="BR2" s="64" t="n">
        <v>43584</v>
      </c>
      <c r="BS2" s="64" t="n">
        <v>43619</v>
      </c>
      <c r="BT2" s="64" t="n">
        <v>43621</v>
      </c>
      <c r="BU2" s="64" t="n">
        <v>43622</v>
      </c>
      <c r="BV2" s="64" t="n">
        <v>43627</v>
      </c>
      <c r="BW2" s="64" t="n">
        <v>43629</v>
      </c>
      <c r="BX2" s="64" t="n">
        <v>43635</v>
      </c>
      <c r="BY2" s="64" t="n">
        <v>43641</v>
      </c>
      <c r="BZ2" s="64" t="n">
        <v>43642</v>
      </c>
      <c r="CA2" s="65" t="s">
        <v>277</v>
      </c>
    </row>
    <row r="3" customFormat="false" ht="12.8" hidden="false" customHeight="false" outlineLevel="0" collapsed="false">
      <c r="A3" s="66" t="s">
        <v>95</v>
      </c>
      <c r="B3" s="67" t="s">
        <v>10</v>
      </c>
      <c r="C3" s="68" t="s">
        <v>98</v>
      </c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1" t="n">
        <v>75786</v>
      </c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1" t="n">
        <v>188040</v>
      </c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2"/>
      <c r="CA3" s="73" t="n">
        <v>263826</v>
      </c>
    </row>
    <row r="4" customFormat="false" ht="12.8" hidden="false" customHeight="false" outlineLevel="0" collapsed="false">
      <c r="A4" s="74"/>
      <c r="B4" s="75" t="s">
        <v>19</v>
      </c>
      <c r="C4" s="76" t="s">
        <v>94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8" t="n">
        <v>238299</v>
      </c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9" t="n">
        <v>238299</v>
      </c>
    </row>
    <row r="5" customFormat="false" ht="12.8" hidden="false" customHeight="false" outlineLevel="0" collapsed="false">
      <c r="A5" s="74"/>
      <c r="B5" s="75"/>
      <c r="C5" s="76" t="s">
        <v>148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 t="n">
        <v>144111</v>
      </c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2" t="n">
        <v>144111</v>
      </c>
    </row>
    <row r="6" customFormat="false" ht="12.8" hidden="false" customHeight="false" outlineLevel="0" collapsed="false">
      <c r="A6" s="74"/>
      <c r="B6" s="75" t="s">
        <v>11</v>
      </c>
      <c r="C6" s="76" t="s">
        <v>145</v>
      </c>
      <c r="D6" s="83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8" t="n">
        <v>206280</v>
      </c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84"/>
      <c r="CA6" s="79" t="n">
        <v>206280</v>
      </c>
    </row>
    <row r="7" customFormat="false" ht="12.8" hidden="false" customHeight="false" outlineLevel="0" collapsed="false">
      <c r="A7" s="74"/>
      <c r="B7" s="75"/>
      <c r="C7" s="76" t="s">
        <v>102</v>
      </c>
      <c r="D7" s="85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 t="n">
        <v>236793</v>
      </c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6"/>
      <c r="CA7" s="82" t="n">
        <v>236793</v>
      </c>
    </row>
    <row r="8" customFormat="false" ht="12.8" hidden="false" customHeight="false" outlineLevel="0" collapsed="false">
      <c r="A8" s="74"/>
      <c r="B8" s="75" t="s">
        <v>12</v>
      </c>
      <c r="C8" s="76" t="s">
        <v>145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8" t="n">
        <v>216157</v>
      </c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9" t="n">
        <v>216157</v>
      </c>
    </row>
    <row r="9" customFormat="false" ht="12.8" hidden="false" customHeight="false" outlineLevel="0" collapsed="false">
      <c r="A9" s="74"/>
      <c r="B9" s="75"/>
      <c r="C9" s="76" t="s">
        <v>150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8" t="n">
        <v>215672</v>
      </c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9" t="n">
        <v>215672</v>
      </c>
    </row>
    <row r="10" customFormat="false" ht="12.8" hidden="false" customHeight="false" outlineLevel="0" collapsed="false">
      <c r="A10" s="74"/>
      <c r="B10" s="75"/>
      <c r="C10" s="76" t="s">
        <v>105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1" t="n">
        <v>210703</v>
      </c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2" t="n">
        <v>210703</v>
      </c>
    </row>
    <row r="11" customFormat="false" ht="12.8" hidden="false" customHeight="false" outlineLevel="0" collapsed="false">
      <c r="A11" s="74"/>
      <c r="B11" s="75" t="s">
        <v>13</v>
      </c>
      <c r="C11" s="76" t="s">
        <v>94</v>
      </c>
      <c r="D11" s="83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8" t="n">
        <v>167414</v>
      </c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84"/>
      <c r="CA11" s="79" t="n">
        <v>167414</v>
      </c>
    </row>
    <row r="12" customFormat="false" ht="12.8" hidden="false" customHeight="false" outlineLevel="0" collapsed="false">
      <c r="A12" s="74"/>
      <c r="B12" s="75"/>
      <c r="C12" s="76" t="s">
        <v>101</v>
      </c>
      <c r="D12" s="90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8" t="n">
        <v>140743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91"/>
      <c r="CA12" s="89" t="n">
        <v>140743</v>
      </c>
    </row>
    <row r="13" customFormat="false" ht="12.8" hidden="false" customHeight="false" outlineLevel="0" collapsed="false">
      <c r="A13" s="74"/>
      <c r="B13" s="75"/>
      <c r="C13" s="76" t="s">
        <v>148</v>
      </c>
      <c r="D13" s="90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8" t="n">
        <v>142354</v>
      </c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91"/>
      <c r="CA13" s="89" t="n">
        <v>142354</v>
      </c>
    </row>
    <row r="14" customFormat="false" ht="12.8" hidden="false" customHeight="false" outlineLevel="0" collapsed="false">
      <c r="A14" s="74"/>
      <c r="B14" s="75"/>
      <c r="C14" s="76" t="s">
        <v>105</v>
      </c>
      <c r="D14" s="85"/>
      <c r="E14" s="80"/>
      <c r="F14" s="80"/>
      <c r="G14" s="80"/>
      <c r="H14" s="80"/>
      <c r="I14" s="80"/>
      <c r="J14" s="80"/>
      <c r="K14" s="80"/>
      <c r="L14" s="81" t="n">
        <v>197437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1" t="n">
        <v>165223</v>
      </c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6"/>
      <c r="CA14" s="82" t="n">
        <v>362660</v>
      </c>
    </row>
    <row r="15" customFormat="false" ht="12.8" hidden="false" customHeight="false" outlineLevel="0" collapsed="false">
      <c r="A15" s="74"/>
      <c r="B15" s="75" t="s">
        <v>14</v>
      </c>
      <c r="C15" s="76" t="s">
        <v>145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8" t="n">
        <v>123039</v>
      </c>
      <c r="BU15" s="77"/>
      <c r="BV15" s="77"/>
      <c r="BW15" s="77"/>
      <c r="BX15" s="77"/>
      <c r="BY15" s="77"/>
      <c r="BZ15" s="77"/>
      <c r="CA15" s="79" t="n">
        <v>123039</v>
      </c>
    </row>
    <row r="16" customFormat="false" ht="12.8" hidden="false" customHeight="false" outlineLevel="0" collapsed="false">
      <c r="A16" s="74"/>
      <c r="B16" s="75"/>
      <c r="C16" s="76" t="s">
        <v>102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1" t="n">
        <v>148776</v>
      </c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2" t="n">
        <v>148776</v>
      </c>
    </row>
    <row r="17" customFormat="false" ht="12.8" hidden="false" customHeight="false" outlineLevel="0" collapsed="false">
      <c r="A17" s="74"/>
      <c r="B17" s="75" t="s">
        <v>15</v>
      </c>
      <c r="C17" s="76" t="s">
        <v>101</v>
      </c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1" t="n">
        <v>120767</v>
      </c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2"/>
      <c r="CA17" s="73" t="n">
        <v>120767</v>
      </c>
    </row>
    <row r="18" customFormat="false" ht="12.8" hidden="false" customHeight="false" outlineLevel="0" collapsed="false">
      <c r="A18" s="74"/>
      <c r="B18" s="75" t="s">
        <v>16</v>
      </c>
      <c r="C18" s="76" t="s">
        <v>145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1" t="n">
        <v>157744</v>
      </c>
      <c r="BY18" s="70"/>
      <c r="BZ18" s="70"/>
      <c r="CA18" s="73" t="n">
        <v>157744</v>
      </c>
    </row>
    <row r="19" customFormat="false" ht="12.8" hidden="false" customHeight="false" outlineLevel="0" collapsed="false">
      <c r="A19" s="74"/>
      <c r="B19" s="75" t="s">
        <v>17</v>
      </c>
      <c r="C19" s="76" t="s">
        <v>105</v>
      </c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 t="n">
        <v>102096</v>
      </c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2"/>
      <c r="CA19" s="73" t="n">
        <v>102096</v>
      </c>
    </row>
    <row r="20" customFormat="false" ht="12.8" hidden="false" customHeight="false" outlineLevel="0" collapsed="false">
      <c r="A20" s="74"/>
      <c r="B20" s="75" t="s">
        <v>18</v>
      </c>
      <c r="C20" s="76" t="s">
        <v>150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8" t="n">
        <v>143017</v>
      </c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9" t="n">
        <v>143017</v>
      </c>
    </row>
    <row r="21" customFormat="false" ht="12.8" hidden="false" customHeight="false" outlineLevel="0" collapsed="false">
      <c r="A21" s="74"/>
      <c r="B21" s="75"/>
      <c r="C21" s="76" t="s">
        <v>152</v>
      </c>
      <c r="D21" s="80"/>
      <c r="E21" s="80"/>
      <c r="F21" s="80"/>
      <c r="G21" s="81" t="n">
        <v>142112</v>
      </c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2" t="n">
        <v>142112</v>
      </c>
    </row>
    <row r="22" customFormat="false" ht="12.8" hidden="false" customHeight="false" outlineLevel="0" collapsed="false">
      <c r="A22" s="74" t="s">
        <v>140</v>
      </c>
      <c r="B22" s="75" t="s">
        <v>11</v>
      </c>
      <c r="C22" s="76" t="s">
        <v>139</v>
      </c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1" t="n">
        <v>58526</v>
      </c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2"/>
      <c r="CA22" s="73" t="n">
        <v>58526</v>
      </c>
    </row>
    <row r="23" customFormat="false" ht="12.8" hidden="false" customHeight="false" outlineLevel="0" collapsed="false">
      <c r="A23" s="74"/>
      <c r="B23" s="75" t="s">
        <v>12</v>
      </c>
      <c r="C23" s="76" t="s">
        <v>139</v>
      </c>
      <c r="D23" s="70"/>
      <c r="E23" s="71" t="n">
        <v>92667</v>
      </c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1" t="n">
        <v>202765</v>
      </c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3" t="n">
        <v>295432</v>
      </c>
    </row>
    <row r="24" customFormat="false" ht="12.8" hidden="false" customHeight="false" outlineLevel="0" collapsed="false">
      <c r="A24" s="74"/>
      <c r="B24" s="75" t="s">
        <v>14</v>
      </c>
      <c r="C24" s="76" t="s">
        <v>139</v>
      </c>
      <c r="D24" s="69"/>
      <c r="E24" s="71" t="n">
        <v>40605</v>
      </c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1" t="n">
        <v>117891</v>
      </c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2"/>
      <c r="CA24" s="73" t="n">
        <v>158496</v>
      </c>
    </row>
    <row r="25" customFormat="false" ht="12.8" hidden="false" customHeight="false" outlineLevel="0" collapsed="false">
      <c r="A25" s="74"/>
      <c r="B25" s="75" t="s">
        <v>16</v>
      </c>
      <c r="C25" s="76" t="s">
        <v>139</v>
      </c>
      <c r="D25" s="70"/>
      <c r="E25" s="70"/>
      <c r="F25" s="70"/>
      <c r="G25" s="70"/>
      <c r="H25" s="70"/>
      <c r="I25" s="70"/>
      <c r="J25" s="70"/>
      <c r="K25" s="70"/>
      <c r="L25" s="70"/>
      <c r="M25" s="71" t="n">
        <v>76390</v>
      </c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3" t="n">
        <v>76390</v>
      </c>
    </row>
    <row r="26" customFormat="false" ht="12.8" hidden="false" customHeight="false" outlineLevel="0" collapsed="false">
      <c r="A26" s="74" t="s">
        <v>156</v>
      </c>
      <c r="B26" s="75" t="s">
        <v>10</v>
      </c>
      <c r="C26" s="76" t="s">
        <v>155</v>
      </c>
      <c r="D26" s="83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 t="n">
        <v>126089</v>
      </c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84"/>
      <c r="CA26" s="79" t="n">
        <v>126089</v>
      </c>
    </row>
    <row r="27" customFormat="false" ht="12.8" hidden="false" customHeight="false" outlineLevel="0" collapsed="false">
      <c r="A27" s="74"/>
      <c r="B27" s="75"/>
      <c r="C27" s="76" t="s">
        <v>169</v>
      </c>
      <c r="D27" s="90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8" t="n">
        <v>84389</v>
      </c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91"/>
      <c r="CA27" s="89" t="n">
        <v>84389</v>
      </c>
    </row>
    <row r="28" customFormat="false" ht="12.8" hidden="false" customHeight="false" outlineLevel="0" collapsed="false">
      <c r="A28" s="74"/>
      <c r="B28" s="75"/>
      <c r="C28" s="76" t="s">
        <v>171</v>
      </c>
      <c r="D28" s="85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1" t="n">
        <v>212896</v>
      </c>
      <c r="BV28" s="80"/>
      <c r="BW28" s="80"/>
      <c r="BX28" s="80"/>
      <c r="BY28" s="80"/>
      <c r="BZ28" s="86"/>
      <c r="CA28" s="82" t="n">
        <v>212896</v>
      </c>
    </row>
    <row r="29" customFormat="false" ht="12.8" hidden="false" customHeight="false" outlineLevel="0" collapsed="false">
      <c r="A29" s="74"/>
      <c r="B29" s="75" t="s">
        <v>19</v>
      </c>
      <c r="C29" s="76" t="s">
        <v>155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8" t="n">
        <v>113201</v>
      </c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9" t="n">
        <v>113201</v>
      </c>
    </row>
    <row r="30" customFormat="false" ht="12.8" hidden="false" customHeight="false" outlineLevel="0" collapsed="false">
      <c r="A30" s="74"/>
      <c r="B30" s="75"/>
      <c r="C30" s="76" t="s">
        <v>161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8" t="n">
        <v>206946</v>
      </c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9" t="n">
        <v>206946</v>
      </c>
    </row>
    <row r="31" customFormat="false" ht="12.8" hidden="false" customHeight="false" outlineLevel="0" collapsed="false">
      <c r="A31" s="74"/>
      <c r="B31" s="75"/>
      <c r="C31" s="76" t="s">
        <v>169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1" t="n">
        <v>187452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2" t="n">
        <v>187452</v>
      </c>
    </row>
    <row r="32" customFormat="false" ht="12.8" hidden="false" customHeight="false" outlineLevel="0" collapsed="false">
      <c r="A32" s="74"/>
      <c r="B32" s="75" t="s">
        <v>12</v>
      </c>
      <c r="C32" s="76" t="s">
        <v>163</v>
      </c>
      <c r="D32" s="83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8" t="n">
        <v>206763</v>
      </c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84"/>
      <c r="CA32" s="79" t="n">
        <v>206763</v>
      </c>
    </row>
    <row r="33" customFormat="false" ht="12.8" hidden="false" customHeight="false" outlineLevel="0" collapsed="false">
      <c r="A33" s="74"/>
      <c r="B33" s="75"/>
      <c r="C33" s="76" t="s">
        <v>173</v>
      </c>
      <c r="D33" s="8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1" t="n">
        <v>208468</v>
      </c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6"/>
      <c r="CA33" s="82" t="n">
        <v>208468</v>
      </c>
    </row>
    <row r="34" customFormat="false" ht="12.8" hidden="false" customHeight="false" outlineLevel="0" collapsed="false">
      <c r="A34" s="74"/>
      <c r="B34" s="75" t="s">
        <v>13</v>
      </c>
      <c r="C34" s="76" t="s">
        <v>155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 t="n">
        <v>193563</v>
      </c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3" t="n">
        <v>193563</v>
      </c>
    </row>
    <row r="35" customFormat="false" ht="12.8" hidden="false" customHeight="false" outlineLevel="0" collapsed="false">
      <c r="A35" s="74"/>
      <c r="B35" s="75" t="s">
        <v>14</v>
      </c>
      <c r="C35" s="76" t="s">
        <v>155</v>
      </c>
      <c r="D35" s="83"/>
      <c r="E35" s="77"/>
      <c r="F35" s="77"/>
      <c r="G35" s="77"/>
      <c r="H35" s="77"/>
      <c r="I35" s="78" t="n">
        <v>235397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84"/>
      <c r="CA35" s="79" t="n">
        <v>235397</v>
      </c>
    </row>
    <row r="36" customFormat="false" ht="12.8" hidden="false" customHeight="false" outlineLevel="0" collapsed="false">
      <c r="A36" s="74"/>
      <c r="B36" s="75"/>
      <c r="C36" s="76" t="s">
        <v>173</v>
      </c>
      <c r="D36" s="85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1" t="n">
        <v>186829</v>
      </c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6"/>
      <c r="CA36" s="82" t="n">
        <v>186829</v>
      </c>
    </row>
    <row r="37" customFormat="false" ht="12.8" hidden="false" customHeight="false" outlineLevel="0" collapsed="false">
      <c r="A37" s="74"/>
      <c r="B37" s="75" t="s">
        <v>15</v>
      </c>
      <c r="C37" s="76" t="s">
        <v>163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8" t="n">
        <v>130689</v>
      </c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9" t="n">
        <v>130689</v>
      </c>
    </row>
    <row r="38" customFormat="false" ht="12.8" hidden="false" customHeight="false" outlineLevel="0" collapsed="false">
      <c r="A38" s="74"/>
      <c r="B38" s="75"/>
      <c r="C38" s="76" t="s">
        <v>166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1" t="n">
        <v>115223</v>
      </c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2" t="n">
        <v>115223</v>
      </c>
    </row>
    <row r="39" customFormat="false" ht="12.8" hidden="false" customHeight="false" outlineLevel="0" collapsed="false">
      <c r="A39" s="74"/>
      <c r="B39" s="75" t="s">
        <v>16</v>
      </c>
      <c r="C39" s="76" t="s">
        <v>166</v>
      </c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1" t="n">
        <v>168254</v>
      </c>
      <c r="BS39" s="70"/>
      <c r="BT39" s="70"/>
      <c r="BU39" s="70"/>
      <c r="BV39" s="70"/>
      <c r="BW39" s="70"/>
      <c r="BX39" s="70"/>
      <c r="BY39" s="70"/>
      <c r="BZ39" s="72"/>
      <c r="CA39" s="73" t="n">
        <v>168254</v>
      </c>
    </row>
    <row r="40" customFormat="false" ht="12.8" hidden="false" customHeight="false" outlineLevel="0" collapsed="false">
      <c r="A40" s="74"/>
      <c r="B40" s="75" t="s">
        <v>17</v>
      </c>
      <c r="C40" s="76" t="s">
        <v>168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8" t="n">
        <v>162357</v>
      </c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8" t="n">
        <v>116674</v>
      </c>
      <c r="BT40" s="77"/>
      <c r="BU40" s="77"/>
      <c r="BV40" s="77"/>
      <c r="BW40" s="77"/>
      <c r="BX40" s="77"/>
      <c r="BY40" s="77"/>
      <c r="BZ40" s="77"/>
      <c r="CA40" s="79" t="n">
        <v>279031</v>
      </c>
    </row>
    <row r="41" customFormat="false" ht="12.8" hidden="false" customHeight="false" outlineLevel="0" collapsed="false">
      <c r="A41" s="74"/>
      <c r="B41" s="75"/>
      <c r="C41" s="76" t="s">
        <v>171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1" t="n">
        <v>216094</v>
      </c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2" t="n">
        <v>216094</v>
      </c>
    </row>
    <row r="42" customFormat="false" ht="12.8" hidden="false" customHeight="false" outlineLevel="0" collapsed="false">
      <c r="A42" s="74"/>
      <c r="B42" s="75" t="s">
        <v>18</v>
      </c>
      <c r="C42" s="76" t="s">
        <v>155</v>
      </c>
      <c r="D42" s="83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8" t="n">
        <v>126282</v>
      </c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84"/>
      <c r="CA42" s="79" t="n">
        <v>126282</v>
      </c>
    </row>
    <row r="43" customFormat="false" ht="12.8" hidden="false" customHeight="false" outlineLevel="0" collapsed="false">
      <c r="A43" s="74"/>
      <c r="B43" s="75"/>
      <c r="C43" s="76" t="s">
        <v>161</v>
      </c>
      <c r="D43" s="90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 t="n">
        <v>175831</v>
      </c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91"/>
      <c r="CA43" s="89" t="n">
        <v>175831</v>
      </c>
    </row>
    <row r="44" customFormat="false" ht="12.8" hidden="false" customHeight="false" outlineLevel="0" collapsed="false">
      <c r="A44" s="74"/>
      <c r="B44" s="75"/>
      <c r="C44" s="76" t="s">
        <v>173</v>
      </c>
      <c r="D44" s="85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1" t="n">
        <v>202777</v>
      </c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6"/>
      <c r="CA44" s="82" t="n">
        <v>202777</v>
      </c>
    </row>
    <row r="45" customFormat="false" ht="12.8" hidden="false" customHeight="false" outlineLevel="0" collapsed="false">
      <c r="A45" s="74" t="s">
        <v>109</v>
      </c>
      <c r="B45" s="75" t="s">
        <v>19</v>
      </c>
      <c r="C45" s="76" t="s">
        <v>108</v>
      </c>
      <c r="D45" s="77"/>
      <c r="E45" s="77"/>
      <c r="F45" s="77"/>
      <c r="G45" s="77"/>
      <c r="H45" s="77"/>
      <c r="I45" s="77"/>
      <c r="J45" s="77"/>
      <c r="K45" s="77"/>
      <c r="L45" s="78" t="n">
        <v>180589</v>
      </c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9" t="n">
        <v>180589</v>
      </c>
    </row>
    <row r="46" customFormat="false" ht="12.8" hidden="false" customHeight="false" outlineLevel="0" collapsed="false">
      <c r="A46" s="74"/>
      <c r="B46" s="75"/>
      <c r="C46" s="76" t="s">
        <v>113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8" t="n">
        <v>219109</v>
      </c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9" t="n">
        <v>219109</v>
      </c>
    </row>
    <row r="47" customFormat="false" ht="12.8" hidden="false" customHeight="false" outlineLevel="0" collapsed="false">
      <c r="A47" s="74"/>
      <c r="B47" s="75"/>
      <c r="C47" s="76" t="s">
        <v>120</v>
      </c>
      <c r="D47" s="87"/>
      <c r="E47" s="88" t="n">
        <v>112728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8" t="n">
        <v>108459</v>
      </c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8" t="n">
        <v>74013</v>
      </c>
      <c r="BT47" s="87"/>
      <c r="BU47" s="87"/>
      <c r="BV47" s="87"/>
      <c r="BW47" s="87"/>
      <c r="BX47" s="87"/>
      <c r="BY47" s="87"/>
      <c r="BZ47" s="87"/>
      <c r="CA47" s="82" t="n">
        <v>295200</v>
      </c>
    </row>
    <row r="48" customFormat="false" ht="12.8" hidden="false" customHeight="false" outlineLevel="0" collapsed="false">
      <c r="A48" s="74"/>
      <c r="B48" s="75" t="s">
        <v>11</v>
      </c>
      <c r="C48" s="76" t="s">
        <v>108</v>
      </c>
      <c r="D48" s="83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8" t="n">
        <v>113605</v>
      </c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84"/>
      <c r="CA48" s="79" t="n">
        <v>113605</v>
      </c>
    </row>
    <row r="49" customFormat="false" ht="12.8" hidden="false" customHeight="false" outlineLevel="0" collapsed="false">
      <c r="A49" s="74"/>
      <c r="B49" s="75"/>
      <c r="C49" s="76" t="s">
        <v>177</v>
      </c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8" t="n">
        <v>85077</v>
      </c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91"/>
      <c r="CA49" s="89" t="n">
        <v>85077</v>
      </c>
    </row>
    <row r="50" customFormat="false" ht="12.8" hidden="false" customHeight="false" outlineLevel="0" collapsed="false">
      <c r="A50" s="74"/>
      <c r="B50" s="75"/>
      <c r="C50" s="76" t="s">
        <v>113</v>
      </c>
      <c r="D50" s="85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1" t="n">
        <v>190470</v>
      </c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6"/>
      <c r="CA50" s="82" t="n">
        <v>190470</v>
      </c>
    </row>
    <row r="51" customFormat="false" ht="12.8" hidden="false" customHeight="false" outlineLevel="0" collapsed="false">
      <c r="A51" s="74"/>
      <c r="B51" s="75" t="s">
        <v>12</v>
      </c>
      <c r="C51" s="76" t="s">
        <v>111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8" t="n">
        <v>134965</v>
      </c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9" t="n">
        <v>134965</v>
      </c>
    </row>
    <row r="52" customFormat="false" ht="12.8" hidden="false" customHeight="false" outlineLevel="0" collapsed="false">
      <c r="A52" s="74"/>
      <c r="B52" s="75"/>
      <c r="C52" s="76" t="s">
        <v>113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8" t="n">
        <v>114434</v>
      </c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9" t="n">
        <v>114434</v>
      </c>
    </row>
    <row r="53" customFormat="false" ht="12.8" hidden="false" customHeight="false" outlineLevel="0" collapsed="false">
      <c r="A53" s="74"/>
      <c r="B53" s="75"/>
      <c r="C53" s="76" t="s">
        <v>120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8" t="n">
        <v>147807</v>
      </c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8" t="n">
        <v>154429</v>
      </c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9" t="n">
        <v>302236</v>
      </c>
    </row>
    <row r="54" customFormat="false" ht="12.8" hidden="false" customHeight="false" outlineLevel="0" collapsed="false">
      <c r="A54" s="74"/>
      <c r="B54" s="75"/>
      <c r="C54" s="76" t="s">
        <v>136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1" t="n">
        <v>178859</v>
      </c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2" t="n">
        <v>178859</v>
      </c>
    </row>
    <row r="55" customFormat="false" ht="12.8" hidden="false" customHeight="false" outlineLevel="0" collapsed="false">
      <c r="A55" s="74"/>
      <c r="B55" s="75" t="s">
        <v>13</v>
      </c>
      <c r="C55" s="76" t="s">
        <v>176</v>
      </c>
      <c r="D55" s="83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8" t="n">
        <v>113745</v>
      </c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84"/>
      <c r="CA55" s="79" t="n">
        <v>113745</v>
      </c>
    </row>
    <row r="56" customFormat="false" ht="12.8" hidden="false" customHeight="false" outlineLevel="0" collapsed="false">
      <c r="A56" s="74"/>
      <c r="B56" s="75"/>
      <c r="C56" s="76" t="s">
        <v>111</v>
      </c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8" t="n">
        <v>112385</v>
      </c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91"/>
      <c r="CA56" s="89" t="n">
        <v>112385</v>
      </c>
    </row>
    <row r="57" customFormat="false" ht="12.8" hidden="false" customHeight="false" outlineLevel="0" collapsed="false">
      <c r="A57" s="74"/>
      <c r="B57" s="75"/>
      <c r="C57" s="76" t="s">
        <v>179</v>
      </c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8" t="n">
        <v>136584</v>
      </c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91"/>
      <c r="CA57" s="89" t="n">
        <v>136584</v>
      </c>
    </row>
    <row r="58" customFormat="false" ht="12.8" hidden="false" customHeight="false" outlineLevel="0" collapsed="false">
      <c r="A58" s="74"/>
      <c r="B58" s="75"/>
      <c r="C58" s="76" t="s">
        <v>180</v>
      </c>
      <c r="D58" s="90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8" t="n">
        <v>193196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91"/>
      <c r="CA58" s="89" t="n">
        <v>193196</v>
      </c>
    </row>
    <row r="59" customFormat="false" ht="12.8" hidden="false" customHeight="false" outlineLevel="0" collapsed="false">
      <c r="A59" s="74"/>
      <c r="B59" s="75"/>
      <c r="C59" s="76" t="s">
        <v>182</v>
      </c>
      <c r="D59" s="90"/>
      <c r="E59" s="87"/>
      <c r="F59" s="87"/>
      <c r="G59" s="87"/>
      <c r="H59" s="87"/>
      <c r="I59" s="87"/>
      <c r="J59" s="87"/>
      <c r="K59" s="87"/>
      <c r="L59" s="87"/>
      <c r="M59" s="87"/>
      <c r="N59" s="88" t="n">
        <v>247041</v>
      </c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91"/>
      <c r="CA59" s="89" t="n">
        <v>247041</v>
      </c>
    </row>
    <row r="60" customFormat="false" ht="12.8" hidden="false" customHeight="false" outlineLevel="0" collapsed="false">
      <c r="A60" s="74"/>
      <c r="B60" s="75"/>
      <c r="C60" s="76" t="s">
        <v>135</v>
      </c>
      <c r="D60" s="85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1" t="n">
        <v>173947</v>
      </c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6"/>
      <c r="CA60" s="82" t="n">
        <v>173947</v>
      </c>
    </row>
    <row r="61" customFormat="false" ht="12.8" hidden="false" customHeight="false" outlineLevel="0" collapsed="false">
      <c r="A61" s="74"/>
      <c r="B61" s="75" t="s">
        <v>14</v>
      </c>
      <c r="C61" s="76" t="s">
        <v>122</v>
      </c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8" t="n">
        <v>141528</v>
      </c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9" t="n">
        <v>141528</v>
      </c>
    </row>
    <row r="62" customFormat="false" ht="12.8" hidden="false" customHeight="false" outlineLevel="0" collapsed="false">
      <c r="A62" s="74"/>
      <c r="B62" s="75"/>
      <c r="C62" s="76" t="s">
        <v>180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8" t="n">
        <v>137438</v>
      </c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9" t="n">
        <v>137438</v>
      </c>
    </row>
    <row r="63" customFormat="false" ht="12.8" hidden="false" customHeight="false" outlineLevel="0" collapsed="false">
      <c r="A63" s="74"/>
      <c r="B63" s="75"/>
      <c r="C63" s="76" t="s">
        <v>120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1" t="n">
        <v>144077</v>
      </c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1" t="n">
        <v>104299</v>
      </c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2" t="n">
        <v>248376</v>
      </c>
    </row>
    <row r="64" customFormat="false" ht="12.8" hidden="false" customHeight="false" outlineLevel="0" collapsed="false">
      <c r="A64" s="74"/>
      <c r="B64" s="75" t="s">
        <v>15</v>
      </c>
      <c r="C64" s="76" t="s">
        <v>176</v>
      </c>
      <c r="D64" s="83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8" t="n">
        <v>115338</v>
      </c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84"/>
      <c r="CA64" s="79" t="n">
        <v>115338</v>
      </c>
    </row>
    <row r="65" customFormat="false" ht="12.8" hidden="false" customHeight="false" outlineLevel="0" collapsed="false">
      <c r="A65" s="74"/>
      <c r="B65" s="75"/>
      <c r="C65" s="76" t="s">
        <v>177</v>
      </c>
      <c r="D65" s="90"/>
      <c r="E65" s="87"/>
      <c r="F65" s="87"/>
      <c r="G65" s="87"/>
      <c r="H65" s="87"/>
      <c r="I65" s="87"/>
      <c r="J65" s="87"/>
      <c r="K65" s="87"/>
      <c r="L65" s="87"/>
      <c r="M65" s="87"/>
      <c r="N65" s="88" t="n">
        <v>157008</v>
      </c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91"/>
      <c r="CA65" s="89" t="n">
        <v>157008</v>
      </c>
    </row>
    <row r="66" customFormat="false" ht="12.8" hidden="false" customHeight="false" outlineLevel="0" collapsed="false">
      <c r="A66" s="74"/>
      <c r="B66" s="75"/>
      <c r="C66" s="76" t="s">
        <v>117</v>
      </c>
      <c r="D66" s="90"/>
      <c r="E66" s="87"/>
      <c r="F66" s="87"/>
      <c r="G66" s="87"/>
      <c r="H66" s="87"/>
      <c r="I66" s="87"/>
      <c r="J66" s="88" t="n">
        <v>113730</v>
      </c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91"/>
      <c r="CA66" s="89" t="n">
        <v>113730</v>
      </c>
    </row>
    <row r="67" customFormat="false" ht="12.8" hidden="false" customHeight="false" outlineLevel="0" collapsed="false">
      <c r="A67" s="74"/>
      <c r="B67" s="75"/>
      <c r="C67" s="76" t="s">
        <v>136</v>
      </c>
      <c r="D67" s="85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1" t="n">
        <v>195477</v>
      </c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6"/>
      <c r="CA67" s="82" t="n">
        <v>195477</v>
      </c>
    </row>
    <row r="68" customFormat="false" ht="12.8" hidden="false" customHeight="false" outlineLevel="0" collapsed="false">
      <c r="A68" s="74"/>
      <c r="B68" s="75" t="s">
        <v>16</v>
      </c>
      <c r="C68" s="76" t="s">
        <v>113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8" t="n">
        <v>60932</v>
      </c>
      <c r="CA68" s="79" t="n">
        <v>60932</v>
      </c>
    </row>
    <row r="69" customFormat="false" ht="12.8" hidden="false" customHeight="false" outlineLevel="0" collapsed="false">
      <c r="A69" s="74"/>
      <c r="B69" s="75"/>
      <c r="C69" s="76" t="s">
        <v>120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1" t="n">
        <v>256310</v>
      </c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2" t="n">
        <v>256310</v>
      </c>
    </row>
    <row r="70" customFormat="false" ht="12.8" hidden="false" customHeight="false" outlineLevel="0" collapsed="false">
      <c r="A70" s="74"/>
      <c r="B70" s="75" t="s">
        <v>17</v>
      </c>
      <c r="C70" s="76" t="s">
        <v>120</v>
      </c>
      <c r="D70" s="92" t="n">
        <v>89566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1" t="n">
        <v>172717</v>
      </c>
      <c r="BX70" s="70"/>
      <c r="BY70" s="70"/>
      <c r="BZ70" s="72"/>
      <c r="CA70" s="73" t="n">
        <v>262283</v>
      </c>
    </row>
    <row r="71" customFormat="false" ht="12.8" hidden="false" customHeight="false" outlineLevel="0" collapsed="false">
      <c r="A71" s="74"/>
      <c r="B71" s="75" t="s">
        <v>18</v>
      </c>
      <c r="C71" s="76" t="s">
        <v>182</v>
      </c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8" t="n">
        <v>56247</v>
      </c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9" t="n">
        <v>56247</v>
      </c>
    </row>
    <row r="72" customFormat="false" ht="12.8" hidden="false" customHeight="false" outlineLevel="0" collapsed="false">
      <c r="A72" s="74"/>
      <c r="B72" s="75"/>
      <c r="C72" s="76" t="s">
        <v>117</v>
      </c>
      <c r="D72" s="87"/>
      <c r="E72" s="87"/>
      <c r="F72" s="88" t="n">
        <v>130982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9" t="n">
        <v>130982</v>
      </c>
    </row>
    <row r="73" customFormat="false" ht="12.8" hidden="false" customHeight="false" outlineLevel="0" collapsed="false">
      <c r="A73" s="74"/>
      <c r="B73" s="75"/>
      <c r="C73" s="76" t="s">
        <v>135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8" t="n">
        <v>137072</v>
      </c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9" t="n">
        <v>137072</v>
      </c>
    </row>
    <row r="74" customFormat="false" ht="12.8" hidden="false" customHeight="false" outlineLevel="0" collapsed="false">
      <c r="A74" s="74"/>
      <c r="B74" s="75"/>
      <c r="C74" s="76" t="s">
        <v>120</v>
      </c>
      <c r="D74" s="80"/>
      <c r="E74" s="80"/>
      <c r="F74" s="80"/>
      <c r="G74" s="80"/>
      <c r="H74" s="81" t="n">
        <v>260898</v>
      </c>
      <c r="I74" s="80"/>
      <c r="J74" s="80"/>
      <c r="K74" s="80"/>
      <c r="L74" s="80"/>
      <c r="M74" s="80"/>
      <c r="N74" s="80"/>
      <c r="O74" s="81" t="n">
        <v>121281</v>
      </c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1" t="n">
        <v>181250</v>
      </c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1" t="n">
        <v>218420</v>
      </c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2" t="n">
        <v>781849</v>
      </c>
    </row>
    <row r="75" customFormat="false" ht="12.8" hidden="false" customHeight="false" outlineLevel="0" collapsed="false">
      <c r="A75" s="74" t="s">
        <v>91</v>
      </c>
      <c r="B75" s="75" t="s">
        <v>10</v>
      </c>
      <c r="C75" s="76" t="s">
        <v>90</v>
      </c>
      <c r="D75" s="83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8" t="n">
        <v>208219</v>
      </c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84"/>
      <c r="CA75" s="79" t="n">
        <v>208219</v>
      </c>
    </row>
    <row r="76" customFormat="false" ht="12.8" hidden="false" customHeight="false" outlineLevel="0" collapsed="false">
      <c r="A76" s="74"/>
      <c r="B76" s="75"/>
      <c r="C76" s="76" t="s">
        <v>154</v>
      </c>
      <c r="D76" s="85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1" t="n">
        <v>138928</v>
      </c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6"/>
      <c r="CA76" s="82" t="n">
        <v>138928</v>
      </c>
    </row>
    <row r="77" customFormat="false" ht="12.8" hidden="false" customHeight="false" outlineLevel="0" collapsed="false">
      <c r="A77" s="74"/>
      <c r="B77" s="75" t="s">
        <v>19</v>
      </c>
      <c r="C77" s="76" t="s">
        <v>188</v>
      </c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8" t="n">
        <v>161242</v>
      </c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9" t="n">
        <v>161242</v>
      </c>
    </row>
    <row r="78" customFormat="false" ht="12.8" hidden="false" customHeight="false" outlineLevel="0" collapsed="false">
      <c r="A78" s="74"/>
      <c r="B78" s="75"/>
      <c r="C78" s="76" t="s">
        <v>195</v>
      </c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1" t="n">
        <v>244407</v>
      </c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2" t="n">
        <v>244407</v>
      </c>
    </row>
    <row r="79" customFormat="false" ht="12.8" hidden="false" customHeight="false" outlineLevel="0" collapsed="false">
      <c r="A79" s="74"/>
      <c r="B79" s="75" t="s">
        <v>11</v>
      </c>
      <c r="C79" s="76" t="s">
        <v>184</v>
      </c>
      <c r="D79" s="83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8" t="n">
        <v>193687</v>
      </c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84"/>
      <c r="CA79" s="79" t="n">
        <v>193687</v>
      </c>
    </row>
    <row r="80" customFormat="false" ht="12.8" hidden="false" customHeight="false" outlineLevel="0" collapsed="false">
      <c r="A80" s="74"/>
      <c r="B80" s="75"/>
      <c r="C80" s="76" t="s">
        <v>142</v>
      </c>
      <c r="D80" s="85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1" t="n">
        <v>292306</v>
      </c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6"/>
      <c r="CA80" s="82" t="n">
        <v>292306</v>
      </c>
    </row>
    <row r="81" customFormat="false" ht="12.8" hidden="false" customHeight="false" outlineLevel="0" collapsed="false">
      <c r="A81" s="74"/>
      <c r="B81" s="75" t="s">
        <v>12</v>
      </c>
      <c r="C81" s="76" t="s">
        <v>142</v>
      </c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8" t="n">
        <v>82487</v>
      </c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9" t="n">
        <v>82487</v>
      </c>
    </row>
    <row r="82" customFormat="false" ht="12.8" hidden="false" customHeight="false" outlineLevel="0" collapsed="false">
      <c r="A82" s="74"/>
      <c r="B82" s="75"/>
      <c r="C82" s="76" t="s">
        <v>198</v>
      </c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1" t="n">
        <v>108532</v>
      </c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2" t="n">
        <v>108532</v>
      </c>
    </row>
    <row r="83" customFormat="false" ht="12.8" hidden="false" customHeight="false" outlineLevel="0" collapsed="false">
      <c r="A83" s="74"/>
      <c r="B83" s="75" t="s">
        <v>13</v>
      </c>
      <c r="C83" s="76" t="s">
        <v>184</v>
      </c>
      <c r="D83" s="69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1" t="n">
        <v>216834</v>
      </c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2"/>
      <c r="CA83" s="73" t="n">
        <v>216834</v>
      </c>
    </row>
    <row r="84" customFormat="false" ht="12.8" hidden="false" customHeight="false" outlineLevel="0" collapsed="false">
      <c r="A84" s="74"/>
      <c r="B84" s="75" t="s">
        <v>14</v>
      </c>
      <c r="C84" s="76" t="s">
        <v>195</v>
      </c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8" t="n">
        <v>91999</v>
      </c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9" t="n">
        <v>91999</v>
      </c>
    </row>
    <row r="85" customFormat="false" ht="12.8" hidden="false" customHeight="false" outlineLevel="0" collapsed="false">
      <c r="A85" s="74"/>
      <c r="B85" s="75"/>
      <c r="C85" s="76" t="s">
        <v>198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1" t="n">
        <v>203632</v>
      </c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2" t="n">
        <v>203632</v>
      </c>
    </row>
    <row r="86" customFormat="false" ht="12.8" hidden="false" customHeight="false" outlineLevel="0" collapsed="false">
      <c r="A86" s="74"/>
      <c r="B86" s="75" t="s">
        <v>15</v>
      </c>
      <c r="C86" s="76" t="s">
        <v>184</v>
      </c>
      <c r="D86" s="83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8" t="n">
        <v>202557</v>
      </c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84"/>
      <c r="CA86" s="79" t="n">
        <v>202557</v>
      </c>
    </row>
    <row r="87" customFormat="false" ht="12.8" hidden="false" customHeight="false" outlineLevel="0" collapsed="false">
      <c r="A87" s="74"/>
      <c r="B87" s="75"/>
      <c r="C87" s="76" t="s">
        <v>90</v>
      </c>
      <c r="D87" s="85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1" t="n">
        <v>156190</v>
      </c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6"/>
      <c r="CA87" s="82" t="n">
        <v>156190</v>
      </c>
    </row>
    <row r="88" customFormat="false" ht="12.8" hidden="false" customHeight="false" outlineLevel="0" collapsed="false">
      <c r="A88" s="74"/>
      <c r="B88" s="75" t="s">
        <v>16</v>
      </c>
      <c r="C88" s="76" t="s">
        <v>192</v>
      </c>
      <c r="D88" s="77"/>
      <c r="E88" s="77"/>
      <c r="F88" s="77"/>
      <c r="G88" s="77"/>
      <c r="H88" s="77"/>
      <c r="I88" s="77"/>
      <c r="J88" s="77"/>
      <c r="K88" s="78" t="n">
        <v>120901</v>
      </c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9" t="n">
        <v>120901</v>
      </c>
    </row>
    <row r="89" customFormat="false" ht="12.8" hidden="false" customHeight="false" outlineLevel="0" collapsed="false">
      <c r="A89" s="74"/>
      <c r="B89" s="75"/>
      <c r="C89" s="76" t="s">
        <v>195</v>
      </c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8" t="n">
        <v>114958</v>
      </c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9" t="n">
        <v>114958</v>
      </c>
    </row>
    <row r="90" customFormat="false" ht="12.8" hidden="false" customHeight="false" outlineLevel="0" collapsed="false">
      <c r="A90" s="74"/>
      <c r="B90" s="75"/>
      <c r="C90" s="76" t="s">
        <v>154</v>
      </c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1" t="n">
        <v>95720</v>
      </c>
      <c r="BU90" s="80"/>
      <c r="BV90" s="80"/>
      <c r="BW90" s="80"/>
      <c r="BX90" s="80"/>
      <c r="BY90" s="80"/>
      <c r="BZ90" s="80"/>
      <c r="CA90" s="82" t="n">
        <v>95720</v>
      </c>
    </row>
    <row r="91" customFormat="false" ht="12.8" hidden="false" customHeight="false" outlineLevel="0" collapsed="false">
      <c r="A91" s="74"/>
      <c r="B91" s="75" t="s">
        <v>17</v>
      </c>
      <c r="C91" s="76" t="s">
        <v>188</v>
      </c>
      <c r="D91" s="83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8" t="n">
        <v>80911</v>
      </c>
      <c r="BZ91" s="84"/>
      <c r="CA91" s="79" t="n">
        <v>80911</v>
      </c>
    </row>
    <row r="92" customFormat="false" ht="12.8" hidden="false" customHeight="false" outlineLevel="0" collapsed="false">
      <c r="A92" s="74"/>
      <c r="B92" s="75"/>
      <c r="C92" s="76" t="s">
        <v>190</v>
      </c>
      <c r="D92" s="90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8" t="n">
        <v>85103</v>
      </c>
      <c r="BX92" s="87"/>
      <c r="BY92" s="87"/>
      <c r="BZ92" s="91"/>
      <c r="CA92" s="89" t="n">
        <v>85103</v>
      </c>
    </row>
    <row r="93" customFormat="false" ht="12.8" hidden="false" customHeight="false" outlineLevel="0" collapsed="false">
      <c r="A93" s="74"/>
      <c r="B93" s="75"/>
      <c r="C93" s="76" t="s">
        <v>195</v>
      </c>
      <c r="D93" s="85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1" t="n">
        <v>200558</v>
      </c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6"/>
      <c r="CA93" s="82" t="n">
        <v>200558</v>
      </c>
    </row>
    <row r="94" customFormat="false" ht="12.8" hidden="false" customHeight="false" outlineLevel="0" collapsed="false">
      <c r="A94" s="74"/>
      <c r="B94" s="75" t="s">
        <v>18</v>
      </c>
      <c r="C94" s="76" t="s">
        <v>184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8" t="n">
        <v>74470</v>
      </c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9" t="n">
        <v>74470</v>
      </c>
    </row>
    <row r="95" customFormat="false" ht="12.8" hidden="false" customHeight="false" outlineLevel="0" collapsed="false">
      <c r="A95" s="74"/>
      <c r="B95" s="75"/>
      <c r="C95" s="76" t="s">
        <v>192</v>
      </c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8" t="n">
        <v>103498</v>
      </c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8" t="n">
        <v>140312</v>
      </c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9" t="n">
        <v>243810</v>
      </c>
    </row>
    <row r="96" customFormat="false" ht="12.8" hidden="false" customHeight="false" outlineLevel="0" collapsed="false">
      <c r="A96" s="74"/>
      <c r="B96" s="75"/>
      <c r="C96" s="76" t="s">
        <v>195</v>
      </c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1" t="n">
        <v>176745</v>
      </c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2" t="n">
        <v>176745</v>
      </c>
    </row>
    <row r="97" customFormat="false" ht="12.8" hidden="false" customHeight="false" outlineLevel="0" collapsed="false">
      <c r="A97" s="74" t="s">
        <v>201</v>
      </c>
      <c r="B97" s="75" t="s">
        <v>10</v>
      </c>
      <c r="C97" s="76" t="s">
        <v>208</v>
      </c>
      <c r="D97" s="83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8" t="n">
        <v>89987</v>
      </c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8" t="n">
        <v>166331</v>
      </c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84"/>
      <c r="CA97" s="79" t="n">
        <v>256318</v>
      </c>
    </row>
    <row r="98" customFormat="false" ht="12.8" hidden="false" customHeight="false" outlineLevel="0" collapsed="false">
      <c r="A98" s="74"/>
      <c r="B98" s="75"/>
      <c r="C98" s="76" t="s">
        <v>215</v>
      </c>
      <c r="D98" s="90"/>
      <c r="E98" s="87"/>
      <c r="F98" s="87"/>
      <c r="G98" s="87"/>
      <c r="H98" s="87"/>
      <c r="I98" s="88" t="n">
        <v>136460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91"/>
      <c r="CA98" s="89" t="n">
        <v>136460</v>
      </c>
    </row>
    <row r="99" customFormat="false" ht="12.8" hidden="false" customHeight="false" outlineLevel="0" collapsed="false">
      <c r="A99" s="74"/>
      <c r="B99" s="75"/>
      <c r="C99" s="76" t="s">
        <v>226</v>
      </c>
      <c r="D99" s="85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1" t="n">
        <v>123851</v>
      </c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6"/>
      <c r="CA99" s="82" t="n">
        <v>123851</v>
      </c>
    </row>
    <row r="100" customFormat="false" ht="12.8" hidden="false" customHeight="false" outlineLevel="0" collapsed="false">
      <c r="A100" s="74"/>
      <c r="B100" s="75" t="s">
        <v>19</v>
      </c>
      <c r="C100" s="76" t="s">
        <v>206</v>
      </c>
      <c r="D100" s="70"/>
      <c r="E100" s="71" t="n">
        <v>90453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3" t="n">
        <v>90453</v>
      </c>
    </row>
    <row r="101" customFormat="false" ht="12.8" hidden="false" customHeight="false" outlineLevel="0" collapsed="false">
      <c r="A101" s="74"/>
      <c r="B101" s="75" t="s">
        <v>11</v>
      </c>
      <c r="C101" s="76" t="s">
        <v>204</v>
      </c>
      <c r="D101" s="83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8" t="n">
        <v>120295</v>
      </c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84"/>
      <c r="CA101" s="79" t="n">
        <v>120295</v>
      </c>
    </row>
    <row r="102" customFormat="false" ht="12.8" hidden="false" customHeight="false" outlineLevel="0" collapsed="false">
      <c r="A102" s="74"/>
      <c r="B102" s="75"/>
      <c r="C102" s="76" t="s">
        <v>226</v>
      </c>
      <c r="D102" s="85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1" t="n">
        <v>101101</v>
      </c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6"/>
      <c r="CA102" s="82" t="n">
        <v>101101</v>
      </c>
    </row>
    <row r="103" customFormat="false" ht="12.8" hidden="false" customHeight="false" outlineLevel="0" collapsed="false">
      <c r="A103" s="74"/>
      <c r="B103" s="75" t="s">
        <v>12</v>
      </c>
      <c r="C103" s="76" t="s">
        <v>200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8" t="n">
        <v>71247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8" t="n">
        <v>109964</v>
      </c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9" t="n">
        <v>181211</v>
      </c>
    </row>
    <row r="104" customFormat="false" ht="12.8" hidden="false" customHeight="false" outlineLevel="0" collapsed="false">
      <c r="A104" s="74"/>
      <c r="B104" s="75"/>
      <c r="C104" s="76" t="s">
        <v>220</v>
      </c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8" t="n">
        <v>82970</v>
      </c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9" t="n">
        <v>82970</v>
      </c>
    </row>
    <row r="105" customFormat="false" ht="12.8" hidden="false" customHeight="false" outlineLevel="0" collapsed="false">
      <c r="A105" s="74"/>
      <c r="B105" s="75"/>
      <c r="C105" s="76" t="s">
        <v>230</v>
      </c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1" t="n">
        <v>151559</v>
      </c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2" t="n">
        <v>151559</v>
      </c>
    </row>
    <row r="106" customFormat="false" ht="12.8" hidden="false" customHeight="false" outlineLevel="0" collapsed="false">
      <c r="A106" s="74"/>
      <c r="B106" s="75" t="s">
        <v>13</v>
      </c>
      <c r="C106" s="76" t="s">
        <v>222</v>
      </c>
      <c r="D106" s="83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8" t="n">
        <v>171356</v>
      </c>
      <c r="BR106" s="77"/>
      <c r="BS106" s="77"/>
      <c r="BT106" s="77"/>
      <c r="BU106" s="77"/>
      <c r="BV106" s="77"/>
      <c r="BW106" s="77"/>
      <c r="BX106" s="77"/>
      <c r="BY106" s="77"/>
      <c r="BZ106" s="84"/>
      <c r="CA106" s="79" t="n">
        <v>171356</v>
      </c>
    </row>
    <row r="107" customFormat="false" ht="12.8" hidden="false" customHeight="false" outlineLevel="0" collapsed="false">
      <c r="A107" s="74"/>
      <c r="B107" s="75"/>
      <c r="C107" s="76" t="s">
        <v>226</v>
      </c>
      <c r="D107" s="90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8" t="n">
        <v>135162</v>
      </c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91"/>
      <c r="CA107" s="89" t="n">
        <v>135162</v>
      </c>
    </row>
    <row r="108" customFormat="false" ht="12.8" hidden="false" customHeight="false" outlineLevel="0" collapsed="false">
      <c r="A108" s="74"/>
      <c r="B108" s="75"/>
      <c r="C108" s="76" t="s">
        <v>230</v>
      </c>
      <c r="D108" s="85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1" t="n">
        <v>176712</v>
      </c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6"/>
      <c r="CA108" s="82" t="n">
        <v>176712</v>
      </c>
    </row>
    <row r="109" customFormat="false" ht="12.8" hidden="false" customHeight="false" outlineLevel="0" collapsed="false">
      <c r="A109" s="74"/>
      <c r="B109" s="75" t="s">
        <v>14</v>
      </c>
      <c r="C109" s="76" t="s">
        <v>222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8" t="n">
        <v>77417</v>
      </c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8" t="n">
        <v>149868</v>
      </c>
      <c r="BY109" s="77"/>
      <c r="BZ109" s="77"/>
      <c r="CA109" s="79" t="n">
        <v>227285</v>
      </c>
    </row>
    <row r="110" customFormat="false" ht="12.8" hidden="false" customHeight="false" outlineLevel="0" collapsed="false">
      <c r="A110" s="74"/>
      <c r="B110" s="75"/>
      <c r="C110" s="76" t="s">
        <v>230</v>
      </c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1" t="n">
        <v>146455</v>
      </c>
      <c r="BU110" s="80"/>
      <c r="BV110" s="80"/>
      <c r="BW110" s="80"/>
      <c r="BX110" s="80"/>
      <c r="BY110" s="80"/>
      <c r="BZ110" s="80"/>
      <c r="CA110" s="82" t="n">
        <v>146455</v>
      </c>
    </row>
    <row r="111" customFormat="false" ht="12.8" hidden="false" customHeight="false" outlineLevel="0" collapsed="false">
      <c r="A111" s="74"/>
      <c r="B111" s="75" t="s">
        <v>15</v>
      </c>
      <c r="C111" s="76" t="s">
        <v>206</v>
      </c>
      <c r="D111" s="83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8" t="n">
        <v>116919</v>
      </c>
      <c r="BY111" s="77"/>
      <c r="BZ111" s="93" t="n">
        <v>93145</v>
      </c>
      <c r="CA111" s="79" t="n">
        <v>210064</v>
      </c>
    </row>
    <row r="112" customFormat="false" ht="12.8" hidden="false" customHeight="false" outlineLevel="0" collapsed="false">
      <c r="A112" s="74"/>
      <c r="B112" s="75"/>
      <c r="C112" s="76" t="s">
        <v>220</v>
      </c>
      <c r="D112" s="90"/>
      <c r="E112" s="88" t="n">
        <v>187308</v>
      </c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91"/>
      <c r="CA112" s="89" t="n">
        <v>187308</v>
      </c>
    </row>
    <row r="113" customFormat="false" ht="12.8" hidden="false" customHeight="false" outlineLevel="0" collapsed="false">
      <c r="A113" s="74"/>
      <c r="B113" s="75"/>
      <c r="C113" s="76" t="s">
        <v>226</v>
      </c>
      <c r="D113" s="85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1" t="n">
        <v>156818</v>
      </c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6"/>
      <c r="CA113" s="82" t="n">
        <v>156818</v>
      </c>
    </row>
    <row r="114" customFormat="false" ht="12.8" hidden="false" customHeight="false" outlineLevel="0" collapsed="false">
      <c r="A114" s="74"/>
      <c r="B114" s="75" t="s">
        <v>16</v>
      </c>
      <c r="C114" s="76" t="s">
        <v>200</v>
      </c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8" t="n">
        <v>163492</v>
      </c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8" t="n">
        <v>132386</v>
      </c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9" t="n">
        <v>295878</v>
      </c>
    </row>
    <row r="115" customFormat="false" ht="12.8" hidden="false" customHeight="false" outlineLevel="0" collapsed="false">
      <c r="A115" s="74"/>
      <c r="B115" s="75"/>
      <c r="C115" s="76" t="s">
        <v>204</v>
      </c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8" t="n">
        <v>211977</v>
      </c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8" t="n">
        <v>171742</v>
      </c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8" t="n">
        <v>144238</v>
      </c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9" t="n">
        <v>527957</v>
      </c>
    </row>
    <row r="116" customFormat="false" ht="12.8" hidden="false" customHeight="false" outlineLevel="0" collapsed="false">
      <c r="A116" s="74"/>
      <c r="B116" s="75"/>
      <c r="C116" s="76" t="s">
        <v>215</v>
      </c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8" t="n">
        <v>172474</v>
      </c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9" t="n">
        <v>172474</v>
      </c>
    </row>
    <row r="117" customFormat="false" ht="12.8" hidden="false" customHeight="false" outlineLevel="0" collapsed="false">
      <c r="A117" s="74"/>
      <c r="B117" s="75"/>
      <c r="C117" s="76" t="s">
        <v>222</v>
      </c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8" t="n">
        <v>159010</v>
      </c>
      <c r="BW117" s="87"/>
      <c r="BX117" s="87"/>
      <c r="BY117" s="87"/>
      <c r="BZ117" s="87"/>
      <c r="CA117" s="89" t="n">
        <v>159010</v>
      </c>
    </row>
    <row r="118" customFormat="false" ht="12.8" hidden="false" customHeight="false" outlineLevel="0" collapsed="false">
      <c r="A118" s="74"/>
      <c r="B118" s="75"/>
      <c r="C118" s="76" t="s">
        <v>230</v>
      </c>
      <c r="D118" s="80"/>
      <c r="E118" s="80"/>
      <c r="F118" s="80"/>
      <c r="G118" s="81" t="n">
        <v>168835</v>
      </c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2" t="n">
        <v>168835</v>
      </c>
    </row>
    <row r="119" customFormat="false" ht="12.8" hidden="false" customHeight="false" outlineLevel="0" collapsed="false">
      <c r="A119" s="74"/>
      <c r="B119" s="75" t="s">
        <v>17</v>
      </c>
      <c r="C119" s="76" t="s">
        <v>206</v>
      </c>
      <c r="D119" s="69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1" t="n">
        <v>113197</v>
      </c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2"/>
      <c r="CA119" s="73" t="n">
        <v>113197</v>
      </c>
    </row>
    <row r="120" customFormat="false" ht="12.8" hidden="false" customHeight="false" outlineLevel="0" collapsed="false">
      <c r="A120" s="74"/>
      <c r="B120" s="75" t="s">
        <v>18</v>
      </c>
      <c r="C120" s="76" t="s">
        <v>215</v>
      </c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1" t="n">
        <v>203103</v>
      </c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1" t="n">
        <v>189314</v>
      </c>
      <c r="CA120" s="73" t="n">
        <v>392417</v>
      </c>
    </row>
    <row r="121" customFormat="false" ht="12.8" hidden="false" customHeight="false" outlineLevel="0" collapsed="false">
      <c r="A121" s="74" t="s">
        <v>235</v>
      </c>
      <c r="B121" s="75" t="s">
        <v>10</v>
      </c>
      <c r="C121" s="76" t="s">
        <v>244</v>
      </c>
      <c r="D121" s="83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8" t="n">
        <v>219410</v>
      </c>
      <c r="AO121" s="77"/>
      <c r="AP121" s="77"/>
      <c r="AQ121" s="78" t="n">
        <v>175261</v>
      </c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84"/>
      <c r="CA121" s="79" t="n">
        <v>394671</v>
      </c>
    </row>
    <row r="122" customFormat="false" ht="12.8" hidden="false" customHeight="false" outlineLevel="0" collapsed="false">
      <c r="A122" s="74"/>
      <c r="B122" s="75"/>
      <c r="C122" s="76" t="s">
        <v>234</v>
      </c>
      <c r="D122" s="90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8" t="n">
        <v>181893</v>
      </c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91"/>
      <c r="CA122" s="89" t="n">
        <v>181893</v>
      </c>
    </row>
    <row r="123" customFormat="false" ht="12.8" hidden="false" customHeight="false" outlineLevel="0" collapsed="false">
      <c r="A123" s="74"/>
      <c r="B123" s="75"/>
      <c r="C123" s="76" t="s">
        <v>259</v>
      </c>
      <c r="D123" s="85"/>
      <c r="E123" s="80"/>
      <c r="F123" s="80"/>
      <c r="G123" s="80"/>
      <c r="H123" s="80"/>
      <c r="I123" s="80"/>
      <c r="J123" s="81" t="n">
        <v>344527</v>
      </c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94" t="n">
        <v>52794</v>
      </c>
      <c r="CA123" s="82" t="n">
        <v>397321</v>
      </c>
    </row>
    <row r="124" customFormat="false" ht="12.8" hidden="false" customHeight="false" outlineLevel="0" collapsed="false">
      <c r="A124" s="74"/>
      <c r="B124" s="75" t="s">
        <v>19</v>
      </c>
      <c r="C124" s="76" t="s">
        <v>239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8" t="n">
        <v>189727</v>
      </c>
      <c r="CA124" s="79" t="n">
        <v>189727</v>
      </c>
    </row>
    <row r="125" customFormat="false" ht="12.8" hidden="false" customHeight="false" outlineLevel="0" collapsed="false">
      <c r="A125" s="74"/>
      <c r="B125" s="75"/>
      <c r="C125" s="76" t="s">
        <v>234</v>
      </c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8" t="n">
        <v>192650</v>
      </c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9" t="n">
        <v>192650</v>
      </c>
    </row>
    <row r="126" customFormat="false" ht="12.8" hidden="false" customHeight="false" outlineLevel="0" collapsed="false">
      <c r="A126" s="74"/>
      <c r="B126" s="75"/>
      <c r="C126" s="76" t="s">
        <v>247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1" t="n">
        <v>61416</v>
      </c>
      <c r="V126" s="80"/>
      <c r="W126" s="80"/>
      <c r="X126" s="80"/>
      <c r="Y126" s="80"/>
      <c r="Z126" s="80"/>
      <c r="AA126" s="80"/>
      <c r="AB126" s="80"/>
      <c r="AC126" s="80"/>
      <c r="AD126" s="80"/>
      <c r="AE126" s="81" t="n">
        <v>221106</v>
      </c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2" t="n">
        <v>282522</v>
      </c>
    </row>
    <row r="127" customFormat="false" ht="12.8" hidden="false" customHeight="false" outlineLevel="0" collapsed="false">
      <c r="A127" s="74"/>
      <c r="B127" s="75" t="s">
        <v>11</v>
      </c>
      <c r="C127" s="76" t="s">
        <v>247</v>
      </c>
      <c r="D127" s="83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8" t="n">
        <v>233670</v>
      </c>
      <c r="P127" s="77"/>
      <c r="Q127" s="77"/>
      <c r="R127" s="77"/>
      <c r="S127" s="77"/>
      <c r="T127" s="77"/>
      <c r="U127" s="77"/>
      <c r="V127" s="77"/>
      <c r="W127" s="78" t="n">
        <v>191822</v>
      </c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84"/>
      <c r="CA127" s="79" t="n">
        <v>425492</v>
      </c>
    </row>
    <row r="128" customFormat="false" ht="12.8" hidden="false" customHeight="false" outlineLevel="0" collapsed="false">
      <c r="A128" s="74"/>
      <c r="B128" s="75"/>
      <c r="C128" s="76" t="s">
        <v>254</v>
      </c>
      <c r="D128" s="90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8" t="n">
        <v>152944</v>
      </c>
      <c r="BU128" s="87"/>
      <c r="BV128" s="87"/>
      <c r="BW128" s="87"/>
      <c r="BX128" s="87"/>
      <c r="BY128" s="87"/>
      <c r="BZ128" s="91"/>
      <c r="CA128" s="89" t="n">
        <v>152944</v>
      </c>
    </row>
    <row r="129" customFormat="false" ht="12.8" hidden="false" customHeight="false" outlineLevel="0" collapsed="false">
      <c r="A129" s="74"/>
      <c r="B129" s="75"/>
      <c r="C129" s="76" t="s">
        <v>256</v>
      </c>
      <c r="D129" s="90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8" t="n">
        <v>172148</v>
      </c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91"/>
      <c r="CA129" s="89" t="n">
        <v>172148</v>
      </c>
    </row>
    <row r="130" customFormat="false" ht="12.8" hidden="false" customHeight="false" outlineLevel="0" collapsed="false">
      <c r="A130" s="74"/>
      <c r="B130" s="75"/>
      <c r="C130" s="76" t="s">
        <v>259</v>
      </c>
      <c r="D130" s="85"/>
      <c r="E130" s="80"/>
      <c r="F130" s="81" t="n">
        <v>120241</v>
      </c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6"/>
      <c r="CA130" s="82" t="n">
        <v>120241</v>
      </c>
    </row>
    <row r="131" customFormat="false" ht="12.8" hidden="false" customHeight="false" outlineLevel="0" collapsed="false">
      <c r="A131" s="74"/>
      <c r="B131" s="75" t="s">
        <v>12</v>
      </c>
      <c r="C131" s="76" t="s">
        <v>239</v>
      </c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8" t="n">
        <v>210124</v>
      </c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9" t="n">
        <v>210124</v>
      </c>
    </row>
    <row r="132" customFormat="false" ht="12.8" hidden="false" customHeight="false" outlineLevel="0" collapsed="false">
      <c r="A132" s="74"/>
      <c r="B132" s="75"/>
      <c r="C132" s="76" t="s">
        <v>244</v>
      </c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8" t="n">
        <v>95401</v>
      </c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9" t="n">
        <v>95401</v>
      </c>
    </row>
    <row r="133" customFormat="false" ht="12.8" hidden="false" customHeight="false" outlineLevel="0" collapsed="false">
      <c r="A133" s="74"/>
      <c r="B133" s="75"/>
      <c r="C133" s="76" t="s">
        <v>234</v>
      </c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8" t="n">
        <v>102704</v>
      </c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9" t="n">
        <v>102704</v>
      </c>
    </row>
    <row r="134" customFormat="false" ht="12.8" hidden="false" customHeight="false" outlineLevel="0" collapsed="false">
      <c r="A134" s="74"/>
      <c r="B134" s="75"/>
      <c r="C134" s="76" t="s">
        <v>259</v>
      </c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1" t="n">
        <v>82483</v>
      </c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2" t="n">
        <v>82483</v>
      </c>
    </row>
    <row r="135" customFormat="false" ht="12.8" hidden="false" customHeight="false" outlineLevel="0" collapsed="false">
      <c r="A135" s="74"/>
      <c r="B135" s="75" t="s">
        <v>13</v>
      </c>
      <c r="C135" s="76" t="s">
        <v>247</v>
      </c>
      <c r="D135" s="83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8" t="n">
        <v>32453</v>
      </c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8" t="n">
        <v>215973</v>
      </c>
      <c r="BZ135" s="84"/>
      <c r="CA135" s="79" t="n">
        <v>248426</v>
      </c>
    </row>
    <row r="136" customFormat="false" ht="12.8" hidden="false" customHeight="false" outlineLevel="0" collapsed="false">
      <c r="A136" s="74"/>
      <c r="B136" s="75"/>
      <c r="C136" s="76" t="s">
        <v>259</v>
      </c>
      <c r="D136" s="85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1" t="n">
        <v>197145</v>
      </c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6"/>
      <c r="CA136" s="82" t="n">
        <v>197145</v>
      </c>
    </row>
    <row r="137" customFormat="false" ht="12.8" hidden="false" customHeight="false" outlineLevel="0" collapsed="false">
      <c r="A137" s="74"/>
      <c r="B137" s="75" t="s">
        <v>14</v>
      </c>
      <c r="C137" s="76" t="s">
        <v>244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8" t="n">
        <v>193208</v>
      </c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8" t="n">
        <v>195138</v>
      </c>
      <c r="BT137" s="77"/>
      <c r="BU137" s="77"/>
      <c r="BV137" s="77"/>
      <c r="BW137" s="77"/>
      <c r="BX137" s="77"/>
      <c r="BY137" s="77"/>
      <c r="BZ137" s="77"/>
      <c r="CA137" s="79" t="n">
        <v>388346</v>
      </c>
    </row>
    <row r="138" customFormat="false" ht="12.8" hidden="false" customHeight="false" outlineLevel="0" collapsed="false">
      <c r="A138" s="74"/>
      <c r="B138" s="75"/>
      <c r="C138" s="76" t="s">
        <v>256</v>
      </c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8" t="n">
        <v>163352</v>
      </c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9" t="n">
        <v>163352</v>
      </c>
    </row>
    <row r="139" customFormat="false" ht="12.8" hidden="false" customHeight="false" outlineLevel="0" collapsed="false">
      <c r="A139" s="74"/>
      <c r="B139" s="75"/>
      <c r="C139" s="76" t="s">
        <v>259</v>
      </c>
      <c r="D139" s="80"/>
      <c r="E139" s="80"/>
      <c r="F139" s="81" t="n">
        <v>224945</v>
      </c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2" t="n">
        <v>224945</v>
      </c>
    </row>
    <row r="140" customFormat="false" ht="12.8" hidden="false" customHeight="false" outlineLevel="0" collapsed="false">
      <c r="A140" s="74"/>
      <c r="B140" s="75" t="s">
        <v>15</v>
      </c>
      <c r="C140" s="76" t="s">
        <v>239</v>
      </c>
      <c r="D140" s="83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8" t="n">
        <v>142800</v>
      </c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8" t="n">
        <v>125012</v>
      </c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84"/>
      <c r="CA140" s="79" t="n">
        <v>267812</v>
      </c>
    </row>
    <row r="141" customFormat="false" ht="12.8" hidden="false" customHeight="false" outlineLevel="0" collapsed="false">
      <c r="A141" s="74"/>
      <c r="B141" s="75"/>
      <c r="C141" s="76" t="s">
        <v>244</v>
      </c>
      <c r="D141" s="90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8" t="n">
        <v>163562</v>
      </c>
      <c r="BS141" s="87"/>
      <c r="BT141" s="87"/>
      <c r="BU141" s="87"/>
      <c r="BV141" s="87"/>
      <c r="BW141" s="87"/>
      <c r="BX141" s="87"/>
      <c r="BY141" s="87"/>
      <c r="BZ141" s="91"/>
      <c r="CA141" s="89" t="n">
        <v>163562</v>
      </c>
    </row>
    <row r="142" customFormat="false" ht="12.8" hidden="false" customHeight="false" outlineLevel="0" collapsed="false">
      <c r="A142" s="74"/>
      <c r="B142" s="75"/>
      <c r="C142" s="76" t="s">
        <v>234</v>
      </c>
      <c r="D142" s="85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1" t="n">
        <v>86163</v>
      </c>
      <c r="BY142" s="80"/>
      <c r="BZ142" s="86"/>
      <c r="CA142" s="82" t="n">
        <v>86163</v>
      </c>
    </row>
    <row r="143" customFormat="false" ht="12.8" hidden="false" customHeight="false" outlineLevel="0" collapsed="false">
      <c r="A143" s="74"/>
      <c r="B143" s="75" t="s">
        <v>16</v>
      </c>
      <c r="C143" s="76" t="s">
        <v>238</v>
      </c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8" t="n">
        <v>179102</v>
      </c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9" t="n">
        <v>179102</v>
      </c>
    </row>
    <row r="144" customFormat="false" ht="12.8" hidden="false" customHeight="false" outlineLevel="0" collapsed="false">
      <c r="A144" s="74"/>
      <c r="B144" s="75"/>
      <c r="C144" s="76" t="s">
        <v>244</v>
      </c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8" t="n">
        <v>142230</v>
      </c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9" t="n">
        <v>142230</v>
      </c>
    </row>
    <row r="145" customFormat="false" ht="12.8" hidden="false" customHeight="false" outlineLevel="0" collapsed="false">
      <c r="A145" s="74"/>
      <c r="B145" s="75"/>
      <c r="C145" s="76" t="s">
        <v>247</v>
      </c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8" t="n">
        <v>137004</v>
      </c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9" t="n">
        <v>137004</v>
      </c>
    </row>
    <row r="146" customFormat="false" ht="12.8" hidden="false" customHeight="false" outlineLevel="0" collapsed="false">
      <c r="A146" s="74"/>
      <c r="B146" s="75"/>
      <c r="C146" s="76" t="s">
        <v>254</v>
      </c>
      <c r="D146" s="80"/>
      <c r="E146" s="80"/>
      <c r="F146" s="80"/>
      <c r="G146" s="81" t="n">
        <v>98582</v>
      </c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2" t="n">
        <v>98582</v>
      </c>
    </row>
    <row r="147" customFormat="false" ht="12.8" hidden="false" customHeight="false" outlineLevel="0" collapsed="false">
      <c r="A147" s="74"/>
      <c r="B147" s="75" t="s">
        <v>17</v>
      </c>
      <c r="C147" s="76" t="s">
        <v>238</v>
      </c>
      <c r="D147" s="83"/>
      <c r="E147" s="78" t="n">
        <v>72900</v>
      </c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84"/>
      <c r="CA147" s="79" t="n">
        <v>72900</v>
      </c>
    </row>
    <row r="148" customFormat="false" ht="12.8" hidden="false" customHeight="false" outlineLevel="0" collapsed="false">
      <c r="A148" s="74"/>
      <c r="B148" s="75"/>
      <c r="C148" s="76" t="s">
        <v>244</v>
      </c>
      <c r="D148" s="90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8" t="n">
        <v>96200</v>
      </c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91"/>
      <c r="CA148" s="89" t="n">
        <v>96200</v>
      </c>
    </row>
    <row r="149" customFormat="false" ht="12.8" hidden="false" customHeight="false" outlineLevel="0" collapsed="false">
      <c r="A149" s="74"/>
      <c r="B149" s="75"/>
      <c r="C149" s="76" t="s">
        <v>247</v>
      </c>
      <c r="D149" s="90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8" t="n">
        <v>88748</v>
      </c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91"/>
      <c r="CA149" s="89" t="n">
        <v>88748</v>
      </c>
    </row>
    <row r="150" customFormat="false" ht="12.8" hidden="false" customHeight="false" outlineLevel="0" collapsed="false">
      <c r="A150" s="74"/>
      <c r="B150" s="75"/>
      <c r="C150" s="76" t="s">
        <v>259</v>
      </c>
      <c r="D150" s="85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1" t="n">
        <v>186376</v>
      </c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6"/>
      <c r="CA150" s="82" t="n">
        <v>186376</v>
      </c>
    </row>
    <row r="151" customFormat="false" ht="12.8" hidden="false" customHeight="false" outlineLevel="0" collapsed="false">
      <c r="A151" s="74"/>
      <c r="B151" s="75" t="s">
        <v>18</v>
      </c>
      <c r="C151" s="76" t="s">
        <v>244</v>
      </c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1" t="n">
        <v>148996</v>
      </c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1" t="n">
        <v>173525</v>
      </c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3" t="n">
        <v>322521</v>
      </c>
    </row>
    <row r="152" customFormat="false" ht="12.8" hidden="false" customHeight="false" outlineLevel="0" collapsed="false">
      <c r="A152" s="95" t="s">
        <v>277</v>
      </c>
      <c r="B152" s="96"/>
      <c r="C152" s="97"/>
      <c r="D152" s="98" t="n">
        <v>89566</v>
      </c>
      <c r="E152" s="99" t="n">
        <v>596661</v>
      </c>
      <c r="F152" s="99" t="n">
        <v>476168</v>
      </c>
      <c r="G152" s="99" t="n">
        <v>409529</v>
      </c>
      <c r="H152" s="99" t="n">
        <v>260898</v>
      </c>
      <c r="I152" s="99" t="n">
        <v>371857</v>
      </c>
      <c r="J152" s="99" t="n">
        <v>458257</v>
      </c>
      <c r="K152" s="99" t="n">
        <v>120901</v>
      </c>
      <c r="L152" s="99" t="n">
        <v>378026</v>
      </c>
      <c r="M152" s="99" t="n">
        <v>76390</v>
      </c>
      <c r="N152" s="99" t="n">
        <v>713595</v>
      </c>
      <c r="O152" s="99" t="n">
        <v>516193</v>
      </c>
      <c r="P152" s="99" t="n">
        <v>126089</v>
      </c>
      <c r="Q152" s="99" t="n">
        <v>77417</v>
      </c>
      <c r="R152" s="99" t="n">
        <v>75786</v>
      </c>
      <c r="S152" s="99" t="n">
        <v>108532</v>
      </c>
      <c r="T152" s="99" t="n">
        <v>354777</v>
      </c>
      <c r="U152" s="99" t="n">
        <v>631424</v>
      </c>
      <c r="V152" s="99" t="n">
        <v>102096</v>
      </c>
      <c r="W152" s="99" t="n">
        <v>665193</v>
      </c>
      <c r="X152" s="99" t="n">
        <v>117891</v>
      </c>
      <c r="Y152" s="99" t="n">
        <v>353838</v>
      </c>
      <c r="Z152" s="99" t="n">
        <v>301655</v>
      </c>
      <c r="AA152" s="99" t="n">
        <v>408919</v>
      </c>
      <c r="AB152" s="99" t="n">
        <v>355759</v>
      </c>
      <c r="AC152" s="99" t="n">
        <v>351439</v>
      </c>
      <c r="AD152" s="99" t="n">
        <v>344635</v>
      </c>
      <c r="AE152" s="99" t="n">
        <v>498622</v>
      </c>
      <c r="AF152" s="99" t="n">
        <v>178859</v>
      </c>
      <c r="AG152" s="99" t="n">
        <v>836814</v>
      </c>
      <c r="AH152" s="99" t="n">
        <v>236793</v>
      </c>
      <c r="AI152" s="99" t="n">
        <v>450687</v>
      </c>
      <c r="AJ152" s="99" t="n">
        <v>163492</v>
      </c>
      <c r="AK152" s="99" t="n">
        <v>825977</v>
      </c>
      <c r="AL152" s="99" t="n">
        <v>368079</v>
      </c>
      <c r="AM152" s="99" t="n">
        <v>120295</v>
      </c>
      <c r="AN152" s="99" t="n">
        <v>974752</v>
      </c>
      <c r="AO152" s="99" t="n">
        <v>290156</v>
      </c>
      <c r="AP152" s="99" t="n">
        <v>141528</v>
      </c>
      <c r="AQ152" s="99" t="n">
        <v>443091</v>
      </c>
      <c r="AR152" s="99" t="n">
        <v>289909</v>
      </c>
      <c r="AS152" s="99" t="n">
        <v>1550221</v>
      </c>
      <c r="AT152" s="99" t="n">
        <v>330137</v>
      </c>
      <c r="AU152" s="99" t="n">
        <v>272953</v>
      </c>
      <c r="AV152" s="99" t="n">
        <v>188040</v>
      </c>
      <c r="AW152" s="99" t="n">
        <v>416254</v>
      </c>
      <c r="AX152" s="99" t="n">
        <v>302280</v>
      </c>
      <c r="AY152" s="99" t="n">
        <v>112385</v>
      </c>
      <c r="AZ152" s="99" t="n">
        <v>167414</v>
      </c>
      <c r="BA152" s="99" t="n">
        <v>934102</v>
      </c>
      <c r="BB152" s="99" t="n">
        <v>242350</v>
      </c>
      <c r="BC152" s="99" t="n">
        <v>195477</v>
      </c>
      <c r="BD152" s="99" t="n">
        <v>154429</v>
      </c>
      <c r="BE152" s="99" t="n">
        <v>203103</v>
      </c>
      <c r="BF152" s="99" t="n">
        <v>503009</v>
      </c>
      <c r="BG152" s="99" t="n">
        <v>440181</v>
      </c>
      <c r="BH152" s="99" t="n">
        <v>452894</v>
      </c>
      <c r="BI152" s="99" t="n">
        <v>210624</v>
      </c>
      <c r="BJ152" s="99" t="n">
        <v>203737</v>
      </c>
      <c r="BK152" s="99" t="n">
        <v>545848</v>
      </c>
      <c r="BL152" s="99" t="n">
        <v>450204</v>
      </c>
      <c r="BM152" s="99" t="n">
        <v>571064</v>
      </c>
      <c r="BN152" s="99" t="n">
        <v>169852</v>
      </c>
      <c r="BO152" s="99" t="n">
        <v>218420</v>
      </c>
      <c r="BP152" s="99" t="n">
        <v>148776</v>
      </c>
      <c r="BQ152" s="99" t="n">
        <v>171356</v>
      </c>
      <c r="BR152" s="99" t="n">
        <v>331816</v>
      </c>
      <c r="BS152" s="99" t="n">
        <v>385825</v>
      </c>
      <c r="BT152" s="99" t="n">
        <v>518158</v>
      </c>
      <c r="BU152" s="99" t="n">
        <v>212896</v>
      </c>
      <c r="BV152" s="99" t="n">
        <v>159010</v>
      </c>
      <c r="BW152" s="99" t="n">
        <v>257820</v>
      </c>
      <c r="BX152" s="99" t="n">
        <v>510694</v>
      </c>
      <c r="BY152" s="99" t="n">
        <v>296884</v>
      </c>
      <c r="BZ152" s="100" t="n">
        <v>585912</v>
      </c>
      <c r="CA152" s="101" t="n">
        <v>27076670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7" activeCellId="0" sqref="C17"/>
    </sheetView>
  </sheetViews>
  <sheetFormatPr defaultColWidth="9.109375" defaultRowHeight="12" customHeight="true" zeroHeight="false" outlineLevelRow="0" outlineLevelCol="0"/>
  <cols>
    <col collapsed="false" customWidth="true" hidden="false" outlineLevel="0" max="1" min="1" style="1" width="1.67"/>
    <col collapsed="false" customWidth="true" hidden="false" outlineLevel="0" max="2" min="2" style="1" width="19.88"/>
    <col collapsed="false" customWidth="true" hidden="false" outlineLevel="0" max="3" min="3" style="1" width="15.88"/>
    <col collapsed="false" customWidth="true" hidden="false" outlineLevel="0" max="4" min="4" style="1" width="18.84"/>
    <col collapsed="false" customWidth="true" hidden="false" outlineLevel="0" max="5" min="5" style="1" width="22.88"/>
    <col collapsed="false" customWidth="true" hidden="false" outlineLevel="0" max="6" min="6" style="1" width="23.88"/>
    <col collapsed="false" customWidth="true" hidden="false" outlineLevel="0" max="7" min="7" style="1" width="25.56"/>
    <col collapsed="false" customWidth="true" hidden="false" outlineLevel="0" max="8" min="8" style="1" width="11.44"/>
  </cols>
  <sheetData>
    <row r="1" s="3" customFormat="true" ht="17.25" hidden="false" customHeight="true" outlineLevel="0" collapsed="false">
      <c r="B1" s="2" t="s">
        <v>278</v>
      </c>
    </row>
    <row r="2" s="1" customFormat="true" ht="14.25" hidden="false" customHeight="true" outlineLevel="0" collapsed="false">
      <c r="B2" s="4" t="s">
        <v>279</v>
      </c>
    </row>
    <row r="3" customFormat="false" ht="12.75" hidden="false" customHeight="true" outlineLevel="0" collapsed="false">
      <c r="B3" s="4"/>
      <c r="C3" s="4"/>
    </row>
    <row r="4" customFormat="false" ht="75.3" hidden="false" customHeight="true" outlineLevel="0" collapsed="false">
      <c r="A4" s="102"/>
      <c r="B4" s="103" t="s">
        <v>83</v>
      </c>
      <c r="C4" s="103" t="s">
        <v>81</v>
      </c>
      <c r="D4" s="103" t="s">
        <v>280</v>
      </c>
      <c r="E4" s="103" t="s">
        <v>281</v>
      </c>
      <c r="F4" s="103" t="s">
        <v>282</v>
      </c>
      <c r="G4" s="103" t="s">
        <v>82</v>
      </c>
      <c r="H4" s="102"/>
    </row>
    <row r="5" customFormat="false" ht="13.5" hidden="false" customHeight="true" outlineLevel="0" collapsed="false">
      <c r="B5" s="104" t="str">
        <f aca="false">VLOOKUP(C5,'Задание 8'!$D$5:$F$184,3,0)</f>
        <v>Волга</v>
      </c>
      <c r="C5" s="105" t="s">
        <v>96</v>
      </c>
      <c r="D5" s="106" t="n">
        <f aca="false">_xlfn.IFNA(INDEX('for 9'!B:B, MATCH(C5, 'for 9'!A:A, 0)), 0)</f>
        <v>0</v>
      </c>
      <c r="E5" s="107" t="n">
        <f aca="false">D5/$D$26</f>
        <v>0</v>
      </c>
      <c r="F5" s="104" t="s">
        <v>283</v>
      </c>
      <c r="G5" s="104" t="str">
        <f aca="false">VLOOKUP(C5,'Задание 8'!$D$5:$E$184,2,0)</f>
        <v>Казань</v>
      </c>
      <c r="H5" s="47"/>
    </row>
    <row r="6" customFormat="false" ht="13.5" hidden="false" customHeight="true" outlineLevel="0" collapsed="false">
      <c r="B6" s="104" t="str">
        <f aca="false">VLOOKUP(C6,'Задание 8'!$D$5:$F$184,3,0)</f>
        <v>Волга</v>
      </c>
      <c r="C6" s="108" t="s">
        <v>106</v>
      </c>
      <c r="D6" s="106" t="n">
        <f aca="false">_xlfn.IFNA(INDEX('for 9'!B:B, MATCH(C6, 'for 9'!A:A, 0)), 0)</f>
        <v>0</v>
      </c>
      <c r="E6" s="107" t="n">
        <f aca="false">D6/$D$26</f>
        <v>0</v>
      </c>
      <c r="F6" s="109" t="str">
        <f aca="false">CONCATENATE(G6, " ","(", B6,")")</f>
        <v>Чебоксары (Волга)</v>
      </c>
      <c r="G6" s="104" t="str">
        <f aca="false">VLOOKUP(C6,'Задание 8'!$D$5:$E$184,2,0)</f>
        <v>Чебоксары</v>
      </c>
      <c r="H6" s="47"/>
    </row>
    <row r="7" customFormat="false" ht="13.5" hidden="false" customHeight="true" outlineLevel="0" collapsed="false">
      <c r="B7" s="104" t="str">
        <f aca="false">VLOOKUP(C7,'Задание 8'!$D$5:$F$184,3,0)</f>
        <v>Сибирь и ДВ</v>
      </c>
      <c r="C7" s="108" t="s">
        <v>115</v>
      </c>
      <c r="D7" s="106" t="n">
        <f aca="false">_xlfn.IFNA(INDEX('for 9'!B:B, MATCH(C7, 'for 9'!A:A, 0)), 0)</f>
        <v>0</v>
      </c>
      <c r="E7" s="107" t="n">
        <f aca="false">D7/$D$26</f>
        <v>0</v>
      </c>
      <c r="F7" s="109" t="str">
        <f aca="false">CONCATENATE(G7, " ","(", B7,")")</f>
        <v>Красноярск (Сибирь и ДВ)</v>
      </c>
      <c r="G7" s="104" t="str">
        <f aca="false">VLOOKUP(C7,'Задание 8'!$D$5:$E$184,2,0)</f>
        <v>Красноярск</v>
      </c>
      <c r="H7" s="47"/>
    </row>
    <row r="8" customFormat="false" ht="13.5" hidden="false" customHeight="true" outlineLevel="0" collapsed="false">
      <c r="B8" s="104" t="str">
        <f aca="false">VLOOKUP(C8,'Задание 8'!$D$5:$F$184,3,0)</f>
        <v>Сибирь и ДВ</v>
      </c>
      <c r="C8" s="108" t="s">
        <v>134</v>
      </c>
      <c r="D8" s="106" t="n">
        <f aca="false">_xlfn.IFNA(INDEX('for 9'!B:B, MATCH(C8, 'for 9'!A:A, 0)), 0)</f>
        <v>0</v>
      </c>
      <c r="E8" s="107" t="n">
        <f aca="false">D8/$D$26</f>
        <v>0</v>
      </c>
      <c r="F8" s="109" t="str">
        <f aca="false">CONCATENATE(G8, " ","(", B8,")")</f>
        <v>Улан-Удэ (Сибирь и ДВ)</v>
      </c>
      <c r="G8" s="104" t="str">
        <f aca="false">VLOOKUP(C8,'Задание 8'!$D$5:$E$184,2,0)</f>
        <v>Улан-Удэ</v>
      </c>
      <c r="H8" s="47"/>
    </row>
    <row r="9" customFormat="false" ht="13.5" hidden="false" customHeight="true" outlineLevel="0" collapsed="false">
      <c r="B9" s="104" t="str">
        <f aca="false">VLOOKUP(C9,'Задание 8'!$D$5:$F$184,3,0)</f>
        <v>Сибирь и ДВ</v>
      </c>
      <c r="C9" s="108" t="s">
        <v>132</v>
      </c>
      <c r="D9" s="106" t="n">
        <f aca="false">_xlfn.IFNA(INDEX('for 9'!B:B, MATCH(C9, 'for 9'!A:A, 0)), 0)</f>
        <v>0</v>
      </c>
      <c r="E9" s="107" t="n">
        <f aca="false">D9/$D$26</f>
        <v>0</v>
      </c>
      <c r="F9" s="109" t="str">
        <f aca="false">CONCATENATE(G9, " ","(", B9,")")</f>
        <v>Хабаровск (Сибирь и ДВ)</v>
      </c>
      <c r="G9" s="104" t="str">
        <f aca="false">VLOOKUP(C9,'Задание 8'!$D$5:$E$184,2,0)</f>
        <v>Хабаровск</v>
      </c>
      <c r="H9" s="47"/>
    </row>
    <row r="10" customFormat="false" ht="13.5" hidden="false" customHeight="true" outlineLevel="0" collapsed="false">
      <c r="B10" s="104" t="str">
        <f aca="false">VLOOKUP(C10,'Задание 8'!$D$5:$F$184,3,0)</f>
        <v>Волга</v>
      </c>
      <c r="C10" s="108" t="s">
        <v>148</v>
      </c>
      <c r="D10" s="106" t="n">
        <f aca="false">_xlfn.IFNA(INDEX('for 9'!B:B, MATCH(C10, 'for 9'!A:A, 0)), 0)</f>
        <v>286465</v>
      </c>
      <c r="E10" s="107" t="n">
        <f aca="false">D10/$D$26</f>
        <v>0.170251700199156</v>
      </c>
      <c r="F10" s="109" t="str">
        <f aca="false">CONCATENATE(G10, " ","(", B10,")")</f>
        <v>Самара (Волга)</v>
      </c>
      <c r="G10" s="104" t="str">
        <f aca="false">VLOOKUP(C10,'Задание 8'!$D$5:$E$184,2,0)</f>
        <v>Самара</v>
      </c>
      <c r="H10" s="47"/>
    </row>
    <row r="11" customFormat="false" ht="13.5" hidden="false" customHeight="true" outlineLevel="0" collapsed="false">
      <c r="B11" s="104" t="str">
        <f aca="false">VLOOKUP(C11,'Задание 8'!$D$5:$F$184,3,0)</f>
        <v>Волга</v>
      </c>
      <c r="C11" s="108" t="s">
        <v>151</v>
      </c>
      <c r="D11" s="106" t="n">
        <f aca="false">_xlfn.IFNA(INDEX('for 9'!B:B, MATCH(C11, 'for 9'!A:A, 0)), 0)</f>
        <v>0</v>
      </c>
      <c r="E11" s="107" t="n">
        <f aca="false">D11/$D$26</f>
        <v>0</v>
      </c>
      <c r="F11" s="109" t="str">
        <f aca="false">CONCATENATE(G11, " ","(", B11,")")</f>
        <v>Саратов (Волга)</v>
      </c>
      <c r="G11" s="104" t="str">
        <f aca="false">VLOOKUP(C11,'Задание 8'!$D$5:$E$184,2,0)</f>
        <v>Саратов</v>
      </c>
      <c r="H11" s="47"/>
    </row>
    <row r="12" customFormat="false" ht="13.5" hidden="false" customHeight="true" outlineLevel="0" collapsed="false">
      <c r="B12" s="104" t="str">
        <f aca="false">VLOOKUP(C12,'Задание 8'!$D$5:$F$184,3,0)</f>
        <v>Урал</v>
      </c>
      <c r="C12" s="108" t="s">
        <v>153</v>
      </c>
      <c r="D12" s="106" t="n">
        <f aca="false">_xlfn.IFNA(INDEX('for 9'!B:B, MATCH(C12, 'for 9'!A:A, 0)), 0)</f>
        <v>0</v>
      </c>
      <c r="E12" s="107" t="n">
        <f aca="false">D12/$D$26</f>
        <v>0</v>
      </c>
      <c r="F12" s="109" t="str">
        <f aca="false">CONCATENATE(G12, " ","(", B12,")")</f>
        <v>Уфа (Урал)</v>
      </c>
      <c r="G12" s="104" t="str">
        <f aca="false">VLOOKUP(C12,'Задание 8'!$D$5:$E$184,2,0)</f>
        <v>Уфа</v>
      </c>
      <c r="H12" s="47"/>
    </row>
    <row r="13" customFormat="false" ht="13.5" hidden="false" customHeight="true" outlineLevel="0" collapsed="false">
      <c r="B13" s="104" t="str">
        <f aca="false">VLOOKUP(C13,'Задание 8'!$D$5:$F$184,3,0)</f>
        <v>Урал</v>
      </c>
      <c r="C13" s="108" t="s">
        <v>154</v>
      </c>
      <c r="D13" s="106" t="n">
        <f aca="false">_xlfn.IFNA(INDEX('for 9'!B:B, MATCH(C13, 'for 9'!A:A, 0)), 0)</f>
        <v>234648</v>
      </c>
      <c r="E13" s="107" t="n">
        <f aca="false">D13/$D$26</f>
        <v>0.139455853065232</v>
      </c>
      <c r="F13" s="109" t="str">
        <f aca="false">CONCATENATE(G13, " ","(", B13,")")</f>
        <v>Уфа (Урал)</v>
      </c>
      <c r="G13" s="104" t="str">
        <f aca="false">VLOOKUP(C13,'Задание 8'!$D$5:$E$184,2,0)</f>
        <v>Уфа</v>
      </c>
      <c r="H13" s="47"/>
    </row>
    <row r="14" customFormat="false" ht="13.5" hidden="false" customHeight="true" outlineLevel="0" collapsed="false">
      <c r="B14" s="104" t="str">
        <f aca="false">VLOOKUP(C14,'Задание 8'!$D$5:$F$184,3,0)</f>
        <v>Северо-Запад</v>
      </c>
      <c r="C14" s="108" t="s">
        <v>164</v>
      </c>
      <c r="D14" s="106" t="n">
        <f aca="false">_xlfn.IFNA(INDEX('for 9'!B:B, MATCH(C14, 'for 9'!A:A, 0)), 0)</f>
        <v>0</v>
      </c>
      <c r="E14" s="107" t="n">
        <f aca="false">D14/$D$26</f>
        <v>0</v>
      </c>
      <c r="F14" s="109" t="str">
        <f aca="false">CONCATENATE(G14, " ","(", B14,")")</f>
        <v>Вологда (Северо-Запад)</v>
      </c>
      <c r="G14" s="104" t="str">
        <f aca="false">VLOOKUP(C14,'Задание 8'!$D$5:$E$184,2,0)</f>
        <v>Вологда</v>
      </c>
      <c r="H14" s="47"/>
    </row>
    <row r="15" customFormat="false" ht="12.75" hidden="false" customHeight="true" outlineLevel="0" collapsed="false">
      <c r="B15" s="104" t="str">
        <f aca="false">VLOOKUP(C15,'Задание 8'!$D$5:$F$184,3,0)</f>
        <v>Юг</v>
      </c>
      <c r="C15" s="108" t="s">
        <v>234</v>
      </c>
      <c r="D15" s="106" t="n">
        <f aca="false">_xlfn.IFNA(INDEX('for 9'!B:B, MATCH(C15, 'for 9'!A:A, 0)), 0)</f>
        <v>563410</v>
      </c>
      <c r="E15" s="107" t="n">
        <f aca="false">D15/$D$26</f>
        <v>0.334845479933698</v>
      </c>
      <c r="F15" s="109" t="str">
        <f aca="false">CONCATENATE(G15, " ","(", B15,")")</f>
        <v>Крым (Юг)</v>
      </c>
      <c r="G15" s="104" t="str">
        <f aca="false">VLOOKUP(C15,'Задание 8'!$D$5:$E$184,2,0)</f>
        <v>Крым</v>
      </c>
    </row>
    <row r="16" customFormat="false" ht="12.75" hidden="false" customHeight="true" outlineLevel="0" collapsed="false">
      <c r="B16" s="104" t="str">
        <f aca="false">VLOOKUP(C16,'Задание 8'!$D$5:$F$184,3,0)</f>
        <v>Северо-Запад</v>
      </c>
      <c r="C16" s="108" t="s">
        <v>173</v>
      </c>
      <c r="D16" s="106" t="n">
        <f aca="false">_xlfn.IFNA(INDEX('for 9'!B:B, MATCH(C16, 'for 9'!A:A, 0)), 0)</f>
        <v>598074</v>
      </c>
      <c r="E16" s="107" t="n">
        <f aca="false">D16/$D$26</f>
        <v>0.355446966801914</v>
      </c>
      <c r="F16" s="109" t="str">
        <f aca="false">CONCATENATE(G16, " ","(", B16,")")</f>
        <v>Санкт-Петербург (Северо-Запад)</v>
      </c>
      <c r="G16" s="104" t="str">
        <f aca="false">VLOOKUP(C16,'Задание 8'!$D$5:$E$184,2,0)</f>
        <v>Санкт-Петербург</v>
      </c>
    </row>
    <row r="17" customFormat="false" ht="12.75" hidden="false" customHeight="true" outlineLevel="0" collapsed="false">
      <c r="B17" s="104" t="str">
        <f aca="false">VLOOKUP(C17,'Задание 8'!$D$5:$F$184,3,0)</f>
        <v>Московский</v>
      </c>
      <c r="C17" s="108" t="s">
        <v>264</v>
      </c>
      <c r="D17" s="106" t="n">
        <f aca="false">_xlfn.IFNA(INDEX('for 9'!B:B, MATCH(C17, 'for 9'!A:A, 0)), 0)</f>
        <v>0</v>
      </c>
      <c r="E17" s="107" t="n">
        <f aca="false">D17/$D$26</f>
        <v>0</v>
      </c>
      <c r="F17" s="109" t="str">
        <f aca="false">CONCATENATE(G17, " ","(", B17,")")</f>
        <v>Москва и МО (Московский)</v>
      </c>
      <c r="G17" s="104" t="str">
        <f aca="false">VLOOKUP(C17,'Задание 8'!$D$5:$E$184,2,0)</f>
        <v>Москва и МО</v>
      </c>
    </row>
    <row r="18" customFormat="false" ht="12.75" hidden="false" customHeight="true" outlineLevel="0" collapsed="false">
      <c r="B18" s="104" t="str">
        <f aca="false">VLOOKUP(C18,'Задание 8'!$D$5:$F$184,3,0)</f>
        <v>Урал</v>
      </c>
      <c r="C18" s="110" t="s">
        <v>275</v>
      </c>
      <c r="D18" s="106" t="n">
        <f aca="false">_xlfn.IFNA(INDEX('for 9'!B:B, MATCH(C18, 'for 9'!A:A, 0)), 0)</f>
        <v>0</v>
      </c>
      <c r="E18" s="107" t="n">
        <f aca="false">D18/$D$26</f>
        <v>0</v>
      </c>
      <c r="F18" s="109" t="str">
        <f aca="false">CONCATENATE(G18, " ","(", B18,")")</f>
        <v>Тюмень (Урал)</v>
      </c>
      <c r="G18" s="104" t="str">
        <f aca="false">VLOOKUP(C18,'Задание 8'!$D$5:$E$184,2,0)</f>
        <v>Тюмень</v>
      </c>
    </row>
    <row r="19" customFormat="false" ht="12.75" hidden="false" customHeight="true" outlineLevel="0" collapsed="false">
      <c r="B19" s="111" t="s">
        <v>284</v>
      </c>
      <c r="C19" s="112" t="s">
        <v>91</v>
      </c>
      <c r="D19" s="106" t="n">
        <f aca="false">SUMIF(B:B, C19, D:D)</f>
        <v>234648</v>
      </c>
    </row>
    <row r="20" customFormat="false" ht="12.75" hidden="false" customHeight="true" outlineLevel="0" collapsed="false">
      <c r="B20" s="111"/>
      <c r="C20" s="113" t="s">
        <v>95</v>
      </c>
      <c r="D20" s="106" t="n">
        <f aca="false">SUMIF(B:B, C20, D:D)</f>
        <v>286465</v>
      </c>
    </row>
    <row r="21" customFormat="false" ht="12.75" hidden="false" customHeight="true" outlineLevel="0" collapsed="false">
      <c r="B21" s="111"/>
      <c r="C21" s="113" t="s">
        <v>109</v>
      </c>
      <c r="D21" s="106" t="n">
        <f aca="false">SUMIF(B:B, C21, D:D)</f>
        <v>0</v>
      </c>
    </row>
    <row r="22" customFormat="false" ht="12.75" hidden="false" customHeight="true" outlineLevel="0" collapsed="false">
      <c r="B22" s="111"/>
      <c r="C22" s="113" t="s">
        <v>140</v>
      </c>
      <c r="D22" s="106" t="n">
        <f aca="false">SUMIF(B:B, C22, D:D)</f>
        <v>0</v>
      </c>
    </row>
    <row r="23" customFormat="false" ht="12.75" hidden="false" customHeight="true" outlineLevel="0" collapsed="false">
      <c r="B23" s="111"/>
      <c r="C23" s="113" t="s">
        <v>156</v>
      </c>
      <c r="D23" s="106" t="n">
        <f aca="false">SUMIF(B:B, C23, D:D)</f>
        <v>598074</v>
      </c>
    </row>
    <row r="24" customFormat="false" ht="12.75" hidden="false" customHeight="true" outlineLevel="0" collapsed="false">
      <c r="B24" s="111"/>
      <c r="C24" s="113" t="s">
        <v>201</v>
      </c>
      <c r="D24" s="106" t="n">
        <f aca="false">SUMIF(B:B, C24, D:D)</f>
        <v>0</v>
      </c>
    </row>
    <row r="25" customFormat="false" ht="12.75" hidden="false" customHeight="true" outlineLevel="0" collapsed="false">
      <c r="B25" s="111"/>
      <c r="C25" s="113" t="s">
        <v>235</v>
      </c>
      <c r="D25" s="106" t="n">
        <f aca="false">SUMIF(B:B, C25, D:D)</f>
        <v>563410</v>
      </c>
    </row>
    <row r="26" customFormat="false" ht="12.75" hidden="false" customHeight="true" outlineLevel="0" collapsed="false">
      <c r="B26" s="114" t="s">
        <v>285</v>
      </c>
      <c r="C26" s="114"/>
      <c r="D26" s="115" t="n">
        <f aca="false">SUM(D19:D25)</f>
        <v>1682597</v>
      </c>
    </row>
  </sheetData>
  <mergeCells count="2">
    <mergeCell ref="B19:B25"/>
    <mergeCell ref="B26:C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7.11"/>
  </cols>
  <sheetData>
    <row r="1" customFormat="false" ht="12.8" hidden="false" customHeight="false" outlineLevel="0" collapsed="false">
      <c r="A1" s="116"/>
      <c r="B1" s="117" t="s">
        <v>276</v>
      </c>
    </row>
    <row r="2" customFormat="false" ht="12.8" hidden="false" customHeight="false" outlineLevel="0" collapsed="false">
      <c r="A2" s="118" t="s">
        <v>155</v>
      </c>
      <c r="B2" s="119" t="n">
        <v>794532</v>
      </c>
    </row>
    <row r="3" customFormat="false" ht="12.8" hidden="false" customHeight="false" outlineLevel="0" collapsed="false">
      <c r="A3" s="120" t="s">
        <v>238</v>
      </c>
      <c r="B3" s="121" t="n">
        <v>252002</v>
      </c>
    </row>
    <row r="4" customFormat="false" ht="12.8" hidden="false" customHeight="false" outlineLevel="0" collapsed="false">
      <c r="A4" s="120" t="s">
        <v>176</v>
      </c>
      <c r="B4" s="121" t="n">
        <v>229083</v>
      </c>
    </row>
    <row r="5" customFormat="false" ht="12.8" hidden="false" customHeight="false" outlineLevel="0" collapsed="false">
      <c r="A5" s="120" t="s">
        <v>200</v>
      </c>
      <c r="B5" s="121" t="n">
        <v>477089</v>
      </c>
    </row>
    <row r="6" customFormat="false" ht="12.8" hidden="false" customHeight="false" outlineLevel="0" collapsed="false">
      <c r="A6" s="120" t="s">
        <v>122</v>
      </c>
      <c r="B6" s="121" t="n">
        <v>141528</v>
      </c>
    </row>
    <row r="7" customFormat="false" ht="12.8" hidden="false" customHeight="false" outlineLevel="0" collapsed="false">
      <c r="A7" s="120" t="s">
        <v>161</v>
      </c>
      <c r="B7" s="121" t="n">
        <v>382777</v>
      </c>
    </row>
    <row r="8" customFormat="false" ht="12.8" hidden="false" customHeight="false" outlineLevel="0" collapsed="false">
      <c r="A8" s="120" t="s">
        <v>108</v>
      </c>
      <c r="B8" s="121" t="n">
        <v>294194</v>
      </c>
    </row>
    <row r="9" customFormat="false" ht="12.8" hidden="false" customHeight="false" outlineLevel="0" collapsed="false">
      <c r="A9" s="120" t="s">
        <v>206</v>
      </c>
      <c r="B9" s="121" t="n">
        <v>413714</v>
      </c>
    </row>
    <row r="10" customFormat="false" ht="12.8" hidden="false" customHeight="false" outlineLevel="0" collapsed="false">
      <c r="A10" s="120" t="s">
        <v>239</v>
      </c>
      <c r="B10" s="121" t="n">
        <v>667663</v>
      </c>
    </row>
    <row r="11" customFormat="false" ht="12.8" hidden="false" customHeight="false" outlineLevel="0" collapsed="false">
      <c r="A11" s="120" t="s">
        <v>163</v>
      </c>
      <c r="B11" s="121" t="n">
        <v>337452</v>
      </c>
    </row>
    <row r="12" customFormat="false" ht="12.8" hidden="false" customHeight="false" outlineLevel="0" collapsed="false">
      <c r="A12" s="120" t="s">
        <v>208</v>
      </c>
      <c r="B12" s="121" t="n">
        <v>256318</v>
      </c>
    </row>
    <row r="13" customFormat="false" ht="12.8" hidden="false" customHeight="false" outlineLevel="0" collapsed="false">
      <c r="A13" s="120" t="s">
        <v>184</v>
      </c>
      <c r="B13" s="121" t="n">
        <v>687548</v>
      </c>
    </row>
    <row r="14" customFormat="false" ht="12.8" hidden="false" customHeight="false" outlineLevel="0" collapsed="false">
      <c r="A14" s="120" t="s">
        <v>90</v>
      </c>
      <c r="B14" s="121" t="n">
        <v>364409</v>
      </c>
    </row>
    <row r="15" customFormat="false" ht="12.8" hidden="false" customHeight="false" outlineLevel="0" collapsed="false">
      <c r="A15" s="120" t="s">
        <v>111</v>
      </c>
      <c r="B15" s="121" t="n">
        <v>247350</v>
      </c>
    </row>
    <row r="16" customFormat="false" ht="12.8" hidden="false" customHeight="false" outlineLevel="0" collapsed="false">
      <c r="A16" s="120" t="s">
        <v>94</v>
      </c>
      <c r="B16" s="121" t="n">
        <v>405713</v>
      </c>
    </row>
    <row r="17" customFormat="false" ht="12.8" hidden="false" customHeight="false" outlineLevel="0" collapsed="false">
      <c r="A17" s="120" t="s">
        <v>169</v>
      </c>
      <c r="B17" s="121" t="n">
        <v>271841</v>
      </c>
    </row>
    <row r="18" customFormat="false" ht="12.8" hidden="false" customHeight="false" outlineLevel="0" collapsed="false">
      <c r="A18" s="120" t="s">
        <v>204</v>
      </c>
      <c r="B18" s="121" t="n">
        <v>648252</v>
      </c>
    </row>
    <row r="19" customFormat="false" ht="12.8" hidden="false" customHeight="false" outlineLevel="0" collapsed="false">
      <c r="A19" s="120" t="s">
        <v>177</v>
      </c>
      <c r="B19" s="121" t="n">
        <v>242085</v>
      </c>
    </row>
    <row r="20" customFormat="false" ht="12.8" hidden="false" customHeight="false" outlineLevel="0" collapsed="false">
      <c r="A20" s="120" t="s">
        <v>188</v>
      </c>
      <c r="B20" s="121" t="n">
        <v>242153</v>
      </c>
    </row>
    <row r="21" customFormat="false" ht="12.8" hidden="false" customHeight="false" outlineLevel="0" collapsed="false">
      <c r="A21" s="120" t="s">
        <v>244</v>
      </c>
      <c r="B21" s="121" t="n">
        <v>1602931</v>
      </c>
    </row>
    <row r="22" customFormat="false" ht="12.8" hidden="false" customHeight="false" outlineLevel="0" collapsed="false">
      <c r="A22" s="120" t="s">
        <v>113</v>
      </c>
      <c r="B22" s="121" t="n">
        <v>584945</v>
      </c>
    </row>
    <row r="23" customFormat="false" ht="12.8" hidden="false" customHeight="false" outlineLevel="0" collapsed="false">
      <c r="A23" s="120" t="s">
        <v>234</v>
      </c>
      <c r="B23" s="121" t="n">
        <v>563410</v>
      </c>
    </row>
    <row r="24" customFormat="false" ht="12.8" hidden="false" customHeight="false" outlineLevel="0" collapsed="false">
      <c r="A24" s="120" t="s">
        <v>215</v>
      </c>
      <c r="B24" s="121" t="n">
        <v>701351</v>
      </c>
    </row>
    <row r="25" customFormat="false" ht="12.8" hidden="false" customHeight="false" outlineLevel="0" collapsed="false">
      <c r="A25" s="120" t="s">
        <v>190</v>
      </c>
      <c r="B25" s="121" t="n">
        <v>85103</v>
      </c>
    </row>
    <row r="26" customFormat="false" ht="12.8" hidden="false" customHeight="false" outlineLevel="0" collapsed="false">
      <c r="A26" s="120" t="s">
        <v>139</v>
      </c>
      <c r="B26" s="121" t="n">
        <v>588844</v>
      </c>
    </row>
    <row r="27" customFormat="false" ht="12.8" hidden="false" customHeight="false" outlineLevel="0" collapsed="false">
      <c r="A27" s="120" t="s">
        <v>98</v>
      </c>
      <c r="B27" s="121" t="n">
        <v>263826</v>
      </c>
    </row>
    <row r="28" customFormat="false" ht="12.8" hidden="false" customHeight="false" outlineLevel="0" collapsed="false">
      <c r="A28" s="120" t="s">
        <v>101</v>
      </c>
      <c r="B28" s="121" t="n">
        <v>261510</v>
      </c>
    </row>
    <row r="29" customFormat="false" ht="12.8" hidden="false" customHeight="false" outlineLevel="0" collapsed="false">
      <c r="A29" s="120" t="s">
        <v>179</v>
      </c>
      <c r="B29" s="121" t="n">
        <v>136584</v>
      </c>
    </row>
    <row r="30" customFormat="false" ht="12.8" hidden="false" customHeight="false" outlineLevel="0" collapsed="false">
      <c r="A30" s="120" t="s">
        <v>180</v>
      </c>
      <c r="B30" s="121" t="n">
        <v>330634</v>
      </c>
    </row>
    <row r="31" customFormat="false" ht="12.8" hidden="false" customHeight="false" outlineLevel="0" collapsed="false">
      <c r="A31" s="120" t="s">
        <v>182</v>
      </c>
      <c r="B31" s="121" t="n">
        <v>303288</v>
      </c>
    </row>
    <row r="32" customFormat="false" ht="12.8" hidden="false" customHeight="false" outlineLevel="0" collapsed="false">
      <c r="A32" s="120" t="s">
        <v>142</v>
      </c>
      <c r="B32" s="121" t="n">
        <v>374793</v>
      </c>
    </row>
    <row r="33" customFormat="false" ht="12.8" hidden="false" customHeight="false" outlineLevel="0" collapsed="false">
      <c r="A33" s="120" t="s">
        <v>145</v>
      </c>
      <c r="B33" s="121" t="n">
        <v>703220</v>
      </c>
    </row>
    <row r="34" customFormat="false" ht="12.8" hidden="false" customHeight="false" outlineLevel="0" collapsed="false">
      <c r="A34" s="120" t="s">
        <v>192</v>
      </c>
      <c r="B34" s="121" t="n">
        <v>364711</v>
      </c>
    </row>
    <row r="35" customFormat="false" ht="12.8" hidden="false" customHeight="false" outlineLevel="0" collapsed="false">
      <c r="A35" s="120" t="s">
        <v>168</v>
      </c>
      <c r="B35" s="121" t="n">
        <v>279031</v>
      </c>
    </row>
    <row r="36" customFormat="false" ht="12.8" hidden="false" customHeight="false" outlineLevel="0" collapsed="false">
      <c r="A36" s="120" t="s">
        <v>171</v>
      </c>
      <c r="B36" s="121" t="n">
        <v>428990</v>
      </c>
    </row>
    <row r="37" customFormat="false" ht="12.8" hidden="false" customHeight="false" outlineLevel="0" collapsed="false">
      <c r="A37" s="120" t="s">
        <v>247</v>
      </c>
      <c r="B37" s="121" t="n">
        <v>1182192</v>
      </c>
    </row>
    <row r="38" customFormat="false" ht="12.8" hidden="false" customHeight="false" outlineLevel="0" collapsed="false">
      <c r="A38" s="120" t="s">
        <v>254</v>
      </c>
      <c r="B38" s="121" t="n">
        <v>251526</v>
      </c>
    </row>
    <row r="39" customFormat="false" ht="12.8" hidden="false" customHeight="false" outlineLevel="0" collapsed="false">
      <c r="A39" s="120" t="s">
        <v>220</v>
      </c>
      <c r="B39" s="121" t="n">
        <v>270278</v>
      </c>
    </row>
    <row r="40" customFormat="false" ht="12.8" hidden="false" customHeight="false" outlineLevel="0" collapsed="false">
      <c r="A40" s="120" t="s">
        <v>148</v>
      </c>
      <c r="B40" s="121" t="n">
        <v>286465</v>
      </c>
    </row>
    <row r="41" customFormat="false" ht="12.8" hidden="false" customHeight="false" outlineLevel="0" collapsed="false">
      <c r="A41" s="120" t="s">
        <v>173</v>
      </c>
      <c r="B41" s="121" t="n">
        <v>598074</v>
      </c>
    </row>
    <row r="42" customFormat="false" ht="12.8" hidden="false" customHeight="false" outlineLevel="0" collapsed="false">
      <c r="A42" s="120" t="s">
        <v>150</v>
      </c>
      <c r="B42" s="121" t="n">
        <v>358689</v>
      </c>
    </row>
    <row r="43" customFormat="false" ht="12.8" hidden="false" customHeight="false" outlineLevel="0" collapsed="false">
      <c r="A43" s="120" t="s">
        <v>256</v>
      </c>
      <c r="B43" s="121" t="n">
        <v>335500</v>
      </c>
    </row>
    <row r="44" customFormat="false" ht="12.8" hidden="false" customHeight="false" outlineLevel="0" collapsed="false">
      <c r="A44" s="120" t="s">
        <v>259</v>
      </c>
      <c r="B44" s="121" t="n">
        <v>1208511</v>
      </c>
    </row>
    <row r="45" customFormat="false" ht="12.8" hidden="false" customHeight="false" outlineLevel="0" collapsed="false">
      <c r="A45" s="120" t="s">
        <v>166</v>
      </c>
      <c r="B45" s="121" t="n">
        <v>283477</v>
      </c>
    </row>
    <row r="46" customFormat="false" ht="12.8" hidden="false" customHeight="false" outlineLevel="0" collapsed="false">
      <c r="A46" s="120" t="s">
        <v>222</v>
      </c>
      <c r="B46" s="121" t="n">
        <v>557651</v>
      </c>
    </row>
    <row r="47" customFormat="false" ht="12.8" hidden="false" customHeight="false" outlineLevel="0" collapsed="false">
      <c r="A47" s="120" t="s">
        <v>152</v>
      </c>
      <c r="B47" s="121" t="n">
        <v>142112</v>
      </c>
    </row>
    <row r="48" customFormat="false" ht="12.8" hidden="false" customHeight="false" outlineLevel="0" collapsed="false">
      <c r="A48" s="120" t="s">
        <v>117</v>
      </c>
      <c r="B48" s="121" t="n">
        <v>244712</v>
      </c>
    </row>
    <row r="49" customFormat="false" ht="12.8" hidden="false" customHeight="false" outlineLevel="0" collapsed="false">
      <c r="A49" s="120" t="s">
        <v>226</v>
      </c>
      <c r="B49" s="121" t="n">
        <v>516932</v>
      </c>
    </row>
    <row r="50" customFormat="false" ht="12.8" hidden="false" customHeight="false" outlineLevel="0" collapsed="false">
      <c r="A50" s="120" t="s">
        <v>195</v>
      </c>
      <c r="B50" s="121" t="n">
        <v>828667</v>
      </c>
    </row>
    <row r="51" customFormat="false" ht="12.8" hidden="false" customHeight="false" outlineLevel="0" collapsed="false">
      <c r="A51" s="120" t="s">
        <v>135</v>
      </c>
      <c r="B51" s="121" t="n">
        <v>311019</v>
      </c>
    </row>
    <row r="52" customFormat="false" ht="12.8" hidden="false" customHeight="false" outlineLevel="0" collapsed="false">
      <c r="A52" s="120" t="s">
        <v>102</v>
      </c>
      <c r="B52" s="121" t="n">
        <v>385569</v>
      </c>
    </row>
    <row r="53" customFormat="false" ht="12.8" hidden="false" customHeight="false" outlineLevel="0" collapsed="false">
      <c r="A53" s="120" t="s">
        <v>154</v>
      </c>
      <c r="B53" s="121" t="n">
        <v>234648</v>
      </c>
    </row>
    <row r="54" customFormat="false" ht="12.8" hidden="false" customHeight="false" outlineLevel="0" collapsed="false">
      <c r="A54" s="120" t="s">
        <v>120</v>
      </c>
      <c r="B54" s="121" t="n">
        <v>2146254</v>
      </c>
    </row>
    <row r="55" customFormat="false" ht="12.8" hidden="false" customHeight="false" outlineLevel="0" collapsed="false">
      <c r="A55" s="120" t="s">
        <v>105</v>
      </c>
      <c r="B55" s="121" t="n">
        <v>675459</v>
      </c>
    </row>
    <row r="56" customFormat="false" ht="12.8" hidden="false" customHeight="false" outlineLevel="0" collapsed="false">
      <c r="A56" s="120" t="s">
        <v>198</v>
      </c>
      <c r="B56" s="121" t="n">
        <v>312164</v>
      </c>
    </row>
    <row r="57" customFormat="false" ht="12.8" hidden="false" customHeight="false" outlineLevel="0" collapsed="false">
      <c r="A57" s="120" t="s">
        <v>136</v>
      </c>
      <c r="B57" s="121" t="n">
        <v>374336</v>
      </c>
    </row>
    <row r="58" customFormat="false" ht="12.8" hidden="false" customHeight="false" outlineLevel="0" collapsed="false">
      <c r="A58" s="120" t="s">
        <v>230</v>
      </c>
      <c r="B58" s="122" t="n">
        <v>643561</v>
      </c>
    </row>
    <row r="59" customFormat="false" ht="12.8" hidden="false" customHeight="false" outlineLevel="0" collapsed="false">
      <c r="A59" s="123" t="s">
        <v>277</v>
      </c>
      <c r="B59" s="101" t="n">
        <v>27076670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E29" activeCellId="0" sqref="E29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7" width="3"/>
    <col collapsed="false" customWidth="true" hidden="false" outlineLevel="0" max="4" min="4" style="17" width="11.67"/>
    <col collapsed="false" customWidth="true" hidden="false" outlineLevel="0" max="5" min="5" style="17" width="11.33"/>
    <col collapsed="false" customWidth="true" hidden="false" outlineLevel="0" max="6" min="6" style="17" width="12.56"/>
    <col collapsed="false" customWidth="true" hidden="false" outlineLevel="0" max="8" min="8" style="17" width="8.88"/>
    <col collapsed="false" customWidth="true" hidden="false" outlineLevel="0" max="9" min="9" style="17" width="16.11"/>
    <col collapsed="false" customWidth="true" hidden="false" outlineLevel="0" max="32" min="10" style="17" width="10.11"/>
    <col collapsed="false" customWidth="true" hidden="false" outlineLevel="0" max="44" min="33" style="17" width="12"/>
    <col collapsed="false" customWidth="true" hidden="false" outlineLevel="0" max="45" min="45" style="17" width="7.33"/>
    <col collapsed="false" customWidth="true" hidden="false" outlineLevel="0" max="46" min="46" style="17" width="12"/>
  </cols>
  <sheetData>
    <row r="1" customFormat="false" ht="17.25" hidden="false" customHeight="true" outlineLevel="0" collapsed="false">
      <c r="B1" s="2" t="s">
        <v>286</v>
      </c>
    </row>
    <row r="2" customFormat="false" ht="13.5" hidden="false" customHeight="true" outlineLevel="0" collapsed="false">
      <c r="B2" s="28" t="s">
        <v>287</v>
      </c>
    </row>
    <row r="3" customFormat="false" ht="12.75" hidden="false" customHeight="true" outlineLevel="0" collapsed="false">
      <c r="B3" s="124" t="s">
        <v>288</v>
      </c>
      <c r="C3" s="125" t="s">
        <v>289</v>
      </c>
      <c r="D3" s="125" t="s">
        <v>290</v>
      </c>
      <c r="F3" s="126"/>
    </row>
    <row r="4" customFormat="false" ht="12" hidden="false" customHeight="true" outlineLevel="0" collapsed="false">
      <c r="B4" s="124"/>
      <c r="C4" s="124"/>
      <c r="D4" s="124"/>
      <c r="E4" s="126"/>
      <c r="F4" s="126"/>
    </row>
    <row r="5" customFormat="false" ht="12" hidden="false" customHeight="true" outlineLevel="0" collapsed="false">
      <c r="A5" s="17" t="n">
        <v>1</v>
      </c>
      <c r="B5" s="127" t="n">
        <v>2016</v>
      </c>
      <c r="C5" s="128" t="s">
        <v>291</v>
      </c>
      <c r="D5" s="129" t="n">
        <v>600000</v>
      </c>
      <c r="E5" s="130"/>
      <c r="F5" s="126"/>
      <c r="G5" s="126"/>
      <c r="H5" s="126"/>
    </row>
    <row r="6" customFormat="false" ht="12" hidden="false" customHeight="true" outlineLevel="0" collapsed="false">
      <c r="A6" s="17" t="n">
        <v>2</v>
      </c>
      <c r="B6" s="127" t="n">
        <v>2016</v>
      </c>
      <c r="C6" s="128" t="s">
        <v>292</v>
      </c>
      <c r="D6" s="129" t="n">
        <v>750000</v>
      </c>
      <c r="E6" s="130"/>
      <c r="F6" s="131" t="s">
        <v>289</v>
      </c>
      <c r="G6" s="131" t="n">
        <v>2016</v>
      </c>
      <c r="H6" s="131" t="n">
        <v>2017</v>
      </c>
      <c r="I6" s="131" t="n">
        <v>2018</v>
      </c>
    </row>
    <row r="7" customFormat="false" ht="12.75" hidden="false" customHeight="true" outlineLevel="0" collapsed="false">
      <c r="A7" s="17" t="n">
        <v>3</v>
      </c>
      <c r="B7" s="127" t="n">
        <v>2016</v>
      </c>
      <c r="C7" s="128" t="s">
        <v>293</v>
      </c>
      <c r="D7" s="129" t="n">
        <v>810000</v>
      </c>
      <c r="E7" s="130"/>
      <c r="F7" s="128" t="s">
        <v>291</v>
      </c>
      <c r="G7" s="129" t="n">
        <f aca="false">D5</f>
        <v>600000</v>
      </c>
      <c r="H7" s="129" t="n">
        <f aca="false">D17</f>
        <v>1000000</v>
      </c>
      <c r="I7" s="129" t="n">
        <f aca="false">D29</f>
        <v>1666666.66666667</v>
      </c>
    </row>
    <row r="8" customFormat="false" ht="12.75" hidden="false" customHeight="true" outlineLevel="0" collapsed="false">
      <c r="A8" s="17" t="n">
        <v>4</v>
      </c>
      <c r="B8" s="127" t="n">
        <v>2016</v>
      </c>
      <c r="C8" s="128" t="s">
        <v>294</v>
      </c>
      <c r="D8" s="129" t="n">
        <v>875000</v>
      </c>
      <c r="E8" s="130"/>
      <c r="F8" s="128" t="s">
        <v>292</v>
      </c>
      <c r="G8" s="129" t="n">
        <f aca="false">D6</f>
        <v>750000</v>
      </c>
      <c r="H8" s="129" t="n">
        <f aca="false">D18</f>
        <v>1200000</v>
      </c>
      <c r="I8" s="129" t="n">
        <f aca="false">D30</f>
        <v>1920000</v>
      </c>
    </row>
    <row r="9" customFormat="false" ht="12.75" hidden="false" customHeight="true" outlineLevel="0" collapsed="false">
      <c r="A9" s="17" t="n">
        <v>5</v>
      </c>
      <c r="B9" s="127" t="n">
        <v>2016</v>
      </c>
      <c r="C9" s="128" t="s">
        <v>295</v>
      </c>
      <c r="D9" s="129" t="n">
        <v>990000</v>
      </c>
      <c r="E9" s="130"/>
      <c r="F9" s="128" t="s">
        <v>293</v>
      </c>
      <c r="G9" s="129" t="n">
        <f aca="false">D7</f>
        <v>810000</v>
      </c>
      <c r="H9" s="129" t="n">
        <f aca="false">D19</f>
        <v>1300000</v>
      </c>
      <c r="I9" s="129" t="n">
        <f aca="false">D31</f>
        <v>2086419.75308642</v>
      </c>
    </row>
    <row r="10" customFormat="false" ht="12.75" hidden="false" customHeight="true" outlineLevel="0" collapsed="false">
      <c r="A10" s="17" t="n">
        <v>6</v>
      </c>
      <c r="B10" s="127" t="n">
        <v>2016</v>
      </c>
      <c r="C10" s="128" t="s">
        <v>296</v>
      </c>
      <c r="D10" s="129" t="n">
        <v>1000000</v>
      </c>
      <c r="E10" s="130"/>
      <c r="F10" s="128" t="s">
        <v>294</v>
      </c>
      <c r="G10" s="129" t="n">
        <f aca="false">D8</f>
        <v>875000</v>
      </c>
      <c r="H10" s="129" t="n">
        <f aca="false">D20</f>
        <v>1100000</v>
      </c>
      <c r="I10" s="129" t="n">
        <f aca="false">D32</f>
        <v>1382857.14285714</v>
      </c>
    </row>
    <row r="11" customFormat="false" ht="12.75" hidden="false" customHeight="true" outlineLevel="0" collapsed="false">
      <c r="A11" s="17" t="n">
        <v>7</v>
      </c>
      <c r="B11" s="127" t="n">
        <v>2016</v>
      </c>
      <c r="C11" s="128" t="s">
        <v>297</v>
      </c>
      <c r="D11" s="129" t="n">
        <v>1300000</v>
      </c>
      <c r="E11" s="130"/>
      <c r="F11" s="128" t="s">
        <v>295</v>
      </c>
      <c r="G11" s="129" t="n">
        <f aca="false">D9</f>
        <v>990000</v>
      </c>
      <c r="H11" s="129" t="n">
        <f aca="false">D21</f>
        <v>1450000</v>
      </c>
      <c r="I11" s="129" t="n">
        <f aca="false">D33</f>
        <v>2123737.37373737</v>
      </c>
    </row>
    <row r="12" customFormat="false" ht="12.75" hidden="false" customHeight="true" outlineLevel="0" collapsed="false">
      <c r="A12" s="17" t="n">
        <v>8</v>
      </c>
      <c r="B12" s="127" t="n">
        <v>2016</v>
      </c>
      <c r="C12" s="128" t="s">
        <v>298</v>
      </c>
      <c r="D12" s="129" t="n">
        <v>1250000</v>
      </c>
      <c r="E12" s="130"/>
      <c r="F12" s="128" t="s">
        <v>296</v>
      </c>
      <c r="G12" s="129" t="n">
        <f aca="false">D10</f>
        <v>1000000</v>
      </c>
      <c r="H12" s="129" t="n">
        <f aca="false">D22</f>
        <v>1400000</v>
      </c>
      <c r="I12" s="129" t="n">
        <f aca="false">D34</f>
        <v>1960000</v>
      </c>
    </row>
    <row r="13" customFormat="false" ht="12.75" hidden="false" customHeight="true" outlineLevel="0" collapsed="false">
      <c r="A13" s="17" t="n">
        <v>9</v>
      </c>
      <c r="B13" s="127" t="n">
        <v>2016</v>
      </c>
      <c r="C13" s="128" t="s">
        <v>299</v>
      </c>
      <c r="D13" s="129" t="n">
        <v>1150000</v>
      </c>
      <c r="E13" s="130"/>
      <c r="F13" s="128" t="s">
        <v>297</v>
      </c>
      <c r="G13" s="129" t="n">
        <f aca="false">D11</f>
        <v>1300000</v>
      </c>
      <c r="H13" s="129" t="n">
        <f aca="false">D23</f>
        <v>2000000</v>
      </c>
      <c r="I13" s="129" t="n">
        <f aca="false">D35</f>
        <v>3076923.07692308</v>
      </c>
    </row>
    <row r="14" customFormat="false" ht="12.75" hidden="false" customHeight="true" outlineLevel="0" collapsed="false">
      <c r="A14" s="17" t="n">
        <v>10</v>
      </c>
      <c r="B14" s="127" t="n">
        <v>2016</v>
      </c>
      <c r="C14" s="128" t="s">
        <v>300</v>
      </c>
      <c r="D14" s="129" t="n">
        <v>980000</v>
      </c>
      <c r="E14" s="130"/>
      <c r="F14" s="128" t="s">
        <v>298</v>
      </c>
      <c r="G14" s="129" t="n">
        <f aca="false">D12</f>
        <v>1250000</v>
      </c>
      <c r="H14" s="129" t="n">
        <f aca="false">D24</f>
        <v>1780000</v>
      </c>
      <c r="I14" s="129" t="n">
        <f aca="false">D36</f>
        <v>2534720</v>
      </c>
    </row>
    <row r="15" customFormat="false" ht="12.75" hidden="false" customHeight="true" outlineLevel="0" collapsed="false">
      <c r="A15" s="17" t="n">
        <v>11</v>
      </c>
      <c r="B15" s="127" t="n">
        <v>2016</v>
      </c>
      <c r="C15" s="128" t="s">
        <v>301</v>
      </c>
      <c r="D15" s="129" t="n">
        <v>900000</v>
      </c>
      <c r="E15" s="130"/>
      <c r="F15" s="128" t="s">
        <v>299</v>
      </c>
      <c r="G15" s="129" t="n">
        <f aca="false">D13</f>
        <v>1150000</v>
      </c>
      <c r="H15" s="129" t="n">
        <f aca="false">D25</f>
        <v>1650000</v>
      </c>
      <c r="I15" s="129" t="n">
        <f aca="false">D37</f>
        <v>2367391.30434783</v>
      </c>
    </row>
    <row r="16" customFormat="false" ht="12.75" hidden="false" customHeight="true" outlineLevel="0" collapsed="false">
      <c r="A16" s="17" t="n">
        <v>12</v>
      </c>
      <c r="B16" s="127" t="n">
        <v>2016</v>
      </c>
      <c r="C16" s="128" t="s">
        <v>302</v>
      </c>
      <c r="D16" s="129" t="n">
        <v>1700000</v>
      </c>
      <c r="E16" s="130"/>
      <c r="F16" s="128" t="s">
        <v>300</v>
      </c>
      <c r="G16" s="129" t="n">
        <f aca="false">D14</f>
        <v>980000</v>
      </c>
      <c r="H16" s="129" t="n">
        <f aca="false">D26</f>
        <v>1550000</v>
      </c>
      <c r="I16" s="129" t="n">
        <f aca="false">D38</f>
        <v>2451530.6122449</v>
      </c>
    </row>
    <row r="17" customFormat="false" ht="12.75" hidden="false" customHeight="true" outlineLevel="0" collapsed="false">
      <c r="A17" s="17" t="n">
        <v>13</v>
      </c>
      <c r="B17" s="132" t="n">
        <v>2017</v>
      </c>
      <c r="C17" s="128" t="s">
        <v>291</v>
      </c>
      <c r="D17" s="129" t="n">
        <v>1000000</v>
      </c>
      <c r="E17" s="130"/>
      <c r="F17" s="128" t="s">
        <v>301</v>
      </c>
      <c r="G17" s="129" t="n">
        <f aca="false">D15</f>
        <v>900000</v>
      </c>
      <c r="H17" s="129" t="n">
        <f aca="false">D27</f>
        <v>1300000</v>
      </c>
      <c r="I17" s="129" t="n">
        <f aca="false">D39</f>
        <v>1877777.77777778</v>
      </c>
    </row>
    <row r="18" customFormat="false" ht="12.75" hidden="false" customHeight="true" outlineLevel="0" collapsed="false">
      <c r="A18" s="17" t="n">
        <v>14</v>
      </c>
      <c r="B18" s="132" t="n">
        <v>2017</v>
      </c>
      <c r="C18" s="128" t="s">
        <v>292</v>
      </c>
      <c r="D18" s="129" t="n">
        <v>1200000</v>
      </c>
      <c r="E18" s="130"/>
      <c r="F18" s="128" t="s">
        <v>302</v>
      </c>
      <c r="G18" s="129" t="n">
        <f aca="false">D16</f>
        <v>1700000</v>
      </c>
      <c r="H18" s="129" t="n">
        <f aca="false">D28</f>
        <v>2300000</v>
      </c>
      <c r="I18" s="129" t="n">
        <f aca="false">D40</f>
        <v>3111764.70588235</v>
      </c>
    </row>
    <row r="19" customFormat="false" ht="12.75" hidden="false" customHeight="true" outlineLevel="0" collapsed="false">
      <c r="A19" s="17" t="n">
        <v>15</v>
      </c>
      <c r="B19" s="132" t="n">
        <v>2017</v>
      </c>
      <c r="C19" s="128" t="s">
        <v>293</v>
      </c>
      <c r="D19" s="129" t="n">
        <v>1300000</v>
      </c>
      <c r="E19" s="130"/>
      <c r="F19" s="126"/>
      <c r="G19" s="133"/>
      <c r="H19" s="133"/>
    </row>
    <row r="20" customFormat="false" ht="12.75" hidden="false" customHeight="true" outlineLevel="0" collapsed="false">
      <c r="A20" s="17" t="n">
        <v>16</v>
      </c>
      <c r="B20" s="132" t="n">
        <v>2017</v>
      </c>
      <c r="C20" s="128" t="s">
        <v>294</v>
      </c>
      <c r="D20" s="129" t="n">
        <v>1100000</v>
      </c>
      <c r="E20" s="130"/>
      <c r="F20" s="126"/>
      <c r="H20" s="134"/>
    </row>
    <row r="21" customFormat="false" ht="12.75" hidden="false" customHeight="true" outlineLevel="0" collapsed="false">
      <c r="A21" s="17" t="n">
        <v>17</v>
      </c>
      <c r="B21" s="132" t="n">
        <v>2017</v>
      </c>
      <c r="C21" s="128" t="s">
        <v>295</v>
      </c>
      <c r="D21" s="129" t="n">
        <v>1450000</v>
      </c>
      <c r="E21" s="130"/>
      <c r="F21" s="126"/>
      <c r="H21" s="134"/>
    </row>
    <row r="22" customFormat="false" ht="12.75" hidden="false" customHeight="true" outlineLevel="0" collapsed="false">
      <c r="A22" s="17" t="n">
        <v>18</v>
      </c>
      <c r="B22" s="132" t="n">
        <v>2017</v>
      </c>
      <c r="C22" s="128" t="s">
        <v>296</v>
      </c>
      <c r="D22" s="129" t="n">
        <v>1400000</v>
      </c>
      <c r="E22" s="130"/>
      <c r="F22" s="126"/>
      <c r="H22" s="134"/>
    </row>
    <row r="23" customFormat="false" ht="12.75" hidden="false" customHeight="true" outlineLevel="0" collapsed="false">
      <c r="A23" s="17" t="n">
        <v>19</v>
      </c>
      <c r="B23" s="132" t="n">
        <v>2017</v>
      </c>
      <c r="C23" s="128" t="s">
        <v>297</v>
      </c>
      <c r="D23" s="129" t="n">
        <v>2000000</v>
      </c>
      <c r="E23" s="130"/>
      <c r="F23" s="126"/>
      <c r="H23" s="134"/>
    </row>
    <row r="24" customFormat="false" ht="12.75" hidden="false" customHeight="true" outlineLevel="0" collapsed="false">
      <c r="A24" s="17" t="n">
        <v>20</v>
      </c>
      <c r="B24" s="132" t="n">
        <v>2017</v>
      </c>
      <c r="C24" s="128" t="s">
        <v>298</v>
      </c>
      <c r="D24" s="129" t="n">
        <v>1780000</v>
      </c>
      <c r="E24" s="130"/>
      <c r="F24" s="126"/>
      <c r="H24" s="134"/>
    </row>
    <row r="25" customFormat="false" ht="12.75" hidden="false" customHeight="true" outlineLevel="0" collapsed="false">
      <c r="A25" s="17" t="n">
        <v>21</v>
      </c>
      <c r="B25" s="132" t="n">
        <v>2017</v>
      </c>
      <c r="C25" s="128" t="s">
        <v>299</v>
      </c>
      <c r="D25" s="129" t="n">
        <v>1650000</v>
      </c>
      <c r="E25" s="130"/>
      <c r="F25" s="126"/>
      <c r="H25" s="134"/>
    </row>
    <row r="26" customFormat="false" ht="12.75" hidden="false" customHeight="true" outlineLevel="0" collapsed="false">
      <c r="A26" s="17" t="n">
        <v>22</v>
      </c>
      <c r="B26" s="132" t="n">
        <v>2017</v>
      </c>
      <c r="C26" s="128" t="s">
        <v>300</v>
      </c>
      <c r="D26" s="129" t="n">
        <v>1550000</v>
      </c>
      <c r="E26" s="130"/>
      <c r="F26" s="126"/>
      <c r="H26" s="134"/>
    </row>
    <row r="27" customFormat="false" ht="12.75" hidden="false" customHeight="true" outlineLevel="0" collapsed="false">
      <c r="A27" s="17" t="n">
        <v>23</v>
      </c>
      <c r="B27" s="132" t="n">
        <v>2017</v>
      </c>
      <c r="C27" s="128" t="s">
        <v>301</v>
      </c>
      <c r="D27" s="129" t="n">
        <v>1300000</v>
      </c>
      <c r="E27" s="130"/>
      <c r="F27" s="126"/>
      <c r="H27" s="134"/>
    </row>
    <row r="28" customFormat="false" ht="12.75" hidden="false" customHeight="true" outlineLevel="0" collapsed="false">
      <c r="A28" s="17" t="n">
        <v>24</v>
      </c>
      <c r="B28" s="132" t="n">
        <v>2017</v>
      </c>
      <c r="C28" s="128" t="s">
        <v>302</v>
      </c>
      <c r="D28" s="129" t="n">
        <v>2300000</v>
      </c>
      <c r="E28" s="130"/>
      <c r="F28" s="126"/>
      <c r="H28" s="134"/>
    </row>
    <row r="29" customFormat="false" ht="12.75" hidden="false" customHeight="true" outlineLevel="0" collapsed="false">
      <c r="B29" s="132" t="n">
        <v>2018</v>
      </c>
      <c r="C29" s="128" t="s">
        <v>291</v>
      </c>
      <c r="D29" s="135" t="n">
        <f aca="false">((D17-D5)/D5+1)*D17</f>
        <v>1666666.66666667</v>
      </c>
      <c r="E29" s="130"/>
      <c r="F29" s="126"/>
      <c r="H29" s="134"/>
    </row>
    <row r="30" customFormat="false" ht="12.75" hidden="false" customHeight="true" outlineLevel="0" collapsed="false">
      <c r="B30" s="132" t="n">
        <v>2018</v>
      </c>
      <c r="C30" s="128" t="s">
        <v>292</v>
      </c>
      <c r="D30" s="135" t="n">
        <f aca="false">((D18-D6)/D6+1)*D18</f>
        <v>1920000</v>
      </c>
      <c r="E30" s="130"/>
      <c r="F30" s="126"/>
      <c r="H30" s="134"/>
    </row>
    <row r="31" customFormat="false" ht="12.75" hidden="false" customHeight="true" outlineLevel="0" collapsed="false">
      <c r="B31" s="132" t="n">
        <v>2018</v>
      </c>
      <c r="C31" s="128" t="s">
        <v>293</v>
      </c>
      <c r="D31" s="135" t="n">
        <f aca="false">((D19-D7)/D7+1)*D19</f>
        <v>2086419.75308642</v>
      </c>
      <c r="E31" s="130"/>
      <c r="F31" s="126"/>
      <c r="H31" s="134"/>
    </row>
    <row r="32" customFormat="false" ht="12.75" hidden="false" customHeight="true" outlineLevel="0" collapsed="false">
      <c r="B32" s="132" t="n">
        <v>2018</v>
      </c>
      <c r="C32" s="128" t="s">
        <v>294</v>
      </c>
      <c r="D32" s="135" t="n">
        <f aca="false">((D20-D8)/D8+1)*D20</f>
        <v>1382857.14285714</v>
      </c>
      <c r="E32" s="130"/>
      <c r="F32" s="126"/>
      <c r="H32" s="134"/>
    </row>
    <row r="33" customFormat="false" ht="12.75" hidden="false" customHeight="true" outlineLevel="0" collapsed="false">
      <c r="B33" s="132" t="n">
        <v>2018</v>
      </c>
      <c r="C33" s="128" t="s">
        <v>295</v>
      </c>
      <c r="D33" s="135" t="n">
        <f aca="false">((D21-D9)/D9+1)*D21</f>
        <v>2123737.37373737</v>
      </c>
      <c r="E33" s="130"/>
      <c r="F33" s="126"/>
      <c r="H33" s="134"/>
    </row>
    <row r="34" customFormat="false" ht="12.75" hidden="false" customHeight="true" outlineLevel="0" collapsed="false">
      <c r="B34" s="132" t="n">
        <v>2018</v>
      </c>
      <c r="C34" s="128" t="s">
        <v>296</v>
      </c>
      <c r="D34" s="135" t="n">
        <f aca="false">((D22-D10)/D10+1)*D22</f>
        <v>1960000</v>
      </c>
      <c r="E34" s="130"/>
      <c r="F34" s="126"/>
      <c r="H34" s="134"/>
    </row>
    <row r="35" customFormat="false" ht="12.75" hidden="false" customHeight="true" outlineLevel="0" collapsed="false">
      <c r="B35" s="132" t="n">
        <v>2018</v>
      </c>
      <c r="C35" s="128" t="s">
        <v>297</v>
      </c>
      <c r="D35" s="135" t="n">
        <f aca="false">((D23-D11)/D11+1)*D23</f>
        <v>3076923.07692308</v>
      </c>
      <c r="E35" s="130"/>
      <c r="F35" s="126"/>
      <c r="H35" s="134"/>
    </row>
    <row r="36" customFormat="false" ht="12.75" hidden="false" customHeight="true" outlineLevel="0" collapsed="false">
      <c r="B36" s="132" t="n">
        <v>2018</v>
      </c>
      <c r="C36" s="128" t="s">
        <v>298</v>
      </c>
      <c r="D36" s="135" t="n">
        <f aca="false">((D24-D12)/D12+1)*D24</f>
        <v>2534720</v>
      </c>
      <c r="E36" s="130"/>
      <c r="F36" s="126"/>
      <c r="H36" s="134"/>
    </row>
    <row r="37" customFormat="false" ht="12.75" hidden="false" customHeight="true" outlineLevel="0" collapsed="false">
      <c r="B37" s="132" t="n">
        <v>2018</v>
      </c>
      <c r="C37" s="128" t="s">
        <v>299</v>
      </c>
      <c r="D37" s="135" t="n">
        <f aca="false">((D25-D13)/D13+1)*D25</f>
        <v>2367391.30434783</v>
      </c>
      <c r="E37" s="130"/>
      <c r="F37" s="126"/>
      <c r="H37" s="134"/>
    </row>
    <row r="38" customFormat="false" ht="12.75" hidden="false" customHeight="true" outlineLevel="0" collapsed="false">
      <c r="B38" s="132" t="n">
        <v>2018</v>
      </c>
      <c r="C38" s="128" t="s">
        <v>300</v>
      </c>
      <c r="D38" s="135" t="n">
        <f aca="false">((D26-D14)/D14+1)*D26</f>
        <v>2451530.6122449</v>
      </c>
      <c r="E38" s="130"/>
      <c r="F38" s="126"/>
      <c r="H38" s="134"/>
    </row>
    <row r="39" customFormat="false" ht="12.75" hidden="false" customHeight="true" outlineLevel="0" collapsed="false">
      <c r="B39" s="132" t="n">
        <v>2018</v>
      </c>
      <c r="C39" s="128" t="s">
        <v>301</v>
      </c>
      <c r="D39" s="135" t="n">
        <f aca="false">((D27-D15)/D15+1)*D27</f>
        <v>1877777.77777778</v>
      </c>
      <c r="E39" s="130"/>
      <c r="F39" s="126"/>
      <c r="H39" s="134"/>
    </row>
    <row r="40" customFormat="false" ht="12.75" hidden="false" customHeight="true" outlineLevel="0" collapsed="false">
      <c r="B40" s="132" t="n">
        <v>2018</v>
      </c>
      <c r="C40" s="128" t="s">
        <v>302</v>
      </c>
      <c r="D40" s="135" t="n">
        <f aca="false">((D28-D16)/D16+1)*D28</f>
        <v>3111764.70588235</v>
      </c>
      <c r="E40" s="130"/>
      <c r="H40" s="136"/>
    </row>
    <row r="41" customFormat="false" ht="12.75" hidden="false" customHeight="true" outlineLevel="0" collapsed="false">
      <c r="B41" s="137"/>
      <c r="C41" s="138"/>
      <c r="H41" s="136"/>
    </row>
    <row r="42" customFormat="false" ht="12.75" hidden="false" customHeight="true" outlineLevel="0" collapsed="false">
      <c r="B42" s="137"/>
      <c r="C42" s="138"/>
    </row>
    <row r="43" customFormat="false" ht="12.75" hidden="false" customHeight="true" outlineLevel="0" collapsed="false">
      <c r="B43" s="137"/>
      <c r="C43" s="138"/>
    </row>
  </sheetData>
  <mergeCells count="3">
    <mergeCell ref="B3:B4"/>
    <mergeCell ref="C3:C4"/>
    <mergeCell ref="D3:D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83</v>
      </c>
      <c r="B1" s="0" t="s">
        <v>289</v>
      </c>
      <c r="C1" s="0" t="s">
        <v>303</v>
      </c>
      <c r="D1" s="0" t="s">
        <v>304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en-US</dc:language>
  <cp:lastModifiedBy/>
  <dcterms:modified xsi:type="dcterms:W3CDTF">2025-10-25T20:24:34Z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