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ccel" sheetId="1" state="visible" r:id="rId2"/>
    <sheet name="cruise" sheetId="2" state="visible" r:id="rId3"/>
    <sheet name="decel" sheetId="3" state="visible" r:id="rId4"/>
  </sheets>
  <definedNames>
    <definedName function="false" hidden="false" localSheetId="0" name="d" vbProcedure="false">accel!$B$3</definedName>
    <definedName function="false" hidden="false" localSheetId="0" name="s0" vbProcedure="false">accel!$B$1</definedName>
    <definedName function="false" hidden="false" localSheetId="0" name="sd" vbProcedure="false">accel!$B$2</definedName>
    <definedName function="false" hidden="false" localSheetId="0" name="x0" vbProcedure="false">accel!$B$4</definedName>
    <definedName function="false" hidden="false" localSheetId="0" name="xd" vbProcedure="false">accel!$B$6</definedName>
    <definedName function="false" hidden="false" localSheetId="1" name="d" vbProcedure="false">cruise!$B$3</definedName>
    <definedName function="false" hidden="false" localSheetId="1" name="s0" vbProcedure="false">cruise!$B$1</definedName>
    <definedName function="false" hidden="false" localSheetId="1" name="sd" vbProcedure="false">cruise!$B$2</definedName>
    <definedName function="false" hidden="false" localSheetId="1" name="x0" vbProcedure="false">cruise!$B$4</definedName>
    <definedName function="false" hidden="false" localSheetId="2" name="d" vbProcedure="false">decel!$B$3</definedName>
    <definedName function="false" hidden="false" localSheetId="2" name="s0" vbProcedure="false">decel!$B$1</definedName>
    <definedName function="false" hidden="false" localSheetId="2" name="sd" vbProcedure="false">decel!$B$2</definedName>
    <definedName function="false" hidden="false" localSheetId="2" name="x0" vbProcedure="false">decel!$B$4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<sst xmlns="http://schemas.openxmlformats.org/spreadsheetml/2006/main" count="48" uniqueCount="14">
  <si>
    <r>
      <rPr>
        <b val="true"/>
        <sz val="10"/>
        <rFont val="Arial"/>
        <family val="2"/>
        <charset val="1"/>
      </rPr>
      <t xml:space="preserve">s</t>
    </r>
    <r>
      <rPr>
        <b val="true"/>
        <vertAlign val="subscript"/>
        <sz val="10"/>
        <rFont val="Arial"/>
        <family val="2"/>
        <charset val="1"/>
      </rPr>
      <t xml:space="preserve">0</t>
    </r>
  </si>
  <si>
    <t xml:space="preserve">rev/s</t>
  </si>
  <si>
    <r>
      <rPr>
        <b val="true"/>
        <sz val="10"/>
        <rFont val="Arial"/>
        <family val="2"/>
        <charset val="1"/>
      </rPr>
      <t xml:space="preserve">s</t>
    </r>
    <r>
      <rPr>
        <b val="true"/>
        <vertAlign val="subscript"/>
        <sz val="10"/>
        <rFont val="Arial"/>
        <family val="2"/>
        <charset val="1"/>
      </rPr>
      <t xml:space="preserve">d</t>
    </r>
  </si>
  <si>
    <t xml:space="preserve">d</t>
  </si>
  <si>
    <t xml:space="preserve">s</t>
  </si>
  <si>
    <r>
      <rPr>
        <b val="true"/>
        <sz val="10"/>
        <rFont val="Arial"/>
        <family val="2"/>
        <charset val="1"/>
      </rPr>
      <t xml:space="preserve">x</t>
    </r>
    <r>
      <rPr>
        <b val="true"/>
        <vertAlign val="subscript"/>
        <sz val="10"/>
        <rFont val="Arial"/>
        <family val="2"/>
        <charset val="1"/>
      </rPr>
      <t xml:space="preserve">0</t>
    </r>
  </si>
  <si>
    <t xml:space="preserve">steps</t>
  </si>
  <si>
    <r>
      <rPr>
        <b val="true"/>
        <sz val="10"/>
        <rFont val="Arial"/>
        <family val="2"/>
        <charset val="1"/>
      </rPr>
      <t xml:space="preserve">x</t>
    </r>
    <r>
      <rPr>
        <b val="true"/>
        <vertAlign val="subscript"/>
        <sz val="10"/>
        <rFont val="Arial"/>
        <family val="2"/>
        <charset val="1"/>
      </rPr>
      <t xml:space="preserve">d</t>
    </r>
  </si>
  <si>
    <t xml:space="preserve">∆x</t>
  </si>
  <si>
    <t xml:space="preserve">tdivs</t>
  </si>
  <si>
    <t xml:space="preserve">t</t>
  </si>
  <si>
    <t xml:space="preserve">a(t)</t>
  </si>
  <si>
    <t xml:space="preserve">s(t)</t>
  </si>
  <si>
    <t xml:space="preserve">x(t)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</si>
</sst>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0.0000"/>
    <numFmt numFmtId="167" formatCode="0.00E+00"/>
    <numFmt numFmtId="168" formatCode="0.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vertAlign val="subscript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AADCF7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accel(t)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accel!$B$11:$B$11</c:f>
              <c:strCache>
                <c:ptCount val="1"/>
                <c:pt idx="0">
                  <c:v>a(t)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accel!$A$12:$A$32</c:f>
              <c:numCache>
                <c:formatCode>General</c:formatCode>
                <c:ptCount val="21"/>
                <c:pt idx="0">
                  <c:v>0</c:v>
                </c:pt>
                <c:pt idx="1">
                  <c:v>0.0125</c:v>
                </c:pt>
                <c:pt idx="2">
                  <c:v>0.025</c:v>
                </c:pt>
                <c:pt idx="3">
                  <c:v>0.0375</c:v>
                </c:pt>
                <c:pt idx="4">
                  <c:v>0.05</c:v>
                </c:pt>
                <c:pt idx="5">
                  <c:v>0.0625</c:v>
                </c:pt>
                <c:pt idx="6">
                  <c:v>0.075</c:v>
                </c:pt>
                <c:pt idx="7">
                  <c:v>0.0875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</c:v>
                </c:pt>
                <c:pt idx="12">
                  <c:v>0.15</c:v>
                </c:pt>
                <c:pt idx="13">
                  <c:v>0.1625</c:v>
                </c:pt>
                <c:pt idx="14">
                  <c:v>0.175</c:v>
                </c:pt>
                <c:pt idx="15">
                  <c:v>0.1875</c:v>
                </c:pt>
                <c:pt idx="16">
                  <c:v>0.2</c:v>
                </c:pt>
                <c:pt idx="17">
                  <c:v>0.2125</c:v>
                </c:pt>
                <c:pt idx="18">
                  <c:v>0.225</c:v>
                </c:pt>
                <c:pt idx="19">
                  <c:v>0.2375</c:v>
                </c:pt>
                <c:pt idx="20">
                  <c:v>0.25</c:v>
                </c:pt>
              </c:numCache>
            </c:numRef>
          </c:xVal>
          <c:yVal>
            <c:numRef>
              <c:f>accel!$B$12:$B$32</c:f>
              <c:numCache>
                <c:formatCode>General</c:formatCode>
                <c:ptCount val="21"/>
                <c:pt idx="0">
                  <c:v>0</c:v>
                </c:pt>
                <c:pt idx="1">
                  <c:v>1.15506621543438</c:v>
                </c:pt>
                <c:pt idx="2">
                  <c:v>4.50719893275124</c:v>
                </c:pt>
                <c:pt idx="3">
                  <c:v>9.72826804589764</c:v>
                </c:pt>
                <c:pt idx="4">
                  <c:v>16.3071989327512</c:v>
                </c:pt>
                <c:pt idx="5">
                  <c:v>23.6</c:v>
                </c:pt>
                <c:pt idx="6">
                  <c:v>30.8928010672488</c:v>
                </c:pt>
                <c:pt idx="7">
                  <c:v>37.4717319541024</c:v>
                </c:pt>
                <c:pt idx="8">
                  <c:v>42.6928010672488</c:v>
                </c:pt>
                <c:pt idx="9">
                  <c:v>46.0449337845656</c:v>
                </c:pt>
                <c:pt idx="10">
                  <c:v>47.2</c:v>
                </c:pt>
                <c:pt idx="11">
                  <c:v>46.0449337845656</c:v>
                </c:pt>
                <c:pt idx="12">
                  <c:v>42.6928010672488</c:v>
                </c:pt>
                <c:pt idx="13">
                  <c:v>37.4717319541024</c:v>
                </c:pt>
                <c:pt idx="14">
                  <c:v>30.8928010672488</c:v>
                </c:pt>
                <c:pt idx="15">
                  <c:v>23.6</c:v>
                </c:pt>
                <c:pt idx="16">
                  <c:v>16.3071989327512</c:v>
                </c:pt>
                <c:pt idx="17">
                  <c:v>9.72826804589762</c:v>
                </c:pt>
                <c:pt idx="18">
                  <c:v>4.50719893275124</c:v>
                </c:pt>
                <c:pt idx="19">
                  <c:v>1.15506621543438</c:v>
                </c:pt>
                <c:pt idx="20">
                  <c:v>0</c:v>
                </c:pt>
              </c:numCache>
            </c:numRef>
          </c:yVal>
          <c:smooth val="0"/>
        </c:ser>
        <c:axId val="11441992"/>
        <c:axId val="51683086"/>
      </c:scatterChart>
      <c:valAx>
        <c:axId val="11441992"/>
        <c:scaling>
          <c:orientation val="minMax"/>
        </c:scaling>
        <c:delete val="0"/>
        <c:axPos val="b"/>
        <c:numFmt formatCode="0.00E+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683086"/>
        <c:crosses val="autoZero"/>
        <c:crossBetween val="midCat"/>
      </c:valAx>
      <c:valAx>
        <c:axId val="5168308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E+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44199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speed(t)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accel!$C$11:$C$11</c:f>
              <c:strCache>
                <c:ptCount val="1"/>
                <c:pt idx="0">
                  <c:v>s(t)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accel!$A$12:$A$32</c:f>
              <c:numCache>
                <c:formatCode>General</c:formatCode>
                <c:ptCount val="21"/>
                <c:pt idx="0">
                  <c:v>0</c:v>
                </c:pt>
                <c:pt idx="1">
                  <c:v>0.0125</c:v>
                </c:pt>
                <c:pt idx="2">
                  <c:v>0.025</c:v>
                </c:pt>
                <c:pt idx="3">
                  <c:v>0.0375</c:v>
                </c:pt>
                <c:pt idx="4">
                  <c:v>0.05</c:v>
                </c:pt>
                <c:pt idx="5">
                  <c:v>0.0625</c:v>
                </c:pt>
                <c:pt idx="6">
                  <c:v>0.075</c:v>
                </c:pt>
                <c:pt idx="7">
                  <c:v>0.0875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</c:v>
                </c:pt>
                <c:pt idx="12">
                  <c:v>0.15</c:v>
                </c:pt>
                <c:pt idx="13">
                  <c:v>0.1625</c:v>
                </c:pt>
                <c:pt idx="14">
                  <c:v>0.175</c:v>
                </c:pt>
                <c:pt idx="15">
                  <c:v>0.1875</c:v>
                </c:pt>
                <c:pt idx="16">
                  <c:v>0.2</c:v>
                </c:pt>
                <c:pt idx="17">
                  <c:v>0.2125</c:v>
                </c:pt>
                <c:pt idx="18">
                  <c:v>0.225</c:v>
                </c:pt>
                <c:pt idx="19">
                  <c:v>0.2375</c:v>
                </c:pt>
                <c:pt idx="20">
                  <c:v>0.25</c:v>
                </c:pt>
              </c:numCache>
            </c:numRef>
          </c:xVal>
          <c:yVal>
            <c:numRef>
              <c:f>accel!$C$12:$C$32</c:f>
              <c:numCache>
                <c:formatCode>General</c:formatCode>
                <c:ptCount val="21"/>
                <c:pt idx="0">
                  <c:v>0.1</c:v>
                </c:pt>
                <c:pt idx="1">
                  <c:v>0.104828665290378</c:v>
                </c:pt>
                <c:pt idx="2">
                  <c:v>0.138061322564703</c:v>
                </c:pt>
                <c:pt idx="3">
                  <c:v>0.225321583169286</c:v>
                </c:pt>
                <c:pt idx="4">
                  <c:v>0.386944460204025</c:v>
                </c:pt>
                <c:pt idx="5">
                  <c:v>0.635985835757818</c:v>
                </c:pt>
                <c:pt idx="6">
                  <c:v>0.976944460204025</c:v>
                </c:pt>
                <c:pt idx="7">
                  <c:v>1.40532158316929</c:v>
                </c:pt>
                <c:pt idx="8">
                  <c:v>1.9080613225647</c:v>
                </c:pt>
                <c:pt idx="9">
                  <c:v>2.46482866529038</c:v>
                </c:pt>
                <c:pt idx="10">
                  <c:v>3.05</c:v>
                </c:pt>
                <c:pt idx="11">
                  <c:v>3.63517133470962</c:v>
                </c:pt>
                <c:pt idx="12">
                  <c:v>4.1919386774353</c:v>
                </c:pt>
                <c:pt idx="13">
                  <c:v>4.69467841683071</c:v>
                </c:pt>
                <c:pt idx="14">
                  <c:v>5.12305553979598</c:v>
                </c:pt>
                <c:pt idx="15">
                  <c:v>5.46401416424218</c:v>
                </c:pt>
                <c:pt idx="16">
                  <c:v>5.71305553979598</c:v>
                </c:pt>
                <c:pt idx="17">
                  <c:v>5.87467841683071</c:v>
                </c:pt>
                <c:pt idx="18">
                  <c:v>5.9619386774353</c:v>
                </c:pt>
                <c:pt idx="19">
                  <c:v>5.99517133470962</c:v>
                </c:pt>
                <c:pt idx="20">
                  <c:v>6</c:v>
                </c:pt>
              </c:numCache>
            </c:numRef>
          </c:yVal>
          <c:smooth val="0"/>
        </c:ser>
        <c:axId val="41977884"/>
        <c:axId val="6425498"/>
      </c:scatterChart>
      <c:valAx>
        <c:axId val="419778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25498"/>
        <c:crosses val="autoZero"/>
        <c:crossBetween val="midCat"/>
      </c:valAx>
      <c:valAx>
        <c:axId val="642549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97788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pos(t)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accel!$D$11:$D$11</c:f>
              <c:strCache>
                <c:ptCount val="1"/>
                <c:pt idx="0">
                  <c:v>x(t)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accel!$A$12:$A$32</c:f>
              <c:numCache>
                <c:formatCode>General</c:formatCode>
                <c:ptCount val="21"/>
                <c:pt idx="0">
                  <c:v>0</c:v>
                </c:pt>
                <c:pt idx="1">
                  <c:v>0.0125</c:v>
                </c:pt>
                <c:pt idx="2">
                  <c:v>0.025</c:v>
                </c:pt>
                <c:pt idx="3">
                  <c:v>0.0375</c:v>
                </c:pt>
                <c:pt idx="4">
                  <c:v>0.05</c:v>
                </c:pt>
                <c:pt idx="5">
                  <c:v>0.0625</c:v>
                </c:pt>
                <c:pt idx="6">
                  <c:v>0.075</c:v>
                </c:pt>
                <c:pt idx="7">
                  <c:v>0.0875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</c:v>
                </c:pt>
                <c:pt idx="12">
                  <c:v>0.15</c:v>
                </c:pt>
                <c:pt idx="13">
                  <c:v>0.1625</c:v>
                </c:pt>
                <c:pt idx="14">
                  <c:v>0.175</c:v>
                </c:pt>
                <c:pt idx="15">
                  <c:v>0.1875</c:v>
                </c:pt>
                <c:pt idx="16">
                  <c:v>0.2</c:v>
                </c:pt>
                <c:pt idx="17">
                  <c:v>0.2125</c:v>
                </c:pt>
                <c:pt idx="18">
                  <c:v>0.225</c:v>
                </c:pt>
                <c:pt idx="19">
                  <c:v>0.2375</c:v>
                </c:pt>
                <c:pt idx="20">
                  <c:v>0.25</c:v>
                </c:pt>
              </c:numCache>
            </c:numRef>
          </c:xVal>
          <c:yVal>
            <c:numRef>
              <c:f>accel!$D$12:$D$32</c:f>
              <c:numCache>
                <c:formatCode>General</c:formatCode>
                <c:ptCount val="21"/>
                <c:pt idx="0">
                  <c:v>0</c:v>
                </c:pt>
                <c:pt idx="1">
                  <c:v>0.00126511443542052</c:v>
                </c:pt>
                <c:pt idx="2">
                  <c:v>0.0027394573315963</c:v>
                </c:pt>
                <c:pt idx="3">
                  <c:v>0.00494250573124562</c:v>
                </c:pt>
                <c:pt idx="4">
                  <c:v>0.00868336409754028</c:v>
                </c:pt>
                <c:pt idx="5">
                  <c:v>0.0149815635318879</c:v>
                </c:pt>
                <c:pt idx="6">
                  <c:v>0.0249672629662356</c:v>
                </c:pt>
                <c:pt idx="7">
                  <c:v>0.0397706213325303</c:v>
                </c:pt>
                <c:pt idx="8">
                  <c:v>0.0604111697321796</c:v>
                </c:pt>
                <c:pt idx="9">
                  <c:v>0.0876980126283554</c:v>
                </c:pt>
                <c:pt idx="10">
                  <c:v>0.122150627063776</c:v>
                </c:pt>
                <c:pt idx="11">
                  <c:v>0.163948012628355</c:v>
                </c:pt>
                <c:pt idx="12">
                  <c:v>0.21291116973218</c:v>
                </c:pt>
                <c:pt idx="13">
                  <c:v>0.26852062133253</c:v>
                </c:pt>
                <c:pt idx="14">
                  <c:v>0.329967262966236</c:v>
                </c:pt>
                <c:pt idx="15">
                  <c:v>0.396231563531888</c:v>
                </c:pt>
                <c:pt idx="16">
                  <c:v>0.46618336409754</c:v>
                </c:pt>
                <c:pt idx="17">
                  <c:v>0.538692505731246</c:v>
                </c:pt>
                <c:pt idx="18">
                  <c:v>0.612739457331596</c:v>
                </c:pt>
                <c:pt idx="19">
                  <c:v>0.687515114435421</c:v>
                </c:pt>
                <c:pt idx="20">
                  <c:v>0.7625</c:v>
                </c:pt>
              </c:numCache>
            </c:numRef>
          </c:yVal>
          <c:smooth val="0"/>
        </c:ser>
        <c:axId val="90593166"/>
        <c:axId val="4969369"/>
      </c:scatterChart>
      <c:valAx>
        <c:axId val="9059316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69369"/>
        <c:crosses val="autoZero"/>
        <c:crossBetween val="midCat"/>
      </c:valAx>
      <c:valAx>
        <c:axId val="496936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59316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accel(t)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cruise!$B$11:$B$11</c:f>
              <c:strCache>
                <c:ptCount val="1"/>
                <c:pt idx="0">
                  <c:v>a(t)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cruise!$A$12:$A$32</c:f>
              <c:numCache>
                <c:formatCode>General</c:formatCode>
                <c:ptCount val="21"/>
                <c:pt idx="0">
                  <c:v>0</c:v>
                </c:pt>
                <c:pt idx="1">
                  <c:v>0.0375</c:v>
                </c:pt>
                <c:pt idx="2">
                  <c:v>0.075</c:v>
                </c:pt>
                <c:pt idx="3">
                  <c:v>0.1125</c:v>
                </c:pt>
                <c:pt idx="4">
                  <c:v>0.15</c:v>
                </c:pt>
                <c:pt idx="5">
                  <c:v>0.1875</c:v>
                </c:pt>
                <c:pt idx="6">
                  <c:v>0.225</c:v>
                </c:pt>
                <c:pt idx="7">
                  <c:v>0.2625</c:v>
                </c:pt>
                <c:pt idx="8">
                  <c:v>0.3</c:v>
                </c:pt>
                <c:pt idx="9">
                  <c:v>0.3375</c:v>
                </c:pt>
                <c:pt idx="10">
                  <c:v>0.375</c:v>
                </c:pt>
                <c:pt idx="11">
                  <c:v>0.4125</c:v>
                </c:pt>
                <c:pt idx="12">
                  <c:v>0.45</c:v>
                </c:pt>
                <c:pt idx="13">
                  <c:v>0.4875</c:v>
                </c:pt>
                <c:pt idx="14">
                  <c:v>0.525</c:v>
                </c:pt>
                <c:pt idx="15">
                  <c:v>0.5625</c:v>
                </c:pt>
                <c:pt idx="16">
                  <c:v>0.6</c:v>
                </c:pt>
                <c:pt idx="17">
                  <c:v>0.6375</c:v>
                </c:pt>
                <c:pt idx="18">
                  <c:v>0.675</c:v>
                </c:pt>
                <c:pt idx="19">
                  <c:v>0.7125</c:v>
                </c:pt>
                <c:pt idx="20">
                  <c:v>0.75</c:v>
                </c:pt>
              </c:numCache>
            </c:numRef>
          </c:xVal>
          <c:yVal>
            <c:numRef>
              <c:f>cruise!$B$12:$B$32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axId val="99116028"/>
        <c:axId val="82686563"/>
      </c:scatterChart>
      <c:valAx>
        <c:axId val="991160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686563"/>
        <c:crosses val="autoZero"/>
        <c:crossBetween val="midCat"/>
      </c:valAx>
      <c:valAx>
        <c:axId val="8268656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E+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11602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speed(t)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cruise!$C$11:$C$11</c:f>
              <c:strCache>
                <c:ptCount val="1"/>
                <c:pt idx="0">
                  <c:v>s(t)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cruise!$A$12:$A$32</c:f>
              <c:numCache>
                <c:formatCode>General</c:formatCode>
                <c:ptCount val="21"/>
                <c:pt idx="0">
                  <c:v>0</c:v>
                </c:pt>
                <c:pt idx="1">
                  <c:v>0.0375</c:v>
                </c:pt>
                <c:pt idx="2">
                  <c:v>0.075</c:v>
                </c:pt>
                <c:pt idx="3">
                  <c:v>0.1125</c:v>
                </c:pt>
                <c:pt idx="4">
                  <c:v>0.15</c:v>
                </c:pt>
                <c:pt idx="5">
                  <c:v>0.1875</c:v>
                </c:pt>
                <c:pt idx="6">
                  <c:v>0.225</c:v>
                </c:pt>
                <c:pt idx="7">
                  <c:v>0.2625</c:v>
                </c:pt>
                <c:pt idx="8">
                  <c:v>0.3</c:v>
                </c:pt>
                <c:pt idx="9">
                  <c:v>0.3375</c:v>
                </c:pt>
                <c:pt idx="10">
                  <c:v>0.375</c:v>
                </c:pt>
                <c:pt idx="11">
                  <c:v>0.4125</c:v>
                </c:pt>
                <c:pt idx="12">
                  <c:v>0.45</c:v>
                </c:pt>
                <c:pt idx="13">
                  <c:v>0.4875</c:v>
                </c:pt>
                <c:pt idx="14">
                  <c:v>0.525</c:v>
                </c:pt>
                <c:pt idx="15">
                  <c:v>0.5625</c:v>
                </c:pt>
                <c:pt idx="16">
                  <c:v>0.6</c:v>
                </c:pt>
                <c:pt idx="17">
                  <c:v>0.6375</c:v>
                </c:pt>
                <c:pt idx="18">
                  <c:v>0.675</c:v>
                </c:pt>
                <c:pt idx="19">
                  <c:v>0.7125</c:v>
                </c:pt>
                <c:pt idx="20">
                  <c:v>0.75</c:v>
                </c:pt>
              </c:numCache>
            </c:numRef>
          </c:xVal>
          <c:yVal>
            <c:numRef>
              <c:f>cruise!$C$12:$C$32</c:f>
              <c:numCache>
                <c:formatCode>General</c:formatCode>
                <c:ptCount val="2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</c:numCache>
            </c:numRef>
          </c:yVal>
          <c:smooth val="0"/>
        </c:ser>
        <c:axId val="33732087"/>
        <c:axId val="31297891"/>
      </c:scatterChart>
      <c:valAx>
        <c:axId val="3373208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297891"/>
        <c:crosses val="autoZero"/>
        <c:crossBetween val="midCat"/>
      </c:valAx>
      <c:valAx>
        <c:axId val="3129789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73208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pos(t)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cruise!$D$11:$D$11</c:f>
              <c:strCache>
                <c:ptCount val="1"/>
                <c:pt idx="0">
                  <c:v>x(t)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cruise!$A$12:$A$32</c:f>
              <c:numCache>
                <c:formatCode>General</c:formatCode>
                <c:ptCount val="21"/>
                <c:pt idx="0">
                  <c:v>0</c:v>
                </c:pt>
                <c:pt idx="1">
                  <c:v>0.0375</c:v>
                </c:pt>
                <c:pt idx="2">
                  <c:v>0.075</c:v>
                </c:pt>
                <c:pt idx="3">
                  <c:v>0.1125</c:v>
                </c:pt>
                <c:pt idx="4">
                  <c:v>0.15</c:v>
                </c:pt>
                <c:pt idx="5">
                  <c:v>0.1875</c:v>
                </c:pt>
                <c:pt idx="6">
                  <c:v>0.225</c:v>
                </c:pt>
                <c:pt idx="7">
                  <c:v>0.2625</c:v>
                </c:pt>
                <c:pt idx="8">
                  <c:v>0.3</c:v>
                </c:pt>
                <c:pt idx="9">
                  <c:v>0.3375</c:v>
                </c:pt>
                <c:pt idx="10">
                  <c:v>0.375</c:v>
                </c:pt>
                <c:pt idx="11">
                  <c:v>0.4125</c:v>
                </c:pt>
                <c:pt idx="12">
                  <c:v>0.45</c:v>
                </c:pt>
                <c:pt idx="13">
                  <c:v>0.4875</c:v>
                </c:pt>
                <c:pt idx="14">
                  <c:v>0.525</c:v>
                </c:pt>
                <c:pt idx="15">
                  <c:v>0.5625</c:v>
                </c:pt>
                <c:pt idx="16">
                  <c:v>0.6</c:v>
                </c:pt>
                <c:pt idx="17">
                  <c:v>0.6375</c:v>
                </c:pt>
                <c:pt idx="18">
                  <c:v>0.675</c:v>
                </c:pt>
                <c:pt idx="19">
                  <c:v>0.7125</c:v>
                </c:pt>
                <c:pt idx="20">
                  <c:v>0.75</c:v>
                </c:pt>
              </c:numCache>
            </c:numRef>
          </c:xVal>
          <c:yVal>
            <c:numRef>
              <c:f>cruise!$D$12:$D$32</c:f>
              <c:numCache>
                <c:formatCode>General</c:formatCode>
                <c:ptCount val="21"/>
                <c:pt idx="0">
                  <c:v>0.7625</c:v>
                </c:pt>
                <c:pt idx="1">
                  <c:v>0.9875</c:v>
                </c:pt>
                <c:pt idx="2">
                  <c:v>1.2125</c:v>
                </c:pt>
                <c:pt idx="3">
                  <c:v>1.4375</c:v>
                </c:pt>
                <c:pt idx="4">
                  <c:v>1.6625</c:v>
                </c:pt>
                <c:pt idx="5">
                  <c:v>1.8875</c:v>
                </c:pt>
                <c:pt idx="6">
                  <c:v>2.1125</c:v>
                </c:pt>
                <c:pt idx="7">
                  <c:v>2.3375</c:v>
                </c:pt>
                <c:pt idx="8">
                  <c:v>2.5625</c:v>
                </c:pt>
                <c:pt idx="9">
                  <c:v>2.7875</c:v>
                </c:pt>
                <c:pt idx="10">
                  <c:v>3.0125</c:v>
                </c:pt>
                <c:pt idx="11">
                  <c:v>3.2375</c:v>
                </c:pt>
                <c:pt idx="12">
                  <c:v>3.4625</c:v>
                </c:pt>
                <c:pt idx="13">
                  <c:v>3.6875</c:v>
                </c:pt>
                <c:pt idx="14">
                  <c:v>3.9125</c:v>
                </c:pt>
                <c:pt idx="15">
                  <c:v>4.1375</c:v>
                </c:pt>
                <c:pt idx="16">
                  <c:v>4.3625</c:v>
                </c:pt>
                <c:pt idx="17">
                  <c:v>4.5875</c:v>
                </c:pt>
                <c:pt idx="18">
                  <c:v>4.8125</c:v>
                </c:pt>
                <c:pt idx="19">
                  <c:v>5.0375</c:v>
                </c:pt>
                <c:pt idx="20">
                  <c:v>5.2625</c:v>
                </c:pt>
              </c:numCache>
            </c:numRef>
          </c:yVal>
          <c:smooth val="0"/>
        </c:ser>
        <c:axId val="26043685"/>
        <c:axId val="57364259"/>
      </c:scatterChart>
      <c:valAx>
        <c:axId val="26043685"/>
        <c:scaling>
          <c:orientation val="minMax"/>
        </c:scaling>
        <c:delete val="0"/>
        <c:axPos val="b"/>
        <c:numFmt formatCode="0.00E+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364259"/>
        <c:crossesAt val="0"/>
        <c:crossBetween val="midCat"/>
      </c:valAx>
      <c:valAx>
        <c:axId val="5736425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04368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accel(t)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decel!$B$11:$B$11</c:f>
              <c:strCache>
                <c:ptCount val="1"/>
                <c:pt idx="0">
                  <c:v>a(t)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decel!$A$12:$A$32</c:f>
              <c:numCache>
                <c:formatCode>General</c:formatCode>
                <c:ptCount val="21"/>
                <c:pt idx="0">
                  <c:v>0</c:v>
                </c:pt>
                <c:pt idx="1">
                  <c:v>0.0125</c:v>
                </c:pt>
                <c:pt idx="2">
                  <c:v>0.025</c:v>
                </c:pt>
                <c:pt idx="3">
                  <c:v>0.0375</c:v>
                </c:pt>
                <c:pt idx="4">
                  <c:v>0.05</c:v>
                </c:pt>
                <c:pt idx="5">
                  <c:v>0.0625</c:v>
                </c:pt>
                <c:pt idx="6">
                  <c:v>0.075</c:v>
                </c:pt>
                <c:pt idx="7">
                  <c:v>0.0875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</c:v>
                </c:pt>
                <c:pt idx="12">
                  <c:v>0.15</c:v>
                </c:pt>
                <c:pt idx="13">
                  <c:v>0.1625</c:v>
                </c:pt>
                <c:pt idx="14">
                  <c:v>0.175</c:v>
                </c:pt>
                <c:pt idx="15">
                  <c:v>0.1875</c:v>
                </c:pt>
                <c:pt idx="16">
                  <c:v>0.2</c:v>
                </c:pt>
                <c:pt idx="17">
                  <c:v>0.2125</c:v>
                </c:pt>
                <c:pt idx="18">
                  <c:v>0.225</c:v>
                </c:pt>
                <c:pt idx="19">
                  <c:v>0.2375</c:v>
                </c:pt>
                <c:pt idx="20">
                  <c:v>0.25</c:v>
                </c:pt>
              </c:numCache>
            </c:numRef>
          </c:xVal>
          <c:yVal>
            <c:numRef>
              <c:f>decel!$B$12:$B$32</c:f>
              <c:numCache>
                <c:formatCode>General</c:formatCode>
                <c:ptCount val="21"/>
                <c:pt idx="0">
                  <c:v>-0</c:v>
                </c:pt>
                <c:pt idx="1">
                  <c:v>-1.15506621543438</c:v>
                </c:pt>
                <c:pt idx="2">
                  <c:v>-4.50719893275124</c:v>
                </c:pt>
                <c:pt idx="3">
                  <c:v>-9.72826804589764</c:v>
                </c:pt>
                <c:pt idx="4">
                  <c:v>-16.3071989327512</c:v>
                </c:pt>
                <c:pt idx="5">
                  <c:v>-23.6</c:v>
                </c:pt>
                <c:pt idx="6">
                  <c:v>-30.8928010672488</c:v>
                </c:pt>
                <c:pt idx="7">
                  <c:v>-37.4717319541024</c:v>
                </c:pt>
                <c:pt idx="8">
                  <c:v>-42.6928010672488</c:v>
                </c:pt>
                <c:pt idx="9">
                  <c:v>-46.0449337845656</c:v>
                </c:pt>
                <c:pt idx="10">
                  <c:v>-47.2</c:v>
                </c:pt>
                <c:pt idx="11">
                  <c:v>-46.0449337845656</c:v>
                </c:pt>
                <c:pt idx="12">
                  <c:v>-42.6928010672488</c:v>
                </c:pt>
                <c:pt idx="13">
                  <c:v>-37.4717319541024</c:v>
                </c:pt>
                <c:pt idx="14">
                  <c:v>-30.8928010672488</c:v>
                </c:pt>
                <c:pt idx="15">
                  <c:v>-23.6</c:v>
                </c:pt>
                <c:pt idx="16">
                  <c:v>-16.3071989327512</c:v>
                </c:pt>
                <c:pt idx="17">
                  <c:v>-9.72826804589762</c:v>
                </c:pt>
                <c:pt idx="18">
                  <c:v>-4.50719893275124</c:v>
                </c:pt>
                <c:pt idx="19">
                  <c:v>-1.15506621543438</c:v>
                </c:pt>
                <c:pt idx="20">
                  <c:v>-0</c:v>
                </c:pt>
              </c:numCache>
            </c:numRef>
          </c:yVal>
          <c:smooth val="0"/>
        </c:ser>
        <c:axId val="42951161"/>
        <c:axId val="24392676"/>
      </c:scatterChart>
      <c:valAx>
        <c:axId val="4295116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392676"/>
        <c:crosses val="autoZero"/>
        <c:crossBetween val="midCat"/>
      </c:valAx>
      <c:valAx>
        <c:axId val="2439267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95116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speed(t)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decel!$C$11:$C$11</c:f>
              <c:strCache>
                <c:ptCount val="1"/>
                <c:pt idx="0">
                  <c:v>s(t)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decel!$A$12:$A$32</c:f>
              <c:numCache>
                <c:formatCode>General</c:formatCode>
                <c:ptCount val="21"/>
                <c:pt idx="0">
                  <c:v>0</c:v>
                </c:pt>
                <c:pt idx="1">
                  <c:v>0.0125</c:v>
                </c:pt>
                <c:pt idx="2">
                  <c:v>0.025</c:v>
                </c:pt>
                <c:pt idx="3">
                  <c:v>0.0375</c:v>
                </c:pt>
                <c:pt idx="4">
                  <c:v>0.05</c:v>
                </c:pt>
                <c:pt idx="5">
                  <c:v>0.0625</c:v>
                </c:pt>
                <c:pt idx="6">
                  <c:v>0.075</c:v>
                </c:pt>
                <c:pt idx="7">
                  <c:v>0.0875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</c:v>
                </c:pt>
                <c:pt idx="12">
                  <c:v>0.15</c:v>
                </c:pt>
                <c:pt idx="13">
                  <c:v>0.1625</c:v>
                </c:pt>
                <c:pt idx="14">
                  <c:v>0.175</c:v>
                </c:pt>
                <c:pt idx="15">
                  <c:v>0.1875</c:v>
                </c:pt>
                <c:pt idx="16">
                  <c:v>0.2</c:v>
                </c:pt>
                <c:pt idx="17">
                  <c:v>0.2125</c:v>
                </c:pt>
                <c:pt idx="18">
                  <c:v>0.225</c:v>
                </c:pt>
                <c:pt idx="19">
                  <c:v>0.2375</c:v>
                </c:pt>
                <c:pt idx="20">
                  <c:v>0.25</c:v>
                </c:pt>
              </c:numCache>
            </c:numRef>
          </c:xVal>
          <c:yVal>
            <c:numRef>
              <c:f>decel!$C$12:$C$32</c:f>
              <c:numCache>
                <c:formatCode>General</c:formatCode>
                <c:ptCount val="21"/>
                <c:pt idx="0">
                  <c:v>6</c:v>
                </c:pt>
                <c:pt idx="1">
                  <c:v>5.99517133470962</c:v>
                </c:pt>
                <c:pt idx="2">
                  <c:v>5.9619386774353</c:v>
                </c:pt>
                <c:pt idx="3">
                  <c:v>5.87467841683071</c:v>
                </c:pt>
                <c:pt idx="4">
                  <c:v>5.71305553979598</c:v>
                </c:pt>
                <c:pt idx="5">
                  <c:v>5.46401416424218</c:v>
                </c:pt>
                <c:pt idx="6">
                  <c:v>5.12305553979598</c:v>
                </c:pt>
                <c:pt idx="7">
                  <c:v>4.69467841683071</c:v>
                </c:pt>
                <c:pt idx="8">
                  <c:v>4.1919386774353</c:v>
                </c:pt>
                <c:pt idx="9">
                  <c:v>3.63517133470962</c:v>
                </c:pt>
                <c:pt idx="10">
                  <c:v>3.05</c:v>
                </c:pt>
                <c:pt idx="11">
                  <c:v>2.46482866529038</c:v>
                </c:pt>
                <c:pt idx="12">
                  <c:v>1.9080613225647</c:v>
                </c:pt>
                <c:pt idx="13">
                  <c:v>1.40532158316929</c:v>
                </c:pt>
                <c:pt idx="14">
                  <c:v>0.976944460204024</c:v>
                </c:pt>
                <c:pt idx="15">
                  <c:v>0.635985835757817</c:v>
                </c:pt>
                <c:pt idx="16">
                  <c:v>0.386944460204024</c:v>
                </c:pt>
                <c:pt idx="17">
                  <c:v>0.225321583169286</c:v>
                </c:pt>
                <c:pt idx="18">
                  <c:v>0.138061322564703</c:v>
                </c:pt>
                <c:pt idx="19">
                  <c:v>0.104828665290377</c:v>
                </c:pt>
                <c:pt idx="20">
                  <c:v>0.0999999999999996</c:v>
                </c:pt>
              </c:numCache>
            </c:numRef>
          </c:yVal>
          <c:smooth val="0"/>
        </c:ser>
        <c:axId val="53788994"/>
        <c:axId val="51495779"/>
      </c:scatterChart>
      <c:valAx>
        <c:axId val="5378899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495779"/>
        <c:crosses val="autoZero"/>
        <c:crossBetween val="midCat"/>
      </c:valAx>
      <c:valAx>
        <c:axId val="5149577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7889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pos(t)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decel!$D$11:$D$11</c:f>
              <c:strCache>
                <c:ptCount val="1"/>
                <c:pt idx="0">
                  <c:v>x(t)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decel!$A$12:$A$32</c:f>
              <c:numCache>
                <c:formatCode>General</c:formatCode>
                <c:ptCount val="21"/>
                <c:pt idx="0">
                  <c:v>0</c:v>
                </c:pt>
                <c:pt idx="1">
                  <c:v>0.0125</c:v>
                </c:pt>
                <c:pt idx="2">
                  <c:v>0.025</c:v>
                </c:pt>
                <c:pt idx="3">
                  <c:v>0.0375</c:v>
                </c:pt>
                <c:pt idx="4">
                  <c:v>0.05</c:v>
                </c:pt>
                <c:pt idx="5">
                  <c:v>0.0625</c:v>
                </c:pt>
                <c:pt idx="6">
                  <c:v>0.075</c:v>
                </c:pt>
                <c:pt idx="7">
                  <c:v>0.0875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</c:v>
                </c:pt>
                <c:pt idx="12">
                  <c:v>0.15</c:v>
                </c:pt>
                <c:pt idx="13">
                  <c:v>0.1625</c:v>
                </c:pt>
                <c:pt idx="14">
                  <c:v>0.175</c:v>
                </c:pt>
                <c:pt idx="15">
                  <c:v>0.1875</c:v>
                </c:pt>
                <c:pt idx="16">
                  <c:v>0.2</c:v>
                </c:pt>
                <c:pt idx="17">
                  <c:v>0.2125</c:v>
                </c:pt>
                <c:pt idx="18">
                  <c:v>0.225</c:v>
                </c:pt>
                <c:pt idx="19">
                  <c:v>0.2375</c:v>
                </c:pt>
                <c:pt idx="20">
                  <c:v>0.25</c:v>
                </c:pt>
              </c:numCache>
            </c:numRef>
          </c:xVal>
          <c:yVal>
            <c:numRef>
              <c:f>decel!$D$12:$D$32</c:f>
              <c:numCache>
                <c:formatCode>General</c:formatCode>
                <c:ptCount val="21"/>
                <c:pt idx="0">
                  <c:v>5.2625</c:v>
                </c:pt>
                <c:pt idx="1">
                  <c:v>5.33748488556458</c:v>
                </c:pt>
                <c:pt idx="2">
                  <c:v>5.4122605426684</c:v>
                </c:pt>
                <c:pt idx="3">
                  <c:v>5.48630749426875</c:v>
                </c:pt>
                <c:pt idx="4">
                  <c:v>5.55881663590246</c:v>
                </c:pt>
                <c:pt idx="5">
                  <c:v>5.62876843646811</c:v>
                </c:pt>
                <c:pt idx="6">
                  <c:v>5.69503273703377</c:v>
                </c:pt>
                <c:pt idx="7">
                  <c:v>5.75647937866747</c:v>
                </c:pt>
                <c:pt idx="8">
                  <c:v>5.81208883026782</c:v>
                </c:pt>
                <c:pt idx="9">
                  <c:v>5.86105198737165</c:v>
                </c:pt>
                <c:pt idx="10">
                  <c:v>5.90284937293622</c:v>
                </c:pt>
                <c:pt idx="11">
                  <c:v>5.93730198737164</c:v>
                </c:pt>
                <c:pt idx="12">
                  <c:v>5.96458883026782</c:v>
                </c:pt>
                <c:pt idx="13">
                  <c:v>5.98522937866747</c:v>
                </c:pt>
                <c:pt idx="14">
                  <c:v>6.00003273703377</c:v>
                </c:pt>
                <c:pt idx="15">
                  <c:v>6.01001843646811</c:v>
                </c:pt>
                <c:pt idx="16">
                  <c:v>6.01631663590246</c:v>
                </c:pt>
                <c:pt idx="17">
                  <c:v>6.02005749426875</c:v>
                </c:pt>
                <c:pt idx="18">
                  <c:v>6.0222605426684</c:v>
                </c:pt>
                <c:pt idx="19">
                  <c:v>6.02373488556458</c:v>
                </c:pt>
                <c:pt idx="20">
                  <c:v>6.025</c:v>
                </c:pt>
              </c:numCache>
            </c:numRef>
          </c:yVal>
          <c:smooth val="0"/>
        </c:ser>
        <c:axId val="76619797"/>
        <c:axId val="41246773"/>
      </c:scatterChart>
      <c:valAx>
        <c:axId val="7661979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246773"/>
        <c:crosses val="autoZero"/>
        <c:crossBetween val="midCat"/>
      </c:valAx>
      <c:valAx>
        <c:axId val="4124677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61979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256320</xdr:colOff>
      <xdr:row>0</xdr:row>
      <xdr:rowOff>0</xdr:rowOff>
    </xdr:from>
    <xdr:to>
      <xdr:col>9</xdr:col>
      <xdr:colOff>244080</xdr:colOff>
      <xdr:row>13</xdr:row>
      <xdr:rowOff>46080</xdr:rowOff>
    </xdr:to>
    <xdr:graphicFrame>
      <xdr:nvGraphicFramePr>
        <xdr:cNvPr id="0" name=""/>
        <xdr:cNvGraphicFramePr/>
      </xdr:nvGraphicFramePr>
      <xdr:xfrm>
        <a:off x="4332960" y="0"/>
        <a:ext cx="3249000" cy="215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604800</xdr:colOff>
      <xdr:row>0</xdr:row>
      <xdr:rowOff>0</xdr:rowOff>
    </xdr:from>
    <xdr:to>
      <xdr:col>13</xdr:col>
      <xdr:colOff>592920</xdr:colOff>
      <xdr:row>13</xdr:row>
      <xdr:rowOff>46080</xdr:rowOff>
    </xdr:to>
    <xdr:graphicFrame>
      <xdr:nvGraphicFramePr>
        <xdr:cNvPr id="1" name=""/>
        <xdr:cNvGraphicFramePr/>
      </xdr:nvGraphicFramePr>
      <xdr:xfrm>
        <a:off x="7942680" y="0"/>
        <a:ext cx="3249360" cy="215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256320</xdr:colOff>
      <xdr:row>15</xdr:row>
      <xdr:rowOff>81720</xdr:rowOff>
    </xdr:from>
    <xdr:to>
      <xdr:col>9</xdr:col>
      <xdr:colOff>129240</xdr:colOff>
      <xdr:row>28</xdr:row>
      <xdr:rowOff>60840</xdr:rowOff>
    </xdr:to>
    <xdr:graphicFrame>
      <xdr:nvGraphicFramePr>
        <xdr:cNvPr id="2" name=""/>
        <xdr:cNvGraphicFramePr/>
      </xdr:nvGraphicFramePr>
      <xdr:xfrm>
        <a:off x="4332960" y="2520000"/>
        <a:ext cx="3134160" cy="209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256320</xdr:colOff>
      <xdr:row>0</xdr:row>
      <xdr:rowOff>0</xdr:rowOff>
    </xdr:from>
    <xdr:to>
      <xdr:col>9</xdr:col>
      <xdr:colOff>244080</xdr:colOff>
      <xdr:row>13</xdr:row>
      <xdr:rowOff>46080</xdr:rowOff>
    </xdr:to>
    <xdr:graphicFrame>
      <xdr:nvGraphicFramePr>
        <xdr:cNvPr id="3" name=""/>
        <xdr:cNvGraphicFramePr/>
      </xdr:nvGraphicFramePr>
      <xdr:xfrm>
        <a:off x="4332960" y="0"/>
        <a:ext cx="3249000" cy="215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604800</xdr:colOff>
      <xdr:row>0</xdr:row>
      <xdr:rowOff>0</xdr:rowOff>
    </xdr:from>
    <xdr:to>
      <xdr:col>13</xdr:col>
      <xdr:colOff>592920</xdr:colOff>
      <xdr:row>13</xdr:row>
      <xdr:rowOff>46080</xdr:rowOff>
    </xdr:to>
    <xdr:graphicFrame>
      <xdr:nvGraphicFramePr>
        <xdr:cNvPr id="4" name=""/>
        <xdr:cNvGraphicFramePr/>
      </xdr:nvGraphicFramePr>
      <xdr:xfrm>
        <a:off x="7942680" y="0"/>
        <a:ext cx="3249360" cy="215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256320</xdr:colOff>
      <xdr:row>15</xdr:row>
      <xdr:rowOff>81720</xdr:rowOff>
    </xdr:from>
    <xdr:to>
      <xdr:col>9</xdr:col>
      <xdr:colOff>244080</xdr:colOff>
      <xdr:row>28</xdr:row>
      <xdr:rowOff>127800</xdr:rowOff>
    </xdr:to>
    <xdr:graphicFrame>
      <xdr:nvGraphicFramePr>
        <xdr:cNvPr id="5" name=""/>
        <xdr:cNvGraphicFramePr/>
      </xdr:nvGraphicFramePr>
      <xdr:xfrm>
        <a:off x="4332960" y="2520000"/>
        <a:ext cx="3249000" cy="215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256320</xdr:colOff>
      <xdr:row>0</xdr:row>
      <xdr:rowOff>0</xdr:rowOff>
    </xdr:from>
    <xdr:to>
      <xdr:col>9</xdr:col>
      <xdr:colOff>244080</xdr:colOff>
      <xdr:row>13</xdr:row>
      <xdr:rowOff>46080</xdr:rowOff>
    </xdr:to>
    <xdr:graphicFrame>
      <xdr:nvGraphicFramePr>
        <xdr:cNvPr id="6" name=""/>
        <xdr:cNvGraphicFramePr/>
      </xdr:nvGraphicFramePr>
      <xdr:xfrm>
        <a:off x="4332960" y="0"/>
        <a:ext cx="3249000" cy="215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604800</xdr:colOff>
      <xdr:row>0</xdr:row>
      <xdr:rowOff>0</xdr:rowOff>
    </xdr:from>
    <xdr:to>
      <xdr:col>13</xdr:col>
      <xdr:colOff>592920</xdr:colOff>
      <xdr:row>13</xdr:row>
      <xdr:rowOff>46080</xdr:rowOff>
    </xdr:to>
    <xdr:graphicFrame>
      <xdr:nvGraphicFramePr>
        <xdr:cNvPr id="7" name=""/>
        <xdr:cNvGraphicFramePr/>
      </xdr:nvGraphicFramePr>
      <xdr:xfrm>
        <a:off x="7942680" y="0"/>
        <a:ext cx="3249360" cy="215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256320</xdr:colOff>
      <xdr:row>15</xdr:row>
      <xdr:rowOff>81720</xdr:rowOff>
    </xdr:from>
    <xdr:to>
      <xdr:col>9</xdr:col>
      <xdr:colOff>244080</xdr:colOff>
      <xdr:row>28</xdr:row>
      <xdr:rowOff>127800</xdr:rowOff>
    </xdr:to>
    <xdr:graphicFrame>
      <xdr:nvGraphicFramePr>
        <xdr:cNvPr id="8" name=""/>
        <xdr:cNvGraphicFramePr/>
      </xdr:nvGraphicFramePr>
      <xdr:xfrm>
        <a:off x="4332960" y="2520000"/>
        <a:ext cx="3249000" cy="215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 t="n">
        <v>0.1</v>
      </c>
      <c r="C1" s="3" t="s">
        <v>1</v>
      </c>
    </row>
    <row r="2" customFormat="false" ht="12.8" hidden="false" customHeight="false" outlineLevel="0" collapsed="false">
      <c r="A2" s="1" t="s">
        <v>2</v>
      </c>
      <c r="B2" s="2" t="n">
        <f aca="false">6-B1</f>
        <v>5.9</v>
      </c>
      <c r="C2" s="3" t="s">
        <v>1</v>
      </c>
    </row>
    <row r="3" customFormat="false" ht="12.8" hidden="false" customHeight="false" outlineLevel="0" collapsed="false">
      <c r="A3" s="1" t="s">
        <v>3</v>
      </c>
      <c r="B3" s="2" t="n">
        <v>0.25</v>
      </c>
      <c r="C3" s="3" t="s">
        <v>4</v>
      </c>
    </row>
    <row r="4" customFormat="false" ht="12.8" hidden="false" customHeight="false" outlineLevel="0" collapsed="false">
      <c r="A4" s="1" t="s">
        <v>5</v>
      </c>
      <c r="B4" s="2" t="n">
        <v>0</v>
      </c>
      <c r="C4" s="3" t="s">
        <v>6</v>
      </c>
    </row>
    <row r="6" customFormat="false" ht="12.8" hidden="false" customHeight="false" outlineLevel="0" collapsed="false">
      <c r="A6" s="1" t="s">
        <v>7</v>
      </c>
      <c r="B6" s="3" t="n">
        <f aca="false">d*(0.5*sd+s0)+x0</f>
        <v>0.7625</v>
      </c>
    </row>
    <row r="7" customFormat="false" ht="12.8" hidden="false" customHeight="false" outlineLevel="0" collapsed="false">
      <c r="A7" s="1" t="s">
        <v>8</v>
      </c>
      <c r="B7" s="3" t="n">
        <f aca="false">B6-B4</f>
        <v>0.7625</v>
      </c>
    </row>
    <row r="8" customFormat="false" ht="12.8" hidden="false" customHeight="false" outlineLevel="0" collapsed="false">
      <c r="A8" s="1" t="s">
        <v>2</v>
      </c>
      <c r="B8" s="4" t="n">
        <f aca="false">2*(-d*s0-x0+B6)/d</f>
        <v>5.9</v>
      </c>
    </row>
    <row r="9" customFormat="false" ht="12.8" hidden="false" customHeight="false" outlineLevel="0" collapsed="false">
      <c r="A9" s="1" t="s">
        <v>9</v>
      </c>
      <c r="B9" s="3" t="n">
        <v>20</v>
      </c>
    </row>
    <row r="10" customFormat="false" ht="12.8" hidden="false" customHeight="false" outlineLevel="0" collapsed="false">
      <c r="A10" s="1"/>
    </row>
    <row r="11" customFormat="false" ht="12.8" hidden="false" customHeight="false" outlineLevel="0" collapsed="false">
      <c r="A11" s="1" t="s">
        <v>10</v>
      </c>
      <c r="B11" s="5" t="s">
        <v>11</v>
      </c>
      <c r="C11" s="5" t="s">
        <v>12</v>
      </c>
      <c r="D11" s="5" t="s">
        <v>13</v>
      </c>
      <c r="E11" s="6"/>
      <c r="F11" s="6"/>
      <c r="G11" s="6"/>
      <c r="H11" s="6"/>
      <c r="I11" s="6"/>
      <c r="J11" s="6"/>
      <c r="K11" s="6"/>
      <c r="L11" s="6"/>
    </row>
    <row r="12" customFormat="false" ht="12.8" hidden="false" customHeight="false" outlineLevel="0" collapsed="false">
      <c r="A12" s="7" t="n">
        <f aca="false">d/$B$9*COUNT(A12:$A$12)</f>
        <v>0</v>
      </c>
      <c r="B12" s="8" t="n">
        <f aca="false">sd/d*(1-COS($A12/d*2*PI()))</f>
        <v>0</v>
      </c>
      <c r="C12" s="8" t="n">
        <f aca="false">-0.5*SIN(2*PI()*$A12/d)*d*sd/(d*PI())+sd*$A12/d+s0</f>
        <v>0.1</v>
      </c>
      <c r="D12" s="9" t="n">
        <f aca="false">x0+0.25*COS(2*PI()*$A12/d)*d^2*sd/(d*PI()^2)+0.5*sd*$A12^2/d+s0*$A12-0.25*d*sd/PI()^2</f>
        <v>0</v>
      </c>
      <c r="E12" s="6"/>
      <c r="F12" s="6"/>
      <c r="G12" s="6"/>
      <c r="H12" s="6"/>
      <c r="I12" s="6"/>
      <c r="J12" s="6"/>
      <c r="K12" s="6"/>
      <c r="L12" s="6"/>
    </row>
    <row r="13" customFormat="false" ht="12.8" hidden="false" customHeight="false" outlineLevel="0" collapsed="false">
      <c r="A13" s="7" t="n">
        <f aca="false">d/$B$9*COUNT(A$12:$A13)</f>
        <v>0.0125</v>
      </c>
      <c r="B13" s="8" t="n">
        <f aca="false">sd/d*(1-COS($A13/d*2*PI()))</f>
        <v>1.15506621543438</v>
      </c>
      <c r="C13" s="8" t="n">
        <f aca="false">-0.5*SIN(2*PI()*$A13/d)*d*sd/(d*PI())+sd*$A13/d+s0</f>
        <v>0.104828665290378</v>
      </c>
      <c r="D13" s="9" t="n">
        <f aca="false">x0+0.25*COS(2*PI()*$A13/d)*d^2*sd/(d*PI()^2)+0.5*sd*$A13^2/d+s0*$A13-0.25*d*sd/PI()^2</f>
        <v>0.00126511443542052</v>
      </c>
      <c r="E13" s="6"/>
      <c r="F13" s="6"/>
    </row>
    <row r="14" customFormat="false" ht="12.8" hidden="false" customHeight="false" outlineLevel="0" collapsed="false">
      <c r="A14" s="7" t="n">
        <f aca="false">d/$B$9*COUNT(A$12:$A14)</f>
        <v>0.025</v>
      </c>
      <c r="B14" s="8" t="n">
        <f aca="false">sd/d*(1-COS($A14/d*2*PI()))</f>
        <v>4.50719893275124</v>
      </c>
      <c r="C14" s="8" t="n">
        <f aca="false">-0.5*SIN(2*PI()*$A14/d)*d*sd/(d*PI())+sd*$A14/d+s0</f>
        <v>0.138061322564703</v>
      </c>
      <c r="D14" s="9" t="n">
        <f aca="false">x0+0.25*COS(2*PI()*$A14/d)*d^2*sd/(d*PI()^2)+0.5*sd*$A14^2/d+s0*$A14-0.25*d*sd/PI()^2</f>
        <v>0.0027394573315963</v>
      </c>
      <c r="E14" s="6"/>
      <c r="F14" s="6"/>
    </row>
    <row r="15" customFormat="false" ht="12.8" hidden="false" customHeight="false" outlineLevel="0" collapsed="false">
      <c r="A15" s="7" t="n">
        <f aca="false">d/$B$9*COUNT(A$12:$A15)</f>
        <v>0.0375</v>
      </c>
      <c r="B15" s="8" t="n">
        <f aca="false">sd/d*(1-COS($A15/d*2*PI()))</f>
        <v>9.72826804589764</v>
      </c>
      <c r="C15" s="8" t="n">
        <f aca="false">-0.5*SIN(2*PI()*$A15/d)*d*sd/(d*PI())+sd*$A15/d+s0</f>
        <v>0.225321583169286</v>
      </c>
      <c r="D15" s="9" t="n">
        <f aca="false">x0+0.25*COS(2*PI()*$A15/d)*d^2*sd/(d*PI()^2)+0.5*sd*$A15^2/d+s0*$A15-0.25*d*sd/PI()^2</f>
        <v>0.00494250573124562</v>
      </c>
      <c r="E15" s="6"/>
    </row>
    <row r="16" customFormat="false" ht="12.8" hidden="false" customHeight="false" outlineLevel="0" collapsed="false">
      <c r="A16" s="7" t="n">
        <f aca="false">d/$B$9*COUNT(A$12:$A16)</f>
        <v>0.05</v>
      </c>
      <c r="B16" s="8" t="n">
        <f aca="false">sd/d*(1-COS($A16/d*2*PI()))</f>
        <v>16.3071989327512</v>
      </c>
      <c r="C16" s="8" t="n">
        <f aca="false">-0.5*SIN(2*PI()*$A16/d)*d*sd/(d*PI())+sd*$A16/d+s0</f>
        <v>0.386944460204025</v>
      </c>
      <c r="D16" s="9" t="n">
        <f aca="false">x0+0.25*COS(2*PI()*$A16/d)*d^2*sd/(d*PI()^2)+0.5*sd*$A16^2/d+s0*$A16-0.25*d*sd/PI()^2</f>
        <v>0.00868336409754028</v>
      </c>
      <c r="E16" s="6"/>
    </row>
    <row r="17" customFormat="false" ht="12.8" hidden="false" customHeight="false" outlineLevel="0" collapsed="false">
      <c r="A17" s="7" t="n">
        <f aca="false">d/$B$9*COUNT(A$12:$A17)</f>
        <v>0.0625</v>
      </c>
      <c r="B17" s="8" t="n">
        <f aca="false">sd/d*(1-COS($A17/d*2*PI()))</f>
        <v>23.6</v>
      </c>
      <c r="C17" s="8" t="n">
        <f aca="false">-0.5*SIN(2*PI()*$A17/d)*d*sd/(d*PI())+sd*$A17/d+s0</f>
        <v>0.635985835757818</v>
      </c>
      <c r="D17" s="9" t="n">
        <f aca="false">x0+0.25*COS(2*PI()*$A17/d)*d^2*sd/(d*PI()^2)+0.5*sd*$A17^2/d+s0*$A17-0.25*d*sd/PI()^2</f>
        <v>0.0149815635318879</v>
      </c>
      <c r="E17" s="6"/>
    </row>
    <row r="18" customFormat="false" ht="12.8" hidden="false" customHeight="false" outlineLevel="0" collapsed="false">
      <c r="A18" s="7" t="n">
        <f aca="false">d/$B$9*COUNT(A$12:$A18)</f>
        <v>0.075</v>
      </c>
      <c r="B18" s="8" t="n">
        <f aca="false">sd/d*(1-COS($A18/d*2*PI()))</f>
        <v>30.8928010672488</v>
      </c>
      <c r="C18" s="8" t="n">
        <f aca="false">-0.5*SIN(2*PI()*$A18/d)*d*sd/(d*PI())+sd*$A18/d+s0</f>
        <v>0.976944460204025</v>
      </c>
      <c r="D18" s="9" t="n">
        <f aca="false">x0+0.25*COS(2*PI()*$A18/d)*d^2*sd/(d*PI()^2)+0.5*sd*$A18^2/d+s0*$A18-0.25*d*sd/PI()^2</f>
        <v>0.0249672629662356</v>
      </c>
      <c r="E18" s="6"/>
    </row>
    <row r="19" customFormat="false" ht="12.8" hidden="false" customHeight="false" outlineLevel="0" collapsed="false">
      <c r="A19" s="7" t="n">
        <f aca="false">d/$B$9*COUNT(A$12:$A19)</f>
        <v>0.0875</v>
      </c>
      <c r="B19" s="8" t="n">
        <f aca="false">sd/d*(1-COS($A19/d*2*PI()))</f>
        <v>37.4717319541024</v>
      </c>
      <c r="C19" s="8" t="n">
        <f aca="false">-0.5*SIN(2*PI()*$A19/d)*d*sd/(d*PI())+sd*$A19/d+s0</f>
        <v>1.40532158316929</v>
      </c>
      <c r="D19" s="9" t="n">
        <f aca="false">x0+0.25*COS(2*PI()*$A19/d)*d^2*sd/(d*PI()^2)+0.5*sd*$A19^2/d+s0*$A19-0.25*d*sd/PI()^2</f>
        <v>0.0397706213325303</v>
      </c>
      <c r="E19" s="6"/>
    </row>
    <row r="20" customFormat="false" ht="12.8" hidden="false" customHeight="false" outlineLevel="0" collapsed="false">
      <c r="A20" s="7" t="n">
        <f aca="false">d/$B$9*COUNT(A$12:$A20)</f>
        <v>0.1</v>
      </c>
      <c r="B20" s="8" t="n">
        <f aca="false">sd/d*(1-COS($A20/d*2*PI()))</f>
        <v>42.6928010672488</v>
      </c>
      <c r="C20" s="8" t="n">
        <f aca="false">-0.5*SIN(2*PI()*$A20/d)*d*sd/(d*PI())+sd*$A20/d+s0</f>
        <v>1.9080613225647</v>
      </c>
      <c r="D20" s="9" t="n">
        <f aca="false">x0+0.25*COS(2*PI()*$A20/d)*d^2*sd/(d*PI()^2)+0.5*sd*$A20^2/d+s0*$A20-0.25*d*sd/PI()^2</f>
        <v>0.0604111697321796</v>
      </c>
      <c r="E20" s="6"/>
    </row>
    <row r="21" customFormat="false" ht="12.8" hidden="false" customHeight="false" outlineLevel="0" collapsed="false">
      <c r="A21" s="7" t="n">
        <f aca="false">d/$B$9*COUNT(A$12:$A21)</f>
        <v>0.1125</v>
      </c>
      <c r="B21" s="8" t="n">
        <f aca="false">sd/d*(1-COS($A21/d*2*PI()))</f>
        <v>46.0449337845656</v>
      </c>
      <c r="C21" s="8" t="n">
        <f aca="false">-0.5*SIN(2*PI()*$A21/d)*d*sd/(d*PI())+sd*$A21/d+s0</f>
        <v>2.46482866529038</v>
      </c>
      <c r="D21" s="9" t="n">
        <f aca="false">x0+0.25*COS(2*PI()*$A21/d)*d^2*sd/(d*PI()^2)+0.5*sd*$A21^2/d+s0*$A21-0.25*d*sd/PI()^2</f>
        <v>0.0876980126283554</v>
      </c>
      <c r="E21" s="6"/>
    </row>
    <row r="22" customFormat="false" ht="12.8" hidden="false" customHeight="false" outlineLevel="0" collapsed="false">
      <c r="A22" s="7" t="n">
        <f aca="false">d/$B$9*COUNT(A$12:$A22)</f>
        <v>0.125</v>
      </c>
      <c r="B22" s="8" t="n">
        <f aca="false">sd/d*(1-COS($A22/d*2*PI()))</f>
        <v>47.2</v>
      </c>
      <c r="C22" s="8" t="n">
        <f aca="false">-0.5*SIN(2*PI()*$A22/d)*d*sd/(d*PI())+sd*$A22/d+s0</f>
        <v>3.05</v>
      </c>
      <c r="D22" s="9" t="n">
        <f aca="false">x0+0.25*COS(2*PI()*$A22/d)*d^2*sd/(d*PI()^2)+0.5*sd*$A22^2/d+s0*$A22-0.25*d*sd/PI()^2</f>
        <v>0.122150627063776</v>
      </c>
      <c r="E22" s="6"/>
    </row>
    <row r="23" customFormat="false" ht="12.8" hidden="false" customHeight="false" outlineLevel="0" collapsed="false">
      <c r="A23" s="7" t="n">
        <f aca="false">d/$B$9*COUNT(A$12:$A23)</f>
        <v>0.1375</v>
      </c>
      <c r="B23" s="8" t="n">
        <f aca="false">sd/d*(1-COS($A23/d*2*PI()))</f>
        <v>46.0449337845656</v>
      </c>
      <c r="C23" s="8" t="n">
        <f aca="false">-0.5*SIN(2*PI()*$A23/d)*d*sd/(d*PI())+sd*$A23/d+s0</f>
        <v>3.63517133470962</v>
      </c>
      <c r="D23" s="9" t="n">
        <f aca="false">x0+0.25*COS(2*PI()*$A23/d)*d^2*sd/(d*PI()^2)+0.5*sd*$A23^2/d+s0*$A23-0.25*d*sd/PI()^2</f>
        <v>0.163948012628355</v>
      </c>
      <c r="E23" s="6"/>
    </row>
    <row r="24" customFormat="false" ht="12.8" hidden="false" customHeight="false" outlineLevel="0" collapsed="false">
      <c r="A24" s="7" t="n">
        <f aca="false">d/$B$9*COUNT(A$12:$A24)</f>
        <v>0.15</v>
      </c>
      <c r="B24" s="8" t="n">
        <f aca="false">sd/d*(1-COS($A24/d*2*PI()))</f>
        <v>42.6928010672488</v>
      </c>
      <c r="C24" s="8" t="n">
        <f aca="false">-0.5*SIN(2*PI()*$A24/d)*d*sd/(d*PI())+sd*$A24/d+s0</f>
        <v>4.1919386774353</v>
      </c>
      <c r="D24" s="9" t="n">
        <f aca="false">x0+0.25*COS(2*PI()*$A24/d)*d^2*sd/(d*PI()^2)+0.5*sd*$A24^2/d+s0*$A24-0.25*d*sd/PI()^2</f>
        <v>0.21291116973218</v>
      </c>
      <c r="E24" s="6"/>
    </row>
    <row r="25" customFormat="false" ht="12.8" hidden="false" customHeight="false" outlineLevel="0" collapsed="false">
      <c r="A25" s="7" t="n">
        <f aca="false">d/$B$9*COUNT(A$12:$A25)</f>
        <v>0.1625</v>
      </c>
      <c r="B25" s="8" t="n">
        <f aca="false">sd/d*(1-COS($A25/d*2*PI()))</f>
        <v>37.4717319541024</v>
      </c>
      <c r="C25" s="8" t="n">
        <f aca="false">-0.5*SIN(2*PI()*$A25/d)*d*sd/(d*PI())+sd*$A25/d+s0</f>
        <v>4.69467841683071</v>
      </c>
      <c r="D25" s="9" t="n">
        <f aca="false">x0+0.25*COS(2*PI()*$A25/d)*d^2*sd/(d*PI()^2)+0.5*sd*$A25^2/d+s0*$A25-0.25*d*sd/PI()^2</f>
        <v>0.26852062133253</v>
      </c>
      <c r="E25" s="6"/>
    </row>
    <row r="26" customFormat="false" ht="12.8" hidden="false" customHeight="false" outlineLevel="0" collapsed="false">
      <c r="A26" s="7" t="n">
        <f aca="false">d/$B$9*COUNT(A$12:$A26)</f>
        <v>0.175</v>
      </c>
      <c r="B26" s="8" t="n">
        <f aca="false">sd/d*(1-COS($A26/d*2*PI()))</f>
        <v>30.8928010672488</v>
      </c>
      <c r="C26" s="8" t="n">
        <f aca="false">-0.5*SIN(2*PI()*$A26/d)*d*sd/(d*PI())+sd*$A26/d+s0</f>
        <v>5.12305553979598</v>
      </c>
      <c r="D26" s="9" t="n">
        <f aca="false">x0+0.25*COS(2*PI()*$A26/d)*d^2*sd/(d*PI()^2)+0.5*sd*$A26^2/d+s0*$A26-0.25*d*sd/PI()^2</f>
        <v>0.329967262966236</v>
      </c>
      <c r="E26" s="6"/>
    </row>
    <row r="27" customFormat="false" ht="12.8" hidden="false" customHeight="false" outlineLevel="0" collapsed="false">
      <c r="A27" s="7" t="n">
        <f aca="false">d/$B$9*COUNT(A$12:$A27)</f>
        <v>0.1875</v>
      </c>
      <c r="B27" s="8" t="n">
        <f aca="false">sd/d*(1-COS($A27/d*2*PI()))</f>
        <v>23.6</v>
      </c>
      <c r="C27" s="8" t="n">
        <f aca="false">-0.5*SIN(2*PI()*$A27/d)*d*sd/(d*PI())+sd*$A27/d+s0</f>
        <v>5.46401416424218</v>
      </c>
      <c r="D27" s="9" t="n">
        <f aca="false">x0+0.25*COS(2*PI()*$A27/d)*d^2*sd/(d*PI()^2)+0.5*sd*$A27^2/d+s0*$A27-0.25*d*sd/PI()^2</f>
        <v>0.396231563531888</v>
      </c>
      <c r="E27" s="6"/>
    </row>
    <row r="28" customFormat="false" ht="12.8" hidden="false" customHeight="false" outlineLevel="0" collapsed="false">
      <c r="A28" s="7" t="n">
        <f aca="false">d/$B$9*COUNT(A$12:$A28)</f>
        <v>0.2</v>
      </c>
      <c r="B28" s="8" t="n">
        <f aca="false">sd/d*(1-COS($A28/d*2*PI()))</f>
        <v>16.3071989327512</v>
      </c>
      <c r="C28" s="8" t="n">
        <f aca="false">-0.5*SIN(2*PI()*$A28/d)*d*sd/(d*PI())+sd*$A28/d+s0</f>
        <v>5.71305553979598</v>
      </c>
      <c r="D28" s="9" t="n">
        <f aca="false">x0+0.25*COS(2*PI()*$A28/d)*d^2*sd/(d*PI()^2)+0.5*sd*$A28^2/d+s0*$A28-0.25*d*sd/PI()^2</f>
        <v>0.46618336409754</v>
      </c>
      <c r="E28" s="6"/>
    </row>
    <row r="29" customFormat="false" ht="12.8" hidden="false" customHeight="false" outlineLevel="0" collapsed="false">
      <c r="A29" s="7" t="n">
        <f aca="false">d/$B$9*COUNT(A$12:$A29)</f>
        <v>0.2125</v>
      </c>
      <c r="B29" s="8" t="n">
        <f aca="false">sd/d*(1-COS($A29/d*2*PI()))</f>
        <v>9.72826804589762</v>
      </c>
      <c r="C29" s="8" t="n">
        <f aca="false">-0.5*SIN(2*PI()*$A29/d)*d*sd/(d*PI())+sd*$A29/d+s0</f>
        <v>5.87467841683071</v>
      </c>
      <c r="D29" s="9" t="n">
        <f aca="false">x0+0.25*COS(2*PI()*$A29/d)*d^2*sd/(d*PI()^2)+0.5*sd*$A29^2/d+s0*$A29-0.25*d*sd/PI()^2</f>
        <v>0.538692505731246</v>
      </c>
      <c r="E29" s="6"/>
    </row>
    <row r="30" customFormat="false" ht="12.8" hidden="false" customHeight="false" outlineLevel="0" collapsed="false">
      <c r="A30" s="7" t="n">
        <f aca="false">d/$B$9*COUNT(A$12:$A30)</f>
        <v>0.225</v>
      </c>
      <c r="B30" s="8" t="n">
        <f aca="false">sd/d*(1-COS($A30/d*2*PI()))</f>
        <v>4.50719893275124</v>
      </c>
      <c r="C30" s="8" t="n">
        <f aca="false">-0.5*SIN(2*PI()*$A30/d)*d*sd/(d*PI())+sd*$A30/d+s0</f>
        <v>5.9619386774353</v>
      </c>
      <c r="D30" s="9" t="n">
        <f aca="false">x0+0.25*COS(2*PI()*$A30/d)*d^2*sd/(d*PI()^2)+0.5*sd*$A30^2/d+s0*$A30-0.25*d*sd/PI()^2</f>
        <v>0.612739457331596</v>
      </c>
      <c r="E30" s="6"/>
    </row>
    <row r="31" customFormat="false" ht="12.8" hidden="false" customHeight="false" outlineLevel="0" collapsed="false">
      <c r="A31" s="7" t="n">
        <f aca="false">d/$B$9*COUNT(A$12:$A31)</f>
        <v>0.2375</v>
      </c>
      <c r="B31" s="8" t="n">
        <f aca="false">sd/d*(1-COS($A31/d*2*PI()))</f>
        <v>1.15506621543438</v>
      </c>
      <c r="C31" s="8" t="n">
        <f aca="false">-0.5*SIN(2*PI()*$A31/d)*d*sd/(d*PI())+sd*$A31/d+s0</f>
        <v>5.99517133470962</v>
      </c>
      <c r="D31" s="9" t="n">
        <f aca="false">x0+0.25*COS(2*PI()*$A31/d)*d^2*sd/(d*PI()^2)+0.5*sd*$A31^2/d+s0*$A31-0.25*d*sd/PI()^2</f>
        <v>0.687515114435421</v>
      </c>
      <c r="E31" s="6"/>
    </row>
    <row r="32" customFormat="false" ht="12.8" hidden="false" customHeight="false" outlineLevel="0" collapsed="false">
      <c r="A32" s="7" t="n">
        <f aca="false">d/$B$9*COUNT(A$12:$A32)</f>
        <v>0.25</v>
      </c>
      <c r="B32" s="8" t="n">
        <f aca="false">sd/d*(1-COS($A32/d*2*PI()))</f>
        <v>0</v>
      </c>
      <c r="C32" s="8" t="n">
        <f aca="false">-0.5*SIN(2*PI()*$A32/d)*d*sd/(d*PI())+sd*$A32/d+s0</f>
        <v>6</v>
      </c>
      <c r="D32" s="9" t="n">
        <f aca="false">x0+0.25*COS(2*PI()*$A32/d)*d^2*sd/(d*PI()^2)+0.5*sd*$A32^2/d+s0*$A32-0.25*d*sd/PI()^2</f>
        <v>0.7625</v>
      </c>
      <c r="E32" s="6"/>
    </row>
  </sheetData>
  <conditionalFormatting sqref="B8">
    <cfRule type="cellIs" priority="2" operator="notEqual" aboveAverage="0" equalAverage="0" bottom="0" percent="0" rank="0" text="" dxfId="0">
      <formula>accel!$B$2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P39" activeCellId="0" sqref="P39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 t="n">
        <f aca="false">accel!C32</f>
        <v>6</v>
      </c>
      <c r="C1" s="3" t="s">
        <v>1</v>
      </c>
    </row>
    <row r="2" customFormat="false" ht="12.8" hidden="false" customHeight="false" outlineLevel="0" collapsed="false">
      <c r="A2" s="1" t="s">
        <v>2</v>
      </c>
      <c r="B2" s="2" t="n">
        <v>0</v>
      </c>
      <c r="C2" s="3" t="s">
        <v>1</v>
      </c>
    </row>
    <row r="3" customFormat="false" ht="12.8" hidden="false" customHeight="false" outlineLevel="0" collapsed="false">
      <c r="A3" s="1" t="s">
        <v>3</v>
      </c>
      <c r="B3" s="2" t="n">
        <f aca="false">1-accel!B3</f>
        <v>0.75</v>
      </c>
      <c r="C3" s="3" t="s">
        <v>4</v>
      </c>
    </row>
    <row r="4" customFormat="false" ht="12.8" hidden="false" customHeight="false" outlineLevel="0" collapsed="false">
      <c r="A4" s="1" t="s">
        <v>5</v>
      </c>
      <c r="B4" s="2" t="n">
        <f aca="false">accel!D32</f>
        <v>0.7625</v>
      </c>
      <c r="C4" s="3" t="s">
        <v>6</v>
      </c>
    </row>
    <row r="6" customFormat="false" ht="12.8" hidden="false" customHeight="false" outlineLevel="0" collapsed="false">
      <c r="A6" s="1" t="s">
        <v>7</v>
      </c>
      <c r="B6" s="3" t="n">
        <f aca="false">d*(0.5*sd+s0)+x0</f>
        <v>5.2625</v>
      </c>
    </row>
    <row r="7" customFormat="false" ht="12.8" hidden="false" customHeight="false" outlineLevel="0" collapsed="false">
      <c r="A7" s="1" t="s">
        <v>8</v>
      </c>
      <c r="B7" s="3" t="n">
        <f aca="false">B6-B4</f>
        <v>4.5</v>
      </c>
    </row>
    <row r="8" customFormat="false" ht="12.8" hidden="false" customHeight="false" outlineLevel="0" collapsed="false">
      <c r="A8" s="1" t="s">
        <v>2</v>
      </c>
      <c r="B8" s="4" t="n">
        <f aca="false">2*(-d*s0-x0+B6)/d</f>
        <v>0</v>
      </c>
    </row>
    <row r="9" customFormat="false" ht="12.8" hidden="false" customHeight="false" outlineLevel="0" collapsed="false">
      <c r="A9" s="1" t="s">
        <v>9</v>
      </c>
      <c r="B9" s="3" t="n">
        <v>20</v>
      </c>
    </row>
    <row r="10" customFormat="false" ht="12.8" hidden="false" customHeight="false" outlineLevel="0" collapsed="false">
      <c r="A10" s="1"/>
    </row>
    <row r="11" customFormat="false" ht="12.8" hidden="false" customHeight="false" outlineLevel="0" collapsed="false">
      <c r="A11" s="1" t="s">
        <v>10</v>
      </c>
      <c r="B11" s="5" t="s">
        <v>11</v>
      </c>
      <c r="C11" s="5" t="s">
        <v>12</v>
      </c>
      <c r="D11" s="5" t="s">
        <v>13</v>
      </c>
      <c r="E11" s="6"/>
      <c r="F11" s="6"/>
      <c r="G11" s="6"/>
      <c r="H11" s="6"/>
      <c r="I11" s="6"/>
      <c r="J11" s="6"/>
      <c r="K11" s="6"/>
      <c r="L11" s="6"/>
    </row>
    <row r="12" customFormat="false" ht="12.8" hidden="false" customHeight="false" outlineLevel="0" collapsed="false">
      <c r="A12" s="7" t="n">
        <f aca="false">d/$B$9*COUNT(A$12:$A12)</f>
        <v>0</v>
      </c>
      <c r="B12" s="8" t="n">
        <f aca="false">sd/d*(1-COS($A12/d*2*PI()))</f>
        <v>0</v>
      </c>
      <c r="C12" s="8" t="n">
        <f aca="false">-0.5*SIN(2*PI()*$A12/d)*d*sd/(d*PI())+sd*$A12/d+s0</f>
        <v>6</v>
      </c>
      <c r="D12" s="9" t="n">
        <f aca="false">x0+0.25*COS(2*PI()*$A12/d)*d^2*sd/(d*PI()^2)+0.5*sd*$A12^2/d+s0*$A12-0.25*d*sd/PI()^2</f>
        <v>0.7625</v>
      </c>
      <c r="E12" s="6"/>
      <c r="F12" s="6"/>
      <c r="G12" s="6"/>
      <c r="H12" s="6"/>
      <c r="I12" s="6"/>
      <c r="J12" s="6"/>
      <c r="K12" s="6"/>
      <c r="L12" s="6"/>
    </row>
    <row r="13" customFormat="false" ht="12.8" hidden="false" customHeight="false" outlineLevel="0" collapsed="false">
      <c r="A13" s="7" t="n">
        <f aca="false">d/$B$9*COUNT(A$12:$A13)</f>
        <v>0.0375</v>
      </c>
      <c r="B13" s="8" t="n">
        <f aca="false">sd/d*(1-COS($A13/d*2*PI()))</f>
        <v>0</v>
      </c>
      <c r="C13" s="8" t="n">
        <f aca="false">-0.5*SIN(2*PI()*$A13/d)*d*sd/(d*PI())+sd*$A13/d+s0</f>
        <v>6</v>
      </c>
      <c r="D13" s="9" t="n">
        <f aca="false">x0+0.25*COS(2*PI()*$A13/d)*d^2*sd/(d*PI()^2)+0.5*sd*$A13^2/d+s0*$A13-0.25*d*sd/PI()^2</f>
        <v>0.9875</v>
      </c>
      <c r="E13" s="6"/>
      <c r="F13" s="6"/>
    </row>
    <row r="14" customFormat="false" ht="12.8" hidden="false" customHeight="false" outlineLevel="0" collapsed="false">
      <c r="A14" s="7" t="n">
        <f aca="false">d/$B$9*COUNT(A$12:$A14)</f>
        <v>0.075</v>
      </c>
      <c r="B14" s="8" t="n">
        <f aca="false">sd/d*(1-COS($A14/d*2*PI()))</f>
        <v>0</v>
      </c>
      <c r="C14" s="8" t="n">
        <f aca="false">-0.5*SIN(2*PI()*$A14/d)*d*sd/(d*PI())+sd*$A14/d+s0</f>
        <v>6</v>
      </c>
      <c r="D14" s="9" t="n">
        <f aca="false">x0+0.25*COS(2*PI()*$A14/d)*d^2*sd/(d*PI()^2)+0.5*sd*$A14^2/d+s0*$A14-0.25*d*sd/PI()^2</f>
        <v>1.2125</v>
      </c>
      <c r="E14" s="6"/>
      <c r="F14" s="6"/>
    </row>
    <row r="15" customFormat="false" ht="12.8" hidden="false" customHeight="false" outlineLevel="0" collapsed="false">
      <c r="A15" s="7" t="n">
        <f aca="false">d/$B$9*COUNT(A$12:$A15)</f>
        <v>0.1125</v>
      </c>
      <c r="B15" s="8" t="n">
        <f aca="false">sd/d*(1-COS($A15/d*2*PI()))</f>
        <v>0</v>
      </c>
      <c r="C15" s="8" t="n">
        <f aca="false">-0.5*SIN(2*PI()*$A15/d)*d*sd/(d*PI())+sd*$A15/d+s0</f>
        <v>6</v>
      </c>
      <c r="D15" s="9" t="n">
        <f aca="false">x0+0.25*COS(2*PI()*$A15/d)*d^2*sd/(d*PI()^2)+0.5*sd*$A15^2/d+s0*$A15-0.25*d*sd/PI()^2</f>
        <v>1.4375</v>
      </c>
      <c r="E15" s="6"/>
    </row>
    <row r="16" customFormat="false" ht="12.8" hidden="false" customHeight="false" outlineLevel="0" collapsed="false">
      <c r="A16" s="7" t="n">
        <f aca="false">d/$B$9*COUNT(A$12:$A16)</f>
        <v>0.15</v>
      </c>
      <c r="B16" s="8" t="n">
        <f aca="false">sd/d*(1-COS($A16/d*2*PI()))</f>
        <v>0</v>
      </c>
      <c r="C16" s="8" t="n">
        <f aca="false">-0.5*SIN(2*PI()*$A16/d)*d*sd/(d*PI())+sd*$A16/d+s0</f>
        <v>6</v>
      </c>
      <c r="D16" s="9" t="n">
        <f aca="false">x0+0.25*COS(2*PI()*$A16/d)*d^2*sd/(d*PI()^2)+0.5*sd*$A16^2/d+s0*$A16-0.25*d*sd/PI()^2</f>
        <v>1.6625</v>
      </c>
      <c r="E16" s="6"/>
    </row>
    <row r="17" customFormat="false" ht="12.8" hidden="false" customHeight="false" outlineLevel="0" collapsed="false">
      <c r="A17" s="7" t="n">
        <f aca="false">d/$B$9*COUNT(A$12:$A17)</f>
        <v>0.1875</v>
      </c>
      <c r="B17" s="8" t="n">
        <f aca="false">sd/d*(1-COS($A17/d*2*PI()))</f>
        <v>0</v>
      </c>
      <c r="C17" s="8" t="n">
        <f aca="false">-0.5*SIN(2*PI()*$A17/d)*d*sd/(d*PI())+sd*$A17/d+s0</f>
        <v>6</v>
      </c>
      <c r="D17" s="9" t="n">
        <f aca="false">x0+0.25*COS(2*PI()*$A17/d)*d^2*sd/(d*PI()^2)+0.5*sd*$A17^2/d+s0*$A17-0.25*d*sd/PI()^2</f>
        <v>1.8875</v>
      </c>
      <c r="E17" s="6"/>
    </row>
    <row r="18" customFormat="false" ht="12.8" hidden="false" customHeight="false" outlineLevel="0" collapsed="false">
      <c r="A18" s="7" t="n">
        <f aca="false">d/$B$9*COUNT(A$12:$A18)</f>
        <v>0.225</v>
      </c>
      <c r="B18" s="8" t="n">
        <f aca="false">sd/d*(1-COS($A18/d*2*PI()))</f>
        <v>0</v>
      </c>
      <c r="C18" s="8" t="n">
        <f aca="false">-0.5*SIN(2*PI()*$A18/d)*d*sd/(d*PI())+sd*$A18/d+s0</f>
        <v>6</v>
      </c>
      <c r="D18" s="9" t="n">
        <f aca="false">x0+0.25*COS(2*PI()*$A18/d)*d^2*sd/(d*PI()^2)+0.5*sd*$A18^2/d+s0*$A18-0.25*d*sd/PI()^2</f>
        <v>2.1125</v>
      </c>
      <c r="E18" s="6"/>
    </row>
    <row r="19" customFormat="false" ht="12.8" hidden="false" customHeight="false" outlineLevel="0" collapsed="false">
      <c r="A19" s="7" t="n">
        <f aca="false">d/$B$9*COUNT(A$12:$A19)</f>
        <v>0.2625</v>
      </c>
      <c r="B19" s="8" t="n">
        <f aca="false">sd/d*(1-COS($A19/d*2*PI()))</f>
        <v>0</v>
      </c>
      <c r="C19" s="8" t="n">
        <f aca="false">-0.5*SIN(2*PI()*$A19/d)*d*sd/(d*PI())+sd*$A19/d+s0</f>
        <v>6</v>
      </c>
      <c r="D19" s="9" t="n">
        <f aca="false">x0+0.25*COS(2*PI()*$A19/d)*d^2*sd/(d*PI()^2)+0.5*sd*$A19^2/d+s0*$A19-0.25*d*sd/PI()^2</f>
        <v>2.3375</v>
      </c>
      <c r="E19" s="6"/>
    </row>
    <row r="20" customFormat="false" ht="12.8" hidden="false" customHeight="false" outlineLevel="0" collapsed="false">
      <c r="A20" s="7" t="n">
        <f aca="false">d/$B$9*COUNT(A$12:$A20)</f>
        <v>0.3</v>
      </c>
      <c r="B20" s="8" t="n">
        <f aca="false">sd/d*(1-COS($A20/d*2*PI()))</f>
        <v>0</v>
      </c>
      <c r="C20" s="8" t="n">
        <f aca="false">-0.5*SIN(2*PI()*$A20/d)*d*sd/(d*PI())+sd*$A20/d+s0</f>
        <v>6</v>
      </c>
      <c r="D20" s="9" t="n">
        <f aca="false">x0+0.25*COS(2*PI()*$A20/d)*d^2*sd/(d*PI()^2)+0.5*sd*$A20^2/d+s0*$A20-0.25*d*sd/PI()^2</f>
        <v>2.5625</v>
      </c>
      <c r="E20" s="6"/>
    </row>
    <row r="21" customFormat="false" ht="12.8" hidden="false" customHeight="false" outlineLevel="0" collapsed="false">
      <c r="A21" s="7" t="n">
        <f aca="false">d/$B$9*COUNT(A$12:$A21)</f>
        <v>0.3375</v>
      </c>
      <c r="B21" s="8" t="n">
        <f aca="false">sd/d*(1-COS($A21/d*2*PI()))</f>
        <v>0</v>
      </c>
      <c r="C21" s="8" t="n">
        <f aca="false">-0.5*SIN(2*PI()*$A21/d)*d*sd/(d*PI())+sd*$A21/d+s0</f>
        <v>6</v>
      </c>
      <c r="D21" s="9" t="n">
        <f aca="false">x0+0.25*COS(2*PI()*$A21/d)*d^2*sd/(d*PI()^2)+0.5*sd*$A21^2/d+s0*$A21-0.25*d*sd/PI()^2</f>
        <v>2.7875</v>
      </c>
      <c r="E21" s="6"/>
    </row>
    <row r="22" customFormat="false" ht="12.8" hidden="false" customHeight="false" outlineLevel="0" collapsed="false">
      <c r="A22" s="7" t="n">
        <f aca="false">d/$B$9*COUNT(A$12:$A22)</f>
        <v>0.375</v>
      </c>
      <c r="B22" s="8" t="n">
        <f aca="false">sd/d*(1-COS($A22/d*2*PI()))</f>
        <v>0</v>
      </c>
      <c r="C22" s="8" t="n">
        <f aca="false">-0.5*SIN(2*PI()*$A22/d)*d*sd/(d*PI())+sd*$A22/d+s0</f>
        <v>6</v>
      </c>
      <c r="D22" s="9" t="n">
        <f aca="false">x0+0.25*COS(2*PI()*$A22/d)*d^2*sd/(d*PI()^2)+0.5*sd*$A22^2/d+s0*$A22-0.25*d*sd/PI()^2</f>
        <v>3.0125</v>
      </c>
      <c r="E22" s="6"/>
    </row>
    <row r="23" customFormat="false" ht="12.8" hidden="false" customHeight="false" outlineLevel="0" collapsed="false">
      <c r="A23" s="7" t="n">
        <f aca="false">d/$B$9*COUNT(A$12:$A23)</f>
        <v>0.4125</v>
      </c>
      <c r="B23" s="8" t="n">
        <f aca="false">sd/d*(1-COS($A23/d*2*PI()))</f>
        <v>0</v>
      </c>
      <c r="C23" s="8" t="n">
        <f aca="false">-0.5*SIN(2*PI()*$A23/d)*d*sd/(d*PI())+sd*$A23/d+s0</f>
        <v>6</v>
      </c>
      <c r="D23" s="9" t="n">
        <f aca="false">x0+0.25*COS(2*PI()*$A23/d)*d^2*sd/(d*PI()^2)+0.5*sd*$A23^2/d+s0*$A23-0.25*d*sd/PI()^2</f>
        <v>3.2375</v>
      </c>
      <c r="E23" s="6"/>
    </row>
    <row r="24" customFormat="false" ht="12.8" hidden="false" customHeight="false" outlineLevel="0" collapsed="false">
      <c r="A24" s="7" t="n">
        <f aca="false">d/$B$9*COUNT(A$12:$A24)</f>
        <v>0.45</v>
      </c>
      <c r="B24" s="8" t="n">
        <f aca="false">sd/d*(1-COS($A24/d*2*PI()))</f>
        <v>0</v>
      </c>
      <c r="C24" s="8" t="n">
        <f aca="false">-0.5*SIN(2*PI()*$A24/d)*d*sd/(d*PI())+sd*$A24/d+s0</f>
        <v>6</v>
      </c>
      <c r="D24" s="9" t="n">
        <f aca="false">x0+0.25*COS(2*PI()*$A24/d)*d^2*sd/(d*PI()^2)+0.5*sd*$A24^2/d+s0*$A24-0.25*d*sd/PI()^2</f>
        <v>3.4625</v>
      </c>
      <c r="E24" s="6"/>
    </row>
    <row r="25" customFormat="false" ht="12.8" hidden="false" customHeight="false" outlineLevel="0" collapsed="false">
      <c r="A25" s="7" t="n">
        <f aca="false">d/$B$9*COUNT(A$12:$A25)</f>
        <v>0.4875</v>
      </c>
      <c r="B25" s="8" t="n">
        <f aca="false">sd/d*(1-COS($A25/d*2*PI()))</f>
        <v>0</v>
      </c>
      <c r="C25" s="8" t="n">
        <f aca="false">-0.5*SIN(2*PI()*$A25/d)*d*sd/(d*PI())+sd*$A25/d+s0</f>
        <v>6</v>
      </c>
      <c r="D25" s="9" t="n">
        <f aca="false">x0+0.25*COS(2*PI()*$A25/d)*d^2*sd/(d*PI()^2)+0.5*sd*$A25^2/d+s0*$A25-0.25*d*sd/PI()^2</f>
        <v>3.6875</v>
      </c>
      <c r="E25" s="6"/>
    </row>
    <row r="26" customFormat="false" ht="12.8" hidden="false" customHeight="false" outlineLevel="0" collapsed="false">
      <c r="A26" s="7" t="n">
        <f aca="false">d/$B$9*COUNT(A$12:$A26)</f>
        <v>0.525</v>
      </c>
      <c r="B26" s="8" t="n">
        <f aca="false">sd/d*(1-COS($A26/d*2*PI()))</f>
        <v>0</v>
      </c>
      <c r="C26" s="8" t="n">
        <f aca="false">-0.5*SIN(2*PI()*$A26/d)*d*sd/(d*PI())+sd*$A26/d+s0</f>
        <v>6</v>
      </c>
      <c r="D26" s="9" t="n">
        <f aca="false">x0+0.25*COS(2*PI()*$A26/d)*d^2*sd/(d*PI()^2)+0.5*sd*$A26^2/d+s0*$A26-0.25*d*sd/PI()^2</f>
        <v>3.9125</v>
      </c>
      <c r="E26" s="6"/>
    </row>
    <row r="27" customFormat="false" ht="12.8" hidden="false" customHeight="false" outlineLevel="0" collapsed="false">
      <c r="A27" s="7" t="n">
        <f aca="false">d/$B$9*COUNT(A$12:$A27)</f>
        <v>0.5625</v>
      </c>
      <c r="B27" s="8" t="n">
        <f aca="false">sd/d*(1-COS($A27/d*2*PI()))</f>
        <v>0</v>
      </c>
      <c r="C27" s="8" t="n">
        <f aca="false">-0.5*SIN(2*PI()*$A27/d)*d*sd/(d*PI())+sd*$A27/d+s0</f>
        <v>6</v>
      </c>
      <c r="D27" s="9" t="n">
        <f aca="false">x0+0.25*COS(2*PI()*$A27/d)*d^2*sd/(d*PI()^2)+0.5*sd*$A27^2/d+s0*$A27-0.25*d*sd/PI()^2</f>
        <v>4.1375</v>
      </c>
      <c r="E27" s="6"/>
    </row>
    <row r="28" customFormat="false" ht="12.8" hidden="false" customHeight="false" outlineLevel="0" collapsed="false">
      <c r="A28" s="7" t="n">
        <f aca="false">d/$B$9*COUNT(A$12:$A28)</f>
        <v>0.6</v>
      </c>
      <c r="B28" s="8" t="n">
        <f aca="false">sd/d*(1-COS($A28/d*2*PI()))</f>
        <v>0</v>
      </c>
      <c r="C28" s="8" t="n">
        <f aca="false">-0.5*SIN(2*PI()*$A28/d)*d*sd/(d*PI())+sd*$A28/d+s0</f>
        <v>6</v>
      </c>
      <c r="D28" s="9" t="n">
        <f aca="false">x0+0.25*COS(2*PI()*$A28/d)*d^2*sd/(d*PI()^2)+0.5*sd*$A28^2/d+s0*$A28-0.25*d*sd/PI()^2</f>
        <v>4.3625</v>
      </c>
      <c r="E28" s="6"/>
    </row>
    <row r="29" customFormat="false" ht="12.8" hidden="false" customHeight="false" outlineLevel="0" collapsed="false">
      <c r="A29" s="7" t="n">
        <f aca="false">d/$B$9*COUNT(A$12:$A29)</f>
        <v>0.6375</v>
      </c>
      <c r="B29" s="8" t="n">
        <f aca="false">sd/d*(1-COS($A29/d*2*PI()))</f>
        <v>0</v>
      </c>
      <c r="C29" s="8" t="n">
        <f aca="false">-0.5*SIN(2*PI()*$A29/d)*d*sd/(d*PI())+sd*$A29/d+s0</f>
        <v>6</v>
      </c>
      <c r="D29" s="9" t="n">
        <f aca="false">x0+0.25*COS(2*PI()*$A29/d)*d^2*sd/(d*PI()^2)+0.5*sd*$A29^2/d+s0*$A29-0.25*d*sd/PI()^2</f>
        <v>4.5875</v>
      </c>
      <c r="E29" s="6"/>
    </row>
    <row r="30" customFormat="false" ht="12.8" hidden="false" customHeight="false" outlineLevel="0" collapsed="false">
      <c r="A30" s="7" t="n">
        <f aca="false">d/$B$9*COUNT(A$12:$A30)</f>
        <v>0.675</v>
      </c>
      <c r="B30" s="8" t="n">
        <f aca="false">sd/d*(1-COS($A30/d*2*PI()))</f>
        <v>0</v>
      </c>
      <c r="C30" s="8" t="n">
        <f aca="false">-0.5*SIN(2*PI()*$A30/d)*d*sd/(d*PI())+sd*$A30/d+s0</f>
        <v>6</v>
      </c>
      <c r="D30" s="9" t="n">
        <f aca="false">x0+0.25*COS(2*PI()*$A30/d)*d^2*sd/(d*PI()^2)+0.5*sd*$A30^2/d+s0*$A30-0.25*d*sd/PI()^2</f>
        <v>4.8125</v>
      </c>
      <c r="E30" s="6"/>
    </row>
    <row r="31" customFormat="false" ht="12.8" hidden="false" customHeight="false" outlineLevel="0" collapsed="false">
      <c r="A31" s="7" t="n">
        <f aca="false">d/$B$9*COUNT(A$12:$A31)</f>
        <v>0.7125</v>
      </c>
      <c r="B31" s="8" t="n">
        <f aca="false">sd/d*(1-COS($A31/d*2*PI()))</f>
        <v>0</v>
      </c>
      <c r="C31" s="8" t="n">
        <f aca="false">-0.5*SIN(2*PI()*$A31/d)*d*sd/(d*PI())+sd*$A31/d+s0</f>
        <v>6</v>
      </c>
      <c r="D31" s="9" t="n">
        <f aca="false">x0+0.25*COS(2*PI()*$A31/d)*d^2*sd/(d*PI()^2)+0.5*sd*$A31^2/d+s0*$A31-0.25*d*sd/PI()^2</f>
        <v>5.0375</v>
      </c>
      <c r="E31" s="6"/>
    </row>
    <row r="32" customFormat="false" ht="12.8" hidden="false" customHeight="false" outlineLevel="0" collapsed="false">
      <c r="A32" s="7" t="n">
        <f aca="false">d/$B$9*COUNT(A$12:$A32)</f>
        <v>0.75</v>
      </c>
      <c r="B32" s="8" t="n">
        <f aca="false">sd/d*(1-COS($A32/d*2*PI()))</f>
        <v>0</v>
      </c>
      <c r="C32" s="8" t="n">
        <f aca="false">-0.5*SIN(2*PI()*$A32/d)*d*sd/(d*PI())+sd*$A32/d+s0</f>
        <v>6</v>
      </c>
      <c r="D32" s="9" t="n">
        <f aca="false">x0+0.25*COS(2*PI()*$A32/d)*d^2*sd/(d*PI()^2)+0.5*sd*$A32^2/d+s0*$A32-0.25*d*sd/PI()^2</f>
        <v>5.2625</v>
      </c>
      <c r="E32" s="6"/>
    </row>
  </sheetData>
  <conditionalFormatting sqref="B8">
    <cfRule type="cellIs" priority="2" operator="notEqual" aboveAverage="0" equalAverage="0" bottom="0" percent="0" rank="0" text="" dxfId="0">
      <formula>cruise!$B$2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Q38" activeCellId="0" sqref="Q38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0" t="n">
        <f aca="false">cruise!C32</f>
        <v>6</v>
      </c>
      <c r="C1" s="3" t="s">
        <v>1</v>
      </c>
    </row>
    <row r="2" customFormat="false" ht="12.8" hidden="false" customHeight="false" outlineLevel="0" collapsed="false">
      <c r="A2" s="1" t="s">
        <v>2</v>
      </c>
      <c r="B2" s="2" t="n">
        <f aca="false">accel!B1-cruise!C32</f>
        <v>-5.9</v>
      </c>
      <c r="C2" s="3" t="s">
        <v>1</v>
      </c>
    </row>
    <row r="3" customFormat="false" ht="12.8" hidden="false" customHeight="false" outlineLevel="0" collapsed="false">
      <c r="A3" s="1" t="s">
        <v>3</v>
      </c>
      <c r="B3" s="2" t="n">
        <v>0.25</v>
      </c>
      <c r="C3" s="3" t="s">
        <v>4</v>
      </c>
    </row>
    <row r="4" customFormat="false" ht="12.8" hidden="false" customHeight="false" outlineLevel="0" collapsed="false">
      <c r="A4" s="1" t="s">
        <v>5</v>
      </c>
      <c r="B4" s="2" t="n">
        <f aca="false">cruise!D32</f>
        <v>5.2625</v>
      </c>
      <c r="C4" s="3" t="s">
        <v>6</v>
      </c>
    </row>
    <row r="6" customFormat="false" ht="12.8" hidden="false" customHeight="false" outlineLevel="0" collapsed="false">
      <c r="A6" s="1" t="s">
        <v>7</v>
      </c>
      <c r="B6" s="3" t="n">
        <f aca="false">d*(0.5*sd+s0)+x0</f>
        <v>6.025</v>
      </c>
    </row>
    <row r="7" customFormat="false" ht="12.8" hidden="false" customHeight="false" outlineLevel="0" collapsed="false">
      <c r="A7" s="1" t="s">
        <v>8</v>
      </c>
      <c r="B7" s="3" t="n">
        <f aca="false">B6-B4</f>
        <v>0.7625</v>
      </c>
    </row>
    <row r="8" customFormat="false" ht="12.8" hidden="false" customHeight="false" outlineLevel="0" collapsed="false">
      <c r="A8" s="1" t="s">
        <v>2</v>
      </c>
      <c r="B8" s="4" t="n">
        <f aca="false">2*(-d*s0-x0+B6)/d</f>
        <v>-5.9</v>
      </c>
    </row>
    <row r="9" customFormat="false" ht="12.8" hidden="false" customHeight="false" outlineLevel="0" collapsed="false">
      <c r="A9" s="1" t="s">
        <v>9</v>
      </c>
      <c r="B9" s="3" t="n">
        <v>20</v>
      </c>
    </row>
    <row r="10" customFormat="false" ht="12.8" hidden="false" customHeight="false" outlineLevel="0" collapsed="false">
      <c r="A10" s="1"/>
    </row>
    <row r="11" customFormat="false" ht="12.8" hidden="false" customHeight="false" outlineLevel="0" collapsed="false">
      <c r="A11" s="1" t="s">
        <v>10</v>
      </c>
      <c r="B11" s="5" t="s">
        <v>11</v>
      </c>
      <c r="C11" s="5" t="s">
        <v>12</v>
      </c>
      <c r="D11" s="5" t="s">
        <v>13</v>
      </c>
      <c r="E11" s="6"/>
      <c r="F11" s="6"/>
      <c r="G11" s="6"/>
      <c r="H11" s="6"/>
      <c r="I11" s="6"/>
      <c r="J11" s="6"/>
      <c r="K11" s="6"/>
      <c r="L11" s="6"/>
    </row>
    <row r="12" customFormat="false" ht="12.8" hidden="false" customHeight="false" outlineLevel="0" collapsed="false">
      <c r="A12" s="7" t="n">
        <f aca="false">d/$B$9*COUNT(A12:$A$12)</f>
        <v>0</v>
      </c>
      <c r="B12" s="8" t="n">
        <f aca="false">sd/d*(1-COS($A12/d*2*PI()))</f>
        <v>-0</v>
      </c>
      <c r="C12" s="8" t="n">
        <f aca="false">-0.5*SIN(2*PI()*$A12/d)*d*sd/(d*PI())+sd*$A12/d+s0</f>
        <v>6</v>
      </c>
      <c r="D12" s="9" t="n">
        <f aca="false">x0+0.25*COS(2*PI()*$A12/d)*d^2*sd/(d*PI()^2)+0.5*sd*$A12^2/d+s0*$A12-0.25*d*sd/PI()^2</f>
        <v>5.2625</v>
      </c>
      <c r="E12" s="6"/>
      <c r="F12" s="6"/>
      <c r="G12" s="6"/>
      <c r="H12" s="6"/>
      <c r="I12" s="6"/>
      <c r="J12" s="6"/>
      <c r="K12" s="6"/>
      <c r="L12" s="6"/>
    </row>
    <row r="13" customFormat="false" ht="12.8" hidden="false" customHeight="false" outlineLevel="0" collapsed="false">
      <c r="A13" s="7" t="n">
        <f aca="false">d/$B$9*COUNT(A$12:$A13)</f>
        <v>0.0125</v>
      </c>
      <c r="B13" s="8" t="n">
        <f aca="false">sd/d*(1-COS($A13/d*2*PI()))</f>
        <v>-1.15506621543438</v>
      </c>
      <c r="C13" s="8" t="n">
        <f aca="false">-0.5*SIN(2*PI()*$A13/d)*d*sd/(d*PI())+sd*$A13/d+s0</f>
        <v>5.99517133470962</v>
      </c>
      <c r="D13" s="9" t="n">
        <f aca="false">x0+0.25*COS(2*PI()*$A13/d)*d^2*sd/(d*PI()^2)+0.5*sd*$A13^2/d+s0*$A13-0.25*d*sd/PI()^2</f>
        <v>5.33748488556458</v>
      </c>
      <c r="E13" s="6"/>
      <c r="F13" s="6"/>
    </row>
    <row r="14" customFormat="false" ht="12.8" hidden="false" customHeight="false" outlineLevel="0" collapsed="false">
      <c r="A14" s="7" t="n">
        <f aca="false">d/$B$9*COUNT(A$12:$A14)</f>
        <v>0.025</v>
      </c>
      <c r="B14" s="8" t="n">
        <f aca="false">sd/d*(1-COS($A14/d*2*PI()))</f>
        <v>-4.50719893275124</v>
      </c>
      <c r="C14" s="8" t="n">
        <f aca="false">-0.5*SIN(2*PI()*$A14/d)*d*sd/(d*PI())+sd*$A14/d+s0</f>
        <v>5.9619386774353</v>
      </c>
      <c r="D14" s="9" t="n">
        <f aca="false">x0+0.25*COS(2*PI()*$A14/d)*d^2*sd/(d*PI()^2)+0.5*sd*$A14^2/d+s0*$A14-0.25*d*sd/PI()^2</f>
        <v>5.4122605426684</v>
      </c>
      <c r="E14" s="6"/>
      <c r="F14" s="6"/>
    </row>
    <row r="15" customFormat="false" ht="12.8" hidden="false" customHeight="false" outlineLevel="0" collapsed="false">
      <c r="A15" s="7" t="n">
        <f aca="false">d/$B$9*COUNT(A$12:$A15)</f>
        <v>0.0375</v>
      </c>
      <c r="B15" s="8" t="n">
        <f aca="false">sd/d*(1-COS($A15/d*2*PI()))</f>
        <v>-9.72826804589764</v>
      </c>
      <c r="C15" s="8" t="n">
        <f aca="false">-0.5*SIN(2*PI()*$A15/d)*d*sd/(d*PI())+sd*$A15/d+s0</f>
        <v>5.87467841683071</v>
      </c>
      <c r="D15" s="9" t="n">
        <f aca="false">x0+0.25*COS(2*PI()*$A15/d)*d^2*sd/(d*PI()^2)+0.5*sd*$A15^2/d+s0*$A15-0.25*d*sd/PI()^2</f>
        <v>5.48630749426875</v>
      </c>
      <c r="E15" s="6"/>
    </row>
    <row r="16" customFormat="false" ht="12.8" hidden="false" customHeight="false" outlineLevel="0" collapsed="false">
      <c r="A16" s="7" t="n">
        <f aca="false">d/$B$9*COUNT(A$12:$A16)</f>
        <v>0.05</v>
      </c>
      <c r="B16" s="8" t="n">
        <f aca="false">sd/d*(1-COS($A16/d*2*PI()))</f>
        <v>-16.3071989327512</v>
      </c>
      <c r="C16" s="8" t="n">
        <f aca="false">-0.5*SIN(2*PI()*$A16/d)*d*sd/(d*PI())+sd*$A16/d+s0</f>
        <v>5.71305553979598</v>
      </c>
      <c r="D16" s="9" t="n">
        <f aca="false">x0+0.25*COS(2*PI()*$A16/d)*d^2*sd/(d*PI()^2)+0.5*sd*$A16^2/d+s0*$A16-0.25*d*sd/PI()^2</f>
        <v>5.55881663590246</v>
      </c>
      <c r="E16" s="6"/>
    </row>
    <row r="17" customFormat="false" ht="12.8" hidden="false" customHeight="false" outlineLevel="0" collapsed="false">
      <c r="A17" s="7" t="n">
        <f aca="false">d/$B$9*COUNT(A$12:$A17)</f>
        <v>0.0625</v>
      </c>
      <c r="B17" s="8" t="n">
        <f aca="false">sd/d*(1-COS($A17/d*2*PI()))</f>
        <v>-23.6</v>
      </c>
      <c r="C17" s="8" t="n">
        <f aca="false">-0.5*SIN(2*PI()*$A17/d)*d*sd/(d*PI())+sd*$A17/d+s0</f>
        <v>5.46401416424218</v>
      </c>
      <c r="D17" s="9" t="n">
        <f aca="false">x0+0.25*COS(2*PI()*$A17/d)*d^2*sd/(d*PI()^2)+0.5*sd*$A17^2/d+s0*$A17-0.25*d*sd/PI()^2</f>
        <v>5.62876843646811</v>
      </c>
      <c r="E17" s="6"/>
    </row>
    <row r="18" customFormat="false" ht="12.8" hidden="false" customHeight="false" outlineLevel="0" collapsed="false">
      <c r="A18" s="7" t="n">
        <f aca="false">d/$B$9*COUNT(A$12:$A18)</f>
        <v>0.075</v>
      </c>
      <c r="B18" s="8" t="n">
        <f aca="false">sd/d*(1-COS($A18/d*2*PI()))</f>
        <v>-30.8928010672488</v>
      </c>
      <c r="C18" s="8" t="n">
        <f aca="false">-0.5*SIN(2*PI()*$A18/d)*d*sd/(d*PI())+sd*$A18/d+s0</f>
        <v>5.12305553979598</v>
      </c>
      <c r="D18" s="9" t="n">
        <f aca="false">x0+0.25*COS(2*PI()*$A18/d)*d^2*sd/(d*PI()^2)+0.5*sd*$A18^2/d+s0*$A18-0.25*d*sd/PI()^2</f>
        <v>5.69503273703377</v>
      </c>
      <c r="E18" s="6"/>
    </row>
    <row r="19" customFormat="false" ht="12.8" hidden="false" customHeight="false" outlineLevel="0" collapsed="false">
      <c r="A19" s="7" t="n">
        <f aca="false">d/$B$9*COUNT(A$12:$A19)</f>
        <v>0.0875</v>
      </c>
      <c r="B19" s="8" t="n">
        <f aca="false">sd/d*(1-COS($A19/d*2*PI()))</f>
        <v>-37.4717319541024</v>
      </c>
      <c r="C19" s="8" t="n">
        <f aca="false">-0.5*SIN(2*PI()*$A19/d)*d*sd/(d*PI())+sd*$A19/d+s0</f>
        <v>4.69467841683071</v>
      </c>
      <c r="D19" s="9" t="n">
        <f aca="false">x0+0.25*COS(2*PI()*$A19/d)*d^2*sd/(d*PI()^2)+0.5*sd*$A19^2/d+s0*$A19-0.25*d*sd/PI()^2</f>
        <v>5.75647937866747</v>
      </c>
      <c r="E19" s="6"/>
    </row>
    <row r="20" customFormat="false" ht="12.8" hidden="false" customHeight="false" outlineLevel="0" collapsed="false">
      <c r="A20" s="7" t="n">
        <f aca="false">d/$B$9*COUNT(A$12:$A20)</f>
        <v>0.1</v>
      </c>
      <c r="B20" s="8" t="n">
        <f aca="false">sd/d*(1-COS($A20/d*2*PI()))</f>
        <v>-42.6928010672488</v>
      </c>
      <c r="C20" s="8" t="n">
        <f aca="false">-0.5*SIN(2*PI()*$A20/d)*d*sd/(d*PI())+sd*$A20/d+s0</f>
        <v>4.1919386774353</v>
      </c>
      <c r="D20" s="9" t="n">
        <f aca="false">x0+0.25*COS(2*PI()*$A20/d)*d^2*sd/(d*PI()^2)+0.5*sd*$A20^2/d+s0*$A20-0.25*d*sd/PI()^2</f>
        <v>5.81208883026782</v>
      </c>
      <c r="E20" s="6"/>
    </row>
    <row r="21" customFormat="false" ht="12.8" hidden="false" customHeight="false" outlineLevel="0" collapsed="false">
      <c r="A21" s="7" t="n">
        <f aca="false">d/$B$9*COUNT(A$12:$A21)</f>
        <v>0.1125</v>
      </c>
      <c r="B21" s="8" t="n">
        <f aca="false">sd/d*(1-COS($A21/d*2*PI()))</f>
        <v>-46.0449337845656</v>
      </c>
      <c r="C21" s="8" t="n">
        <f aca="false">-0.5*SIN(2*PI()*$A21/d)*d*sd/(d*PI())+sd*$A21/d+s0</f>
        <v>3.63517133470962</v>
      </c>
      <c r="D21" s="9" t="n">
        <f aca="false">x0+0.25*COS(2*PI()*$A21/d)*d^2*sd/(d*PI()^2)+0.5*sd*$A21^2/d+s0*$A21-0.25*d*sd/PI()^2</f>
        <v>5.86105198737165</v>
      </c>
      <c r="E21" s="6"/>
    </row>
    <row r="22" customFormat="false" ht="12.8" hidden="false" customHeight="false" outlineLevel="0" collapsed="false">
      <c r="A22" s="7" t="n">
        <f aca="false">d/$B$9*COUNT(A$12:$A22)</f>
        <v>0.125</v>
      </c>
      <c r="B22" s="8" t="n">
        <f aca="false">sd/d*(1-COS($A22/d*2*PI()))</f>
        <v>-47.2</v>
      </c>
      <c r="C22" s="8" t="n">
        <f aca="false">-0.5*SIN(2*PI()*$A22/d)*d*sd/(d*PI())+sd*$A22/d+s0</f>
        <v>3.05</v>
      </c>
      <c r="D22" s="9" t="n">
        <f aca="false">x0+0.25*COS(2*PI()*$A22/d)*d^2*sd/(d*PI()^2)+0.5*sd*$A22^2/d+s0*$A22-0.25*d*sd/PI()^2</f>
        <v>5.90284937293622</v>
      </c>
      <c r="E22" s="6"/>
    </row>
    <row r="23" customFormat="false" ht="12.8" hidden="false" customHeight="false" outlineLevel="0" collapsed="false">
      <c r="A23" s="7" t="n">
        <f aca="false">d/$B$9*COUNT(A$12:$A23)</f>
        <v>0.1375</v>
      </c>
      <c r="B23" s="8" t="n">
        <f aca="false">sd/d*(1-COS($A23/d*2*PI()))</f>
        <v>-46.0449337845656</v>
      </c>
      <c r="C23" s="8" t="n">
        <f aca="false">-0.5*SIN(2*PI()*$A23/d)*d*sd/(d*PI())+sd*$A23/d+s0</f>
        <v>2.46482866529038</v>
      </c>
      <c r="D23" s="9" t="n">
        <f aca="false">x0+0.25*COS(2*PI()*$A23/d)*d^2*sd/(d*PI()^2)+0.5*sd*$A23^2/d+s0*$A23-0.25*d*sd/PI()^2</f>
        <v>5.93730198737164</v>
      </c>
      <c r="E23" s="6"/>
    </row>
    <row r="24" customFormat="false" ht="12.8" hidden="false" customHeight="false" outlineLevel="0" collapsed="false">
      <c r="A24" s="7" t="n">
        <f aca="false">d/$B$9*COUNT(A$12:$A24)</f>
        <v>0.15</v>
      </c>
      <c r="B24" s="8" t="n">
        <f aca="false">sd/d*(1-COS($A24/d*2*PI()))</f>
        <v>-42.6928010672488</v>
      </c>
      <c r="C24" s="8" t="n">
        <f aca="false">-0.5*SIN(2*PI()*$A24/d)*d*sd/(d*PI())+sd*$A24/d+s0</f>
        <v>1.9080613225647</v>
      </c>
      <c r="D24" s="9" t="n">
        <f aca="false">x0+0.25*COS(2*PI()*$A24/d)*d^2*sd/(d*PI()^2)+0.5*sd*$A24^2/d+s0*$A24-0.25*d*sd/PI()^2</f>
        <v>5.96458883026782</v>
      </c>
      <c r="E24" s="6"/>
    </row>
    <row r="25" customFormat="false" ht="12.8" hidden="false" customHeight="false" outlineLevel="0" collapsed="false">
      <c r="A25" s="7" t="n">
        <f aca="false">d/$B$9*COUNT(A$12:$A25)</f>
        <v>0.1625</v>
      </c>
      <c r="B25" s="8" t="n">
        <f aca="false">sd/d*(1-COS($A25/d*2*PI()))</f>
        <v>-37.4717319541024</v>
      </c>
      <c r="C25" s="8" t="n">
        <f aca="false">-0.5*SIN(2*PI()*$A25/d)*d*sd/(d*PI())+sd*$A25/d+s0</f>
        <v>1.40532158316929</v>
      </c>
      <c r="D25" s="9" t="n">
        <f aca="false">x0+0.25*COS(2*PI()*$A25/d)*d^2*sd/(d*PI()^2)+0.5*sd*$A25^2/d+s0*$A25-0.25*d*sd/PI()^2</f>
        <v>5.98522937866747</v>
      </c>
      <c r="E25" s="6"/>
    </row>
    <row r="26" customFormat="false" ht="12.8" hidden="false" customHeight="false" outlineLevel="0" collapsed="false">
      <c r="A26" s="7" t="n">
        <f aca="false">d/$B$9*COUNT(A$12:$A26)</f>
        <v>0.175</v>
      </c>
      <c r="B26" s="8" t="n">
        <f aca="false">sd/d*(1-COS($A26/d*2*PI()))</f>
        <v>-30.8928010672488</v>
      </c>
      <c r="C26" s="8" t="n">
        <f aca="false">-0.5*SIN(2*PI()*$A26/d)*d*sd/(d*PI())+sd*$A26/d+s0</f>
        <v>0.976944460204024</v>
      </c>
      <c r="D26" s="9" t="n">
        <f aca="false">x0+0.25*COS(2*PI()*$A26/d)*d^2*sd/(d*PI()^2)+0.5*sd*$A26^2/d+s0*$A26-0.25*d*sd/PI()^2</f>
        <v>6.00003273703377</v>
      </c>
      <c r="E26" s="6"/>
    </row>
    <row r="27" customFormat="false" ht="12.8" hidden="false" customHeight="false" outlineLevel="0" collapsed="false">
      <c r="A27" s="7" t="n">
        <f aca="false">d/$B$9*COUNT(A$12:$A27)</f>
        <v>0.1875</v>
      </c>
      <c r="B27" s="8" t="n">
        <f aca="false">sd/d*(1-COS($A27/d*2*PI()))</f>
        <v>-23.6</v>
      </c>
      <c r="C27" s="8" t="n">
        <f aca="false">-0.5*SIN(2*PI()*$A27/d)*d*sd/(d*PI())+sd*$A27/d+s0</f>
        <v>0.635985835757817</v>
      </c>
      <c r="D27" s="9" t="n">
        <f aca="false">x0+0.25*COS(2*PI()*$A27/d)*d^2*sd/(d*PI()^2)+0.5*sd*$A27^2/d+s0*$A27-0.25*d*sd/PI()^2</f>
        <v>6.01001843646811</v>
      </c>
      <c r="E27" s="6"/>
    </row>
    <row r="28" customFormat="false" ht="12.8" hidden="false" customHeight="false" outlineLevel="0" collapsed="false">
      <c r="A28" s="7" t="n">
        <f aca="false">d/$B$9*COUNT(A$12:$A28)</f>
        <v>0.2</v>
      </c>
      <c r="B28" s="8" t="n">
        <f aca="false">sd/d*(1-COS($A28/d*2*PI()))</f>
        <v>-16.3071989327512</v>
      </c>
      <c r="C28" s="8" t="n">
        <f aca="false">-0.5*SIN(2*PI()*$A28/d)*d*sd/(d*PI())+sd*$A28/d+s0</f>
        <v>0.386944460204024</v>
      </c>
      <c r="D28" s="9" t="n">
        <f aca="false">x0+0.25*COS(2*PI()*$A28/d)*d^2*sd/(d*PI()^2)+0.5*sd*$A28^2/d+s0*$A28-0.25*d*sd/PI()^2</f>
        <v>6.01631663590246</v>
      </c>
      <c r="E28" s="6"/>
    </row>
    <row r="29" customFormat="false" ht="12.8" hidden="false" customHeight="false" outlineLevel="0" collapsed="false">
      <c r="A29" s="7" t="n">
        <f aca="false">d/$B$9*COUNT(A$12:$A29)</f>
        <v>0.2125</v>
      </c>
      <c r="B29" s="8" t="n">
        <f aca="false">sd/d*(1-COS($A29/d*2*PI()))</f>
        <v>-9.72826804589762</v>
      </c>
      <c r="C29" s="8" t="n">
        <f aca="false">-0.5*SIN(2*PI()*$A29/d)*d*sd/(d*PI())+sd*$A29/d+s0</f>
        <v>0.225321583169286</v>
      </c>
      <c r="D29" s="9" t="n">
        <f aca="false">x0+0.25*COS(2*PI()*$A29/d)*d^2*sd/(d*PI()^2)+0.5*sd*$A29^2/d+s0*$A29-0.25*d*sd/PI()^2</f>
        <v>6.02005749426875</v>
      </c>
      <c r="E29" s="6"/>
    </row>
    <row r="30" customFormat="false" ht="12.8" hidden="false" customHeight="false" outlineLevel="0" collapsed="false">
      <c r="A30" s="7" t="n">
        <f aca="false">d/$B$9*COUNT(A$12:$A30)</f>
        <v>0.225</v>
      </c>
      <c r="B30" s="8" t="n">
        <f aca="false">sd/d*(1-COS($A30/d*2*PI()))</f>
        <v>-4.50719893275124</v>
      </c>
      <c r="C30" s="8" t="n">
        <f aca="false">-0.5*SIN(2*PI()*$A30/d)*d*sd/(d*PI())+sd*$A30/d+s0</f>
        <v>0.138061322564703</v>
      </c>
      <c r="D30" s="9" t="n">
        <f aca="false">x0+0.25*COS(2*PI()*$A30/d)*d^2*sd/(d*PI()^2)+0.5*sd*$A30^2/d+s0*$A30-0.25*d*sd/PI()^2</f>
        <v>6.0222605426684</v>
      </c>
      <c r="E30" s="6"/>
    </row>
    <row r="31" customFormat="false" ht="12.8" hidden="false" customHeight="false" outlineLevel="0" collapsed="false">
      <c r="A31" s="7" t="n">
        <f aca="false">d/$B$9*COUNT(A$12:$A31)</f>
        <v>0.2375</v>
      </c>
      <c r="B31" s="8" t="n">
        <f aca="false">sd/d*(1-COS($A31/d*2*PI()))</f>
        <v>-1.15506621543438</v>
      </c>
      <c r="C31" s="8" t="n">
        <f aca="false">-0.5*SIN(2*PI()*$A31/d)*d*sd/(d*PI())+sd*$A31/d+s0</f>
        <v>0.104828665290377</v>
      </c>
      <c r="D31" s="9" t="n">
        <f aca="false">x0+0.25*COS(2*PI()*$A31/d)*d^2*sd/(d*PI()^2)+0.5*sd*$A31^2/d+s0*$A31-0.25*d*sd/PI()^2</f>
        <v>6.02373488556458</v>
      </c>
      <c r="E31" s="6"/>
    </row>
    <row r="32" customFormat="false" ht="12.8" hidden="false" customHeight="false" outlineLevel="0" collapsed="false">
      <c r="A32" s="7" t="n">
        <f aca="false">d/$B$9*COUNT(A$12:$A32)</f>
        <v>0.25</v>
      </c>
      <c r="B32" s="8" t="n">
        <f aca="false">sd/d*(1-COS($A32/d*2*PI()))</f>
        <v>-0</v>
      </c>
      <c r="C32" s="8" t="n">
        <f aca="false">-0.5*SIN(2*PI()*$A32/d)*d*sd/(d*PI())+sd*$A32/d+s0</f>
        <v>0.0999999999999996</v>
      </c>
      <c r="D32" s="9" t="n">
        <f aca="false">x0+0.25*COS(2*PI()*$A32/d)*d^2*sd/(d*PI()^2)+0.5*sd*$A32^2/d+s0*$A32-0.25*d*sd/PI()^2</f>
        <v>6.025</v>
      </c>
      <c r="E32" s="6"/>
    </row>
  </sheetData>
  <conditionalFormatting sqref="B8">
    <cfRule type="cellIs" priority="2" operator="notEqual" aboveAverage="0" equalAverage="0" bottom="0" percent="0" rank="0" text="" dxfId="0">
      <formula>decel!$B$2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1539</TotalTime>
  <Application>LibreOffice/7.0.1.2$Linux_X86_64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2021-01-01T08:08:04Z</dcterms:created>
  <dc:creator/>
  <dc:description/>
  <dc:language>en-GB</dc:language>
  <cp:lastModifiedBy/>
  <dcterms:modified xsi:type="dcterms:W3CDTF">2021-01-03T09:15:22Z</dcterms:modified>
  <cp:revision>26</cp:revision>
  <dc:subject/>
  <dc:title/>
</cp:coreProperties>
</file>