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l" sheetId="1" state="visible" r:id="rId2"/>
    <sheet name="cruise" sheetId="2" state="visible" r:id="rId3"/>
    <sheet name="decel" sheetId="3" state="visible" r:id="rId4"/>
  </sheets>
  <definedNames>
    <definedName function="false" hidden="false" name="a" vbProcedure="false">#REF!</definedName>
    <definedName function="false" hidden="false" name="d" vbProcedure="false">accel!$B$3</definedName>
    <definedName function="false" hidden="false" name="p0" vbProcedure="false">accel!$B$4</definedName>
    <definedName function="false" hidden="false" name="s" vbProcedure="false">accel!$B$2</definedName>
    <definedName function="false" hidden="false" name="s0" vbProcedure="false">accel!$B$1</definedName>
    <definedName function="false" hidden="false" localSheetId="1" name="a" vbProcedure="false">#REF!</definedName>
    <definedName function="false" hidden="false" localSheetId="1" name="d" vbProcedure="false">cruise!$B$3</definedName>
    <definedName function="false" hidden="false" localSheetId="1" name="p0" vbProcedure="false">cruise!$B$4</definedName>
    <definedName function="false" hidden="false" localSheetId="1" name="s" vbProcedure="false">cruise!$B$2</definedName>
    <definedName function="false" hidden="false" localSheetId="1" name="s0" vbProcedure="false">cruise!$B$1</definedName>
    <definedName function="false" hidden="false" localSheetId="2" name="a" vbProcedure="false">#REF!</definedName>
    <definedName function="false" hidden="false" localSheetId="2" name="d" vbProcedure="false">decel!$B$3</definedName>
    <definedName function="false" hidden="false" localSheetId="2" name="p0" vbProcedure="false">decel!$B$4</definedName>
    <definedName function="false" hidden="false" localSheetId="2" name="s" vbProcedure="false">decel!$B$2</definedName>
    <definedName function="false" hidden="false" localSheetId="2" name="s0" vbProcedure="false">decel!$B$1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<sst xmlns="http://schemas.openxmlformats.org/spreadsheetml/2006/main" count="41" uniqueCount="13">
  <si>
    <t xml:space="preserve">s0</t>
  </si>
  <si>
    <t xml:space="preserve">rev/s</t>
  </si>
  <si>
    <t xml:space="preserve">s</t>
  </si>
  <si>
    <t xml:space="preserve">d</t>
  </si>
  <si>
    <t xml:space="preserve">p0</t>
  </si>
  <si>
    <t xml:space="preserve">steps</t>
  </si>
  <si>
    <t xml:space="preserve">pos(d)</t>
  </si>
  <si>
    <t xml:space="preserve">deltapos</t>
  </si>
  <si>
    <t xml:space="preserve">tdivs</t>
  </si>
  <si>
    <t xml:space="preserve">t</t>
  </si>
  <si>
    <t xml:space="preserve">accel(t)</t>
  </si>
  <si>
    <t xml:space="preserve">speed(t)</t>
  </si>
  <si>
    <t xml:space="preserve">pos(t)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</si>
</sst>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.00E+00"/>
    <numFmt numFmtId="167" formatCode="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accel(t)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accel!$B$10:$B$10</c:f>
              <c:strCache>
                <c:ptCount val="1"/>
                <c:pt idx="0">
                  <c:v>accel(t)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</c:numCache>
            </c:numRef>
          </c:xVal>
          <c:yVal>
            <c:numRef>
              <c:f>accel!$B$11:$B$31</c:f>
              <c:numCache>
                <c:formatCode>General</c:formatCode>
                <c:ptCount val="21"/>
                <c:pt idx="0">
                  <c:v>0</c:v>
                </c:pt>
                <c:pt idx="1">
                  <c:v>1.15506621543438</c:v>
                </c:pt>
                <c:pt idx="2">
                  <c:v>4.50719893275124</c:v>
                </c:pt>
                <c:pt idx="3">
                  <c:v>9.72826804589764</c:v>
                </c:pt>
                <c:pt idx="4">
                  <c:v>16.3071989327512</c:v>
                </c:pt>
                <c:pt idx="5">
                  <c:v>23.6</c:v>
                </c:pt>
                <c:pt idx="6">
                  <c:v>30.8928010672488</c:v>
                </c:pt>
                <c:pt idx="7">
                  <c:v>37.4717319541024</c:v>
                </c:pt>
                <c:pt idx="8">
                  <c:v>42.6928010672488</c:v>
                </c:pt>
                <c:pt idx="9">
                  <c:v>46.0449337845656</c:v>
                </c:pt>
                <c:pt idx="10">
                  <c:v>47.2</c:v>
                </c:pt>
                <c:pt idx="11">
                  <c:v>46.0449337845656</c:v>
                </c:pt>
                <c:pt idx="12">
                  <c:v>42.6928010672488</c:v>
                </c:pt>
                <c:pt idx="13">
                  <c:v>37.4717319541024</c:v>
                </c:pt>
                <c:pt idx="14">
                  <c:v>30.8928010672488</c:v>
                </c:pt>
                <c:pt idx="15">
                  <c:v>23.6</c:v>
                </c:pt>
                <c:pt idx="16">
                  <c:v>16.3071989327512</c:v>
                </c:pt>
                <c:pt idx="17">
                  <c:v>9.72826804589762</c:v>
                </c:pt>
                <c:pt idx="18">
                  <c:v>4.50719893275124</c:v>
                </c:pt>
                <c:pt idx="19">
                  <c:v>1.15506621543438</c:v>
                </c:pt>
                <c:pt idx="20">
                  <c:v>0</c:v>
                </c:pt>
              </c:numCache>
            </c:numRef>
          </c:yVal>
          <c:smooth val="0"/>
        </c:ser>
        <c:axId val="70826526"/>
        <c:axId val="25080746"/>
      </c:scatterChart>
      <c:valAx>
        <c:axId val="7082652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080746"/>
        <c:crosses val="autoZero"/>
        <c:crossBetween val="between"/>
      </c:valAx>
      <c:valAx>
        <c:axId val="250807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82652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accel!$C$10:$C$10</c:f>
              <c:strCache>
                <c:ptCount val="1"/>
                <c:pt idx="0">
                  <c:v>speed(t)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</c:numCache>
            </c:numRef>
          </c:xVal>
          <c:yVal>
            <c:numRef>
              <c:f>accel!$C$11:$C$31</c:f>
              <c:numCache>
                <c:formatCode>General</c:formatCode>
                <c:ptCount val="21"/>
                <c:pt idx="0">
                  <c:v>0.1</c:v>
                </c:pt>
                <c:pt idx="1">
                  <c:v>0.104828665290378</c:v>
                </c:pt>
                <c:pt idx="2">
                  <c:v>0.138061322564703</c:v>
                </c:pt>
                <c:pt idx="3">
                  <c:v>0.225321583169286</c:v>
                </c:pt>
                <c:pt idx="4">
                  <c:v>0.386944460204025</c:v>
                </c:pt>
                <c:pt idx="5">
                  <c:v>0.635985835757818</c:v>
                </c:pt>
                <c:pt idx="6">
                  <c:v>0.976944460204025</c:v>
                </c:pt>
                <c:pt idx="7">
                  <c:v>1.40532158316929</c:v>
                </c:pt>
                <c:pt idx="8">
                  <c:v>1.9080613225647</c:v>
                </c:pt>
                <c:pt idx="9">
                  <c:v>2.46482866529038</c:v>
                </c:pt>
                <c:pt idx="10">
                  <c:v>3.05</c:v>
                </c:pt>
                <c:pt idx="11">
                  <c:v>3.63517133470962</c:v>
                </c:pt>
                <c:pt idx="12">
                  <c:v>4.1919386774353</c:v>
                </c:pt>
                <c:pt idx="13">
                  <c:v>4.69467841683071</c:v>
                </c:pt>
                <c:pt idx="14">
                  <c:v>5.12305553979598</c:v>
                </c:pt>
                <c:pt idx="15">
                  <c:v>5.46401416424218</c:v>
                </c:pt>
                <c:pt idx="16">
                  <c:v>5.71305553979598</c:v>
                </c:pt>
                <c:pt idx="17">
                  <c:v>5.87467841683071</c:v>
                </c:pt>
                <c:pt idx="18">
                  <c:v>5.9619386774353</c:v>
                </c:pt>
                <c:pt idx="19">
                  <c:v>5.99517133470962</c:v>
                </c:pt>
                <c:pt idx="20">
                  <c:v>6</c:v>
                </c:pt>
              </c:numCache>
            </c:numRef>
          </c:yVal>
          <c:smooth val="0"/>
        </c:ser>
        <c:axId val="54513573"/>
        <c:axId val="95723841"/>
      </c:scatterChart>
      <c:valAx>
        <c:axId val="545135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723841"/>
        <c:crosses val="autoZero"/>
        <c:crossBetween val="between"/>
      </c:valAx>
      <c:valAx>
        <c:axId val="957238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5135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accel!$D$10:$D$10</c:f>
              <c:strCache>
                <c:ptCount val="1"/>
                <c:pt idx="0">
                  <c:v>pos(t)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accel!$A$11:$A$31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0.0125</c:v>
                </c:pt>
                <c:pt idx="2">
                  <c:v>0.025</c:v>
                </c:pt>
                <c:pt idx="3">
                  <c:v>0.0375</c:v>
                </c:pt>
                <c:pt idx="4">
                  <c:v>0.05</c:v>
                </c:pt>
                <c:pt idx="5">
                  <c:v>0.0625</c:v>
                </c:pt>
                <c:pt idx="6">
                  <c:v>0.075</c:v>
                </c:pt>
                <c:pt idx="7">
                  <c:v>0.0875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</c:v>
                </c:pt>
                <c:pt idx="12">
                  <c:v>0.15</c:v>
                </c:pt>
                <c:pt idx="13">
                  <c:v>0.1625</c:v>
                </c:pt>
                <c:pt idx="14">
                  <c:v>0.175</c:v>
                </c:pt>
                <c:pt idx="15">
                  <c:v>0.1875</c:v>
                </c:pt>
                <c:pt idx="16">
                  <c:v>0.2</c:v>
                </c:pt>
                <c:pt idx="17">
                  <c:v>0.2125</c:v>
                </c:pt>
                <c:pt idx="18">
                  <c:v>0.225</c:v>
                </c:pt>
                <c:pt idx="19">
                  <c:v>0.2375</c:v>
                </c:pt>
                <c:pt idx="20">
                  <c:v>0.25</c:v>
                </c:pt>
              </c:numCache>
            </c:numRef>
          </c:xVal>
          <c:yVal>
            <c:numRef>
              <c:f>accel!$D$11:$D$31</c:f>
              <c:numCache>
                <c:formatCode>General</c:formatCode>
                <c:ptCount val="21"/>
                <c:pt idx="0">
                  <c:v>0</c:v>
                </c:pt>
                <c:pt idx="1">
                  <c:v>0.00126511443542052</c:v>
                </c:pt>
                <c:pt idx="2">
                  <c:v>0.0027394573315963</c:v>
                </c:pt>
                <c:pt idx="3">
                  <c:v>0.00494250573124562</c:v>
                </c:pt>
                <c:pt idx="4">
                  <c:v>0.00868336409754028</c:v>
                </c:pt>
                <c:pt idx="5">
                  <c:v>0.0149815635318879</c:v>
                </c:pt>
                <c:pt idx="6">
                  <c:v>0.0249672629662356</c:v>
                </c:pt>
                <c:pt idx="7">
                  <c:v>0.0397706213325303</c:v>
                </c:pt>
                <c:pt idx="8">
                  <c:v>0.0604111697321796</c:v>
                </c:pt>
                <c:pt idx="9">
                  <c:v>0.0876980126283554</c:v>
                </c:pt>
                <c:pt idx="10">
                  <c:v>0.122150627063776</c:v>
                </c:pt>
                <c:pt idx="11">
                  <c:v>0.163948012628355</c:v>
                </c:pt>
                <c:pt idx="12">
                  <c:v>0.21291116973218</c:v>
                </c:pt>
                <c:pt idx="13">
                  <c:v>0.26852062133253</c:v>
                </c:pt>
                <c:pt idx="14">
                  <c:v>0.329967262966236</c:v>
                </c:pt>
                <c:pt idx="15">
                  <c:v>0.396231563531888</c:v>
                </c:pt>
                <c:pt idx="16">
                  <c:v>0.46618336409754</c:v>
                </c:pt>
                <c:pt idx="17">
                  <c:v>0.538692505731246</c:v>
                </c:pt>
                <c:pt idx="18">
                  <c:v>0.612739457331596</c:v>
                </c:pt>
                <c:pt idx="19">
                  <c:v>0.687515114435421</c:v>
                </c:pt>
                <c:pt idx="20">
                  <c:v>0.7625</c:v>
                </c:pt>
              </c:numCache>
            </c:numRef>
          </c:yVal>
          <c:smooth val="0"/>
        </c:ser>
        <c:axId val="11614556"/>
        <c:axId val="91390704"/>
      </c:scatterChart>
      <c:valAx>
        <c:axId val="116145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390704"/>
        <c:crosses val="autoZero"/>
        <c:crossBetween val="between"/>
      </c:valAx>
      <c:valAx>
        <c:axId val="9139070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61455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accel(t)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cruise!$B$10:$B$10</c:f>
              <c:strCache>
                <c:ptCount val="1"/>
                <c:pt idx="0">
                  <c:v>accel(t)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cruise!$A$11:$A$31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0.0375</c:v>
                </c:pt>
                <c:pt idx="2">
                  <c:v>0.075</c:v>
                </c:pt>
                <c:pt idx="3">
                  <c:v>0.1125</c:v>
                </c:pt>
                <c:pt idx="4">
                  <c:v>0.15</c:v>
                </c:pt>
                <c:pt idx="5">
                  <c:v>0.1875</c:v>
                </c:pt>
                <c:pt idx="6">
                  <c:v>0.225</c:v>
                </c:pt>
                <c:pt idx="7">
                  <c:v>0.2625</c:v>
                </c:pt>
                <c:pt idx="8">
                  <c:v>0.3</c:v>
                </c:pt>
                <c:pt idx="9">
                  <c:v>0.3375</c:v>
                </c:pt>
                <c:pt idx="10">
                  <c:v>0.375</c:v>
                </c:pt>
                <c:pt idx="11">
                  <c:v>0.4125</c:v>
                </c:pt>
                <c:pt idx="12">
                  <c:v>0.45</c:v>
                </c:pt>
                <c:pt idx="13">
                  <c:v>0.4875</c:v>
                </c:pt>
                <c:pt idx="14">
                  <c:v>0.525</c:v>
                </c:pt>
                <c:pt idx="15">
                  <c:v>0.5625</c:v>
                </c:pt>
                <c:pt idx="16">
                  <c:v>0.6</c:v>
                </c:pt>
                <c:pt idx="17">
                  <c:v>0.6375</c:v>
                </c:pt>
                <c:pt idx="18">
                  <c:v>0.675</c:v>
                </c:pt>
                <c:pt idx="19">
                  <c:v>0.7125</c:v>
                </c:pt>
                <c:pt idx="20">
                  <c:v>0.75</c:v>
                </c:pt>
              </c:numCache>
            </c:numRef>
          </c:xVal>
          <c:yVal>
            <c:numRef>
              <c:f>cruise!$B$11:$B$31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axId val="67329083"/>
        <c:axId val="36090365"/>
      </c:scatterChart>
      <c:valAx>
        <c:axId val="673290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090365"/>
        <c:crosses val="autoZero"/>
        <c:crossBetween val="between"/>
      </c:valAx>
      <c:valAx>
        <c:axId val="3609036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32908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cruise!$C$10:$C$10</c:f>
              <c:strCache>
                <c:ptCount val="1"/>
                <c:pt idx="0">
                  <c:v>speed(t)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cruise!$A$11:$A$31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0.0375</c:v>
                </c:pt>
                <c:pt idx="2">
                  <c:v>0.075</c:v>
                </c:pt>
                <c:pt idx="3">
                  <c:v>0.1125</c:v>
                </c:pt>
                <c:pt idx="4">
                  <c:v>0.15</c:v>
                </c:pt>
                <c:pt idx="5">
                  <c:v>0.1875</c:v>
                </c:pt>
                <c:pt idx="6">
                  <c:v>0.225</c:v>
                </c:pt>
                <c:pt idx="7">
                  <c:v>0.2625</c:v>
                </c:pt>
                <c:pt idx="8">
                  <c:v>0.3</c:v>
                </c:pt>
                <c:pt idx="9">
                  <c:v>0.3375</c:v>
                </c:pt>
                <c:pt idx="10">
                  <c:v>0.375</c:v>
                </c:pt>
                <c:pt idx="11">
                  <c:v>0.4125</c:v>
                </c:pt>
                <c:pt idx="12">
                  <c:v>0.45</c:v>
                </c:pt>
                <c:pt idx="13">
                  <c:v>0.4875</c:v>
                </c:pt>
                <c:pt idx="14">
                  <c:v>0.525</c:v>
                </c:pt>
                <c:pt idx="15">
                  <c:v>0.5625</c:v>
                </c:pt>
                <c:pt idx="16">
                  <c:v>0.6</c:v>
                </c:pt>
                <c:pt idx="17">
                  <c:v>0.6375</c:v>
                </c:pt>
                <c:pt idx="18">
                  <c:v>0.675</c:v>
                </c:pt>
                <c:pt idx="19">
                  <c:v>0.7125</c:v>
                </c:pt>
                <c:pt idx="20">
                  <c:v>0.75</c:v>
                </c:pt>
              </c:numCache>
            </c:numRef>
          </c:xVal>
          <c:yVal>
            <c:numRef>
              <c:f>cruise!$C$11:$C$31</c:f>
              <c:numCache>
                <c:formatCode>General</c:formatCode>
                <c:ptCount val="2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</c:numCache>
            </c:numRef>
          </c:yVal>
          <c:smooth val="0"/>
        </c:ser>
        <c:axId val="19946584"/>
        <c:axId val="53703441"/>
      </c:scatterChart>
      <c:valAx>
        <c:axId val="1994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703441"/>
        <c:crosses val="autoZero"/>
        <c:crossBetween val="between"/>
      </c:valAx>
      <c:valAx>
        <c:axId val="537034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94658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cruise!$D$10:$D$10</c:f>
              <c:strCache>
                <c:ptCount val="1"/>
                <c:pt idx="0">
                  <c:v>pos(t)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cruise!$A$11:$A$31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0.0375</c:v>
                </c:pt>
                <c:pt idx="2">
                  <c:v>0.075</c:v>
                </c:pt>
                <c:pt idx="3">
                  <c:v>0.1125</c:v>
                </c:pt>
                <c:pt idx="4">
                  <c:v>0.15</c:v>
                </c:pt>
                <c:pt idx="5">
                  <c:v>0.1875</c:v>
                </c:pt>
                <c:pt idx="6">
                  <c:v>0.225</c:v>
                </c:pt>
                <c:pt idx="7">
                  <c:v>0.2625</c:v>
                </c:pt>
                <c:pt idx="8">
                  <c:v>0.3</c:v>
                </c:pt>
                <c:pt idx="9">
                  <c:v>0.3375</c:v>
                </c:pt>
                <c:pt idx="10">
                  <c:v>0.375</c:v>
                </c:pt>
                <c:pt idx="11">
                  <c:v>0.4125</c:v>
                </c:pt>
                <c:pt idx="12">
                  <c:v>0.45</c:v>
                </c:pt>
                <c:pt idx="13">
                  <c:v>0.4875</c:v>
                </c:pt>
                <c:pt idx="14">
                  <c:v>0.525</c:v>
                </c:pt>
                <c:pt idx="15">
                  <c:v>0.5625</c:v>
                </c:pt>
                <c:pt idx="16">
                  <c:v>0.6</c:v>
                </c:pt>
                <c:pt idx="17">
                  <c:v>0.6375</c:v>
                </c:pt>
                <c:pt idx="18">
                  <c:v>0.675</c:v>
                </c:pt>
                <c:pt idx="19">
                  <c:v>0.7125</c:v>
                </c:pt>
                <c:pt idx="20">
                  <c:v>0.75</c:v>
                </c:pt>
              </c:numCache>
            </c:numRef>
          </c:xVal>
          <c:yVal>
            <c:numRef>
              <c:f>cruise!$D$11:$D$31</c:f>
              <c:numCache>
                <c:formatCode>General</c:formatCode>
                <c:ptCount val="21"/>
                <c:pt idx="0">
                  <c:v>0.7625</c:v>
                </c:pt>
                <c:pt idx="1">
                  <c:v>0.9875</c:v>
                </c:pt>
                <c:pt idx="2">
                  <c:v>1.2125</c:v>
                </c:pt>
                <c:pt idx="3">
                  <c:v>1.4375</c:v>
                </c:pt>
                <c:pt idx="4">
                  <c:v>1.6625</c:v>
                </c:pt>
                <c:pt idx="5">
                  <c:v>1.8875</c:v>
                </c:pt>
                <c:pt idx="6">
                  <c:v>2.1125</c:v>
                </c:pt>
                <c:pt idx="7">
                  <c:v>2.3375</c:v>
                </c:pt>
                <c:pt idx="8">
                  <c:v>2.5625</c:v>
                </c:pt>
                <c:pt idx="9">
                  <c:v>2.7875</c:v>
                </c:pt>
                <c:pt idx="10">
                  <c:v>3.0125</c:v>
                </c:pt>
                <c:pt idx="11">
                  <c:v>3.2375</c:v>
                </c:pt>
                <c:pt idx="12">
                  <c:v>3.4625</c:v>
                </c:pt>
                <c:pt idx="13">
                  <c:v>3.6875</c:v>
                </c:pt>
                <c:pt idx="14">
                  <c:v>3.9125</c:v>
                </c:pt>
                <c:pt idx="15">
                  <c:v>4.1375</c:v>
                </c:pt>
                <c:pt idx="16">
                  <c:v>4.3625</c:v>
                </c:pt>
                <c:pt idx="17">
                  <c:v>4.5875</c:v>
                </c:pt>
                <c:pt idx="18">
                  <c:v>4.8125</c:v>
                </c:pt>
                <c:pt idx="19">
                  <c:v>5.0375</c:v>
                </c:pt>
                <c:pt idx="20">
                  <c:v>5.2625</c:v>
                </c:pt>
              </c:numCache>
            </c:numRef>
          </c:yVal>
          <c:smooth val="0"/>
        </c:ser>
        <c:axId val="28863073"/>
        <c:axId val="79577361"/>
      </c:scatterChart>
      <c:valAx>
        <c:axId val="28863073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577361"/>
        <c:crossesAt val="0"/>
        <c:crossBetween val="between"/>
      </c:valAx>
      <c:valAx>
        <c:axId val="795773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86307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accel(t)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decel!$B$10:$B$10</c:f>
              <c:strCache>
                <c:ptCount val="1"/>
                <c:pt idx="0">
                  <c:v>accel(t)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decel!$A$11:$A$31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</c:numCache>
            </c:numRef>
          </c:xVal>
          <c:yVal>
            <c:numRef>
              <c:f>decel!$B$11:$B$31</c:f>
              <c:numCache>
                <c:formatCode>General</c:formatCode>
                <c:ptCount val="21"/>
                <c:pt idx="0">
                  <c:v>-0</c:v>
                </c:pt>
                <c:pt idx="1">
                  <c:v>-0.577533107717188</c:v>
                </c:pt>
                <c:pt idx="2">
                  <c:v>-2.25359946637562</c:v>
                </c:pt>
                <c:pt idx="3">
                  <c:v>-4.86413402294882</c:v>
                </c:pt>
                <c:pt idx="4">
                  <c:v>-8.15359946637562</c:v>
                </c:pt>
                <c:pt idx="5">
                  <c:v>-11.8</c:v>
                </c:pt>
                <c:pt idx="6">
                  <c:v>-15.4464005336244</c:v>
                </c:pt>
                <c:pt idx="7">
                  <c:v>-18.7358659770512</c:v>
                </c:pt>
                <c:pt idx="8">
                  <c:v>-21.3464005336244</c:v>
                </c:pt>
                <c:pt idx="9">
                  <c:v>-23.0224668922828</c:v>
                </c:pt>
                <c:pt idx="10">
                  <c:v>-23.6</c:v>
                </c:pt>
                <c:pt idx="11">
                  <c:v>-23.0224668922828</c:v>
                </c:pt>
                <c:pt idx="12">
                  <c:v>-21.3464005336244</c:v>
                </c:pt>
                <c:pt idx="13">
                  <c:v>-18.7358659770512</c:v>
                </c:pt>
                <c:pt idx="14">
                  <c:v>-15.4464005336244</c:v>
                </c:pt>
                <c:pt idx="15">
                  <c:v>-11.8</c:v>
                </c:pt>
                <c:pt idx="16">
                  <c:v>-8.15359946637562</c:v>
                </c:pt>
                <c:pt idx="17">
                  <c:v>-4.86413402294881</c:v>
                </c:pt>
                <c:pt idx="18">
                  <c:v>-2.25359946637562</c:v>
                </c:pt>
                <c:pt idx="19">
                  <c:v>-0.577533107717188</c:v>
                </c:pt>
                <c:pt idx="20">
                  <c:v>-0</c:v>
                </c:pt>
              </c:numCache>
            </c:numRef>
          </c:yVal>
          <c:smooth val="0"/>
        </c:ser>
        <c:axId val="37746313"/>
        <c:axId val="42561198"/>
      </c:scatterChart>
      <c:valAx>
        <c:axId val="3774631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61198"/>
        <c:crosses val="autoZero"/>
        <c:crossBetween val="between"/>
      </c:valAx>
      <c:valAx>
        <c:axId val="4256119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7463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decel!$C$10:$C$10</c:f>
              <c:strCache>
                <c:ptCount val="1"/>
                <c:pt idx="0">
                  <c:v>speed(t)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decel!$A$11:$A$31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</c:numCache>
            </c:numRef>
          </c:xVal>
          <c:yVal>
            <c:numRef>
              <c:f>decel!$C$11:$C$31</c:f>
              <c:numCache>
                <c:formatCode>General</c:formatCode>
                <c:ptCount val="21"/>
                <c:pt idx="0">
                  <c:v>6</c:v>
                </c:pt>
                <c:pt idx="1">
                  <c:v>5.99517133470962</c:v>
                </c:pt>
                <c:pt idx="2">
                  <c:v>5.9619386774353</c:v>
                </c:pt>
                <c:pt idx="3">
                  <c:v>5.87467841683071</c:v>
                </c:pt>
                <c:pt idx="4">
                  <c:v>5.71305553979598</c:v>
                </c:pt>
                <c:pt idx="5">
                  <c:v>5.46401416424218</c:v>
                </c:pt>
                <c:pt idx="6">
                  <c:v>5.12305553979598</c:v>
                </c:pt>
                <c:pt idx="7">
                  <c:v>4.69467841683071</c:v>
                </c:pt>
                <c:pt idx="8">
                  <c:v>4.1919386774353</c:v>
                </c:pt>
                <c:pt idx="9">
                  <c:v>3.63517133470962</c:v>
                </c:pt>
                <c:pt idx="10">
                  <c:v>3.05</c:v>
                </c:pt>
                <c:pt idx="11">
                  <c:v>2.46482866529038</c:v>
                </c:pt>
                <c:pt idx="12">
                  <c:v>1.9080613225647</c:v>
                </c:pt>
                <c:pt idx="13">
                  <c:v>1.40532158316929</c:v>
                </c:pt>
                <c:pt idx="14">
                  <c:v>0.976944460204024</c:v>
                </c:pt>
                <c:pt idx="15">
                  <c:v>0.635985835757817</c:v>
                </c:pt>
                <c:pt idx="16">
                  <c:v>0.386944460204024</c:v>
                </c:pt>
                <c:pt idx="17">
                  <c:v>0.225321583169286</c:v>
                </c:pt>
                <c:pt idx="18">
                  <c:v>0.138061322564703</c:v>
                </c:pt>
                <c:pt idx="19">
                  <c:v>0.104828665290377</c:v>
                </c:pt>
                <c:pt idx="20">
                  <c:v>0.0999999999999996</c:v>
                </c:pt>
              </c:numCache>
            </c:numRef>
          </c:yVal>
          <c:smooth val="0"/>
        </c:ser>
        <c:axId val="77418889"/>
        <c:axId val="34658569"/>
      </c:scatterChart>
      <c:valAx>
        <c:axId val="774188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658569"/>
        <c:crosses val="autoZero"/>
        <c:crossBetween val="between"/>
      </c:valAx>
      <c:valAx>
        <c:axId val="346585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1888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pos(t)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decel!$D$10:$D$10</c:f>
              <c:strCache>
                <c:ptCount val="1"/>
                <c:pt idx="0">
                  <c:v>pos(t)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decel!$A$11:$A$31</c:f>
              <c:numCache>
                <c:formatCode>General</c:formatCode>
                <c:ptCount val="21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</c:numCache>
            </c:numRef>
          </c:xVal>
          <c:yVal>
            <c:numRef>
              <c:f>decel!$D$11:$D$31</c:f>
              <c:numCache>
                <c:formatCode>General</c:formatCode>
                <c:ptCount val="21"/>
                <c:pt idx="0">
                  <c:v>5.2625</c:v>
                </c:pt>
                <c:pt idx="1">
                  <c:v>5.41246977112916</c:v>
                </c:pt>
                <c:pt idx="2">
                  <c:v>5.56202108533681</c:v>
                </c:pt>
                <c:pt idx="3">
                  <c:v>5.71011498853751</c:v>
                </c:pt>
                <c:pt idx="4">
                  <c:v>5.85513327180492</c:v>
                </c:pt>
                <c:pt idx="5">
                  <c:v>5.99503687293622</c:v>
                </c:pt>
                <c:pt idx="6">
                  <c:v>6.12756547406753</c:v>
                </c:pt>
                <c:pt idx="7">
                  <c:v>6.25045875733494</c:v>
                </c:pt>
                <c:pt idx="8">
                  <c:v>6.36167766053564</c:v>
                </c:pt>
                <c:pt idx="9">
                  <c:v>6.45960397474329</c:v>
                </c:pt>
                <c:pt idx="10">
                  <c:v>6.54319874587245</c:v>
                </c:pt>
                <c:pt idx="11">
                  <c:v>6.61210397474329</c:v>
                </c:pt>
                <c:pt idx="12">
                  <c:v>6.66667766053564</c:v>
                </c:pt>
                <c:pt idx="13">
                  <c:v>6.70795875733494</c:v>
                </c:pt>
                <c:pt idx="14">
                  <c:v>6.73756547406753</c:v>
                </c:pt>
                <c:pt idx="15">
                  <c:v>6.75753687293622</c:v>
                </c:pt>
                <c:pt idx="16">
                  <c:v>6.77013327180492</c:v>
                </c:pt>
                <c:pt idx="17">
                  <c:v>6.77761498853751</c:v>
                </c:pt>
                <c:pt idx="18">
                  <c:v>6.78202108533681</c:v>
                </c:pt>
                <c:pt idx="19">
                  <c:v>6.78496977112916</c:v>
                </c:pt>
                <c:pt idx="20">
                  <c:v>6.7875</c:v>
                </c:pt>
              </c:numCache>
            </c:numRef>
          </c:yVal>
          <c:smooth val="0"/>
        </c:ser>
        <c:axId val="82771870"/>
        <c:axId val="75102727"/>
      </c:scatterChart>
      <c:valAx>
        <c:axId val="827718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102727"/>
        <c:crosses val="autoZero"/>
        <c:crossBetween val="between"/>
      </c:valAx>
      <c:valAx>
        <c:axId val="751027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77187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0.xml"/><Relationship Id="rId2" Type="http://schemas.openxmlformats.org/officeDocument/2006/relationships/chart" Target="../charts/chart71.xml"/><Relationship Id="rId3" Type="http://schemas.openxmlformats.org/officeDocument/2006/relationships/chart" Target="../charts/chart7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3.xml"/><Relationship Id="rId2" Type="http://schemas.openxmlformats.org/officeDocument/2006/relationships/chart" Target="../charts/chart74.xml"/><Relationship Id="rId3" Type="http://schemas.openxmlformats.org/officeDocument/2006/relationships/chart" Target="../charts/chart7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6.xml"/><Relationship Id="rId2" Type="http://schemas.openxmlformats.org/officeDocument/2006/relationships/chart" Target="../charts/chart77.xml"/><Relationship Id="rId3" Type="http://schemas.openxmlformats.org/officeDocument/2006/relationships/chart" Target="../charts/chart7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630720</xdr:colOff>
      <xdr:row>1</xdr:row>
      <xdr:rowOff>0</xdr:rowOff>
    </xdr:from>
    <xdr:to>
      <xdr:col>8</xdr:col>
      <xdr:colOff>504720</xdr:colOff>
      <xdr:row>13</xdr:row>
      <xdr:rowOff>142200</xdr:rowOff>
    </xdr:to>
    <xdr:graphicFrame>
      <xdr:nvGraphicFramePr>
        <xdr:cNvPr id="0" name=""/>
        <xdr:cNvGraphicFramePr/>
      </xdr:nvGraphicFramePr>
      <xdr:xfrm>
        <a:off x="3881880" y="1623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701640</xdr:colOff>
      <xdr:row>1</xdr:row>
      <xdr:rowOff>122400</xdr:rowOff>
    </xdr:from>
    <xdr:to>
      <xdr:col>12</xdr:col>
      <xdr:colOff>575640</xdr:colOff>
      <xdr:row>14</xdr:row>
      <xdr:rowOff>102240</xdr:rowOff>
    </xdr:to>
    <xdr:graphicFrame>
      <xdr:nvGraphicFramePr>
        <xdr:cNvPr id="1" name=""/>
        <xdr:cNvGraphicFramePr/>
      </xdr:nvGraphicFramePr>
      <xdr:xfrm>
        <a:off x="7203960" y="2847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757080</xdr:colOff>
      <xdr:row>15</xdr:row>
      <xdr:rowOff>95040</xdr:rowOff>
    </xdr:from>
    <xdr:to>
      <xdr:col>8</xdr:col>
      <xdr:colOff>631080</xdr:colOff>
      <xdr:row>28</xdr:row>
      <xdr:rowOff>74880</xdr:rowOff>
    </xdr:to>
    <xdr:graphicFrame>
      <xdr:nvGraphicFramePr>
        <xdr:cNvPr id="2" name=""/>
        <xdr:cNvGraphicFramePr/>
      </xdr:nvGraphicFramePr>
      <xdr:xfrm>
        <a:off x="4008240" y="253332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630720</xdr:colOff>
      <xdr:row>1</xdr:row>
      <xdr:rowOff>0</xdr:rowOff>
    </xdr:from>
    <xdr:to>
      <xdr:col>8</xdr:col>
      <xdr:colOff>504720</xdr:colOff>
      <xdr:row>13</xdr:row>
      <xdr:rowOff>142200</xdr:rowOff>
    </xdr:to>
    <xdr:graphicFrame>
      <xdr:nvGraphicFramePr>
        <xdr:cNvPr id="3" name=""/>
        <xdr:cNvGraphicFramePr/>
      </xdr:nvGraphicFramePr>
      <xdr:xfrm>
        <a:off x="3881880" y="1623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701640</xdr:colOff>
      <xdr:row>1</xdr:row>
      <xdr:rowOff>122400</xdr:rowOff>
    </xdr:from>
    <xdr:to>
      <xdr:col>12</xdr:col>
      <xdr:colOff>575640</xdr:colOff>
      <xdr:row>14</xdr:row>
      <xdr:rowOff>102240</xdr:rowOff>
    </xdr:to>
    <xdr:graphicFrame>
      <xdr:nvGraphicFramePr>
        <xdr:cNvPr id="4" name=""/>
        <xdr:cNvGraphicFramePr/>
      </xdr:nvGraphicFramePr>
      <xdr:xfrm>
        <a:off x="7203960" y="2847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757080</xdr:colOff>
      <xdr:row>15</xdr:row>
      <xdr:rowOff>95040</xdr:rowOff>
    </xdr:from>
    <xdr:to>
      <xdr:col>8</xdr:col>
      <xdr:colOff>631080</xdr:colOff>
      <xdr:row>28</xdr:row>
      <xdr:rowOff>74880</xdr:rowOff>
    </xdr:to>
    <xdr:graphicFrame>
      <xdr:nvGraphicFramePr>
        <xdr:cNvPr id="5" name=""/>
        <xdr:cNvGraphicFramePr/>
      </xdr:nvGraphicFramePr>
      <xdr:xfrm>
        <a:off x="4008240" y="253332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630720</xdr:colOff>
      <xdr:row>1</xdr:row>
      <xdr:rowOff>0</xdr:rowOff>
    </xdr:from>
    <xdr:to>
      <xdr:col>8</xdr:col>
      <xdr:colOff>504720</xdr:colOff>
      <xdr:row>13</xdr:row>
      <xdr:rowOff>142200</xdr:rowOff>
    </xdr:to>
    <xdr:graphicFrame>
      <xdr:nvGraphicFramePr>
        <xdr:cNvPr id="6" name=""/>
        <xdr:cNvGraphicFramePr/>
      </xdr:nvGraphicFramePr>
      <xdr:xfrm>
        <a:off x="3881880" y="1623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701640</xdr:colOff>
      <xdr:row>1</xdr:row>
      <xdr:rowOff>122400</xdr:rowOff>
    </xdr:from>
    <xdr:to>
      <xdr:col>12</xdr:col>
      <xdr:colOff>575640</xdr:colOff>
      <xdr:row>14</xdr:row>
      <xdr:rowOff>102240</xdr:rowOff>
    </xdr:to>
    <xdr:graphicFrame>
      <xdr:nvGraphicFramePr>
        <xdr:cNvPr id="7" name=""/>
        <xdr:cNvGraphicFramePr/>
      </xdr:nvGraphicFramePr>
      <xdr:xfrm>
        <a:off x="7203960" y="28476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755640</xdr:colOff>
      <xdr:row>15</xdr:row>
      <xdr:rowOff>96120</xdr:rowOff>
    </xdr:from>
    <xdr:to>
      <xdr:col>8</xdr:col>
      <xdr:colOff>629640</xdr:colOff>
      <xdr:row>28</xdr:row>
      <xdr:rowOff>75960</xdr:rowOff>
    </xdr:to>
    <xdr:graphicFrame>
      <xdr:nvGraphicFramePr>
        <xdr:cNvPr id="8" name=""/>
        <xdr:cNvGraphicFramePr/>
      </xdr:nvGraphicFramePr>
      <xdr:xfrm>
        <a:off x="4006800" y="2534400"/>
        <a:ext cx="3125160" cy="209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0.1</v>
      </c>
      <c r="C1" s="0" t="s">
        <v>1</v>
      </c>
    </row>
    <row r="2" customFormat="false" ht="12.8" hidden="false" customHeight="false" outlineLevel="0" collapsed="false">
      <c r="A2" s="1" t="s">
        <v>2</v>
      </c>
      <c r="B2" s="2" t="n">
        <f aca="false">6-B1</f>
        <v>5.9</v>
      </c>
      <c r="C2" s="0" t="s">
        <v>1</v>
      </c>
    </row>
    <row r="3" customFormat="false" ht="12.8" hidden="false" customHeight="false" outlineLevel="0" collapsed="false">
      <c r="A3" s="1" t="s">
        <v>3</v>
      </c>
      <c r="B3" s="2" t="n">
        <v>0.25</v>
      </c>
      <c r="C3" s="0" t="s">
        <v>2</v>
      </c>
    </row>
    <row r="4" customFormat="false" ht="12.8" hidden="false" customHeight="false" outlineLevel="0" collapsed="false">
      <c r="A4" s="1" t="s">
        <v>4</v>
      </c>
      <c r="B4" s="2" t="n">
        <v>0</v>
      </c>
      <c r="C4" s="0" t="s">
        <v>5</v>
      </c>
    </row>
    <row r="6" customFormat="false" ht="12.8" hidden="false" customHeight="false" outlineLevel="0" collapsed="false">
      <c r="A6" s="1" t="s">
        <v>6</v>
      </c>
      <c r="B6" s="0" t="n">
        <f aca="false">d*(0.5*s+s0)+p0</f>
        <v>0.7625</v>
      </c>
    </row>
    <row r="7" customFormat="false" ht="12.8" hidden="false" customHeight="false" outlineLevel="0" collapsed="false">
      <c r="A7" s="1" t="s">
        <v>7</v>
      </c>
      <c r="B7" s="0" t="n">
        <f aca="false">B6-B4</f>
        <v>0.7625</v>
      </c>
    </row>
    <row r="8" customFormat="false" ht="12.8" hidden="false" customHeight="false" outlineLevel="0" collapsed="false">
      <c r="A8" s="1" t="s">
        <v>8</v>
      </c>
      <c r="B8" s="0" t="n">
        <v>20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9</v>
      </c>
      <c r="B10" s="3" t="s">
        <v>10</v>
      </c>
      <c r="C10" s="3" t="s">
        <v>11</v>
      </c>
      <c r="D10" s="3" t="s">
        <v>12</v>
      </c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A11" s="5" t="n">
        <f aca="false">d/$B$8*COUNT(A11:$A$11)</f>
        <v>0</v>
      </c>
      <c r="B11" s="6" t="n">
        <f aca="false">s/d*(1-COS($A11/d*2*PI()))</f>
        <v>0</v>
      </c>
      <c r="C11" s="6" t="n">
        <f aca="false">-0.5*SIN(2*PI()*$A11/d)*d*s/(d*PI())+s*$A11/d+s0</f>
        <v>0.1</v>
      </c>
      <c r="D11" s="7" t="n">
        <f aca="false">p0+0.25*COS(2*PI()*$A11/d)*d^2*s/(d*PI()^2)+0.5*s*$A11^2/d+s0*$A11-0.25*d*s/PI()^2</f>
        <v>0</v>
      </c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A12" s="5" t="n">
        <f aca="false">d/$B$8*COUNT(A$11:$A12)</f>
        <v>0.0125</v>
      </c>
      <c r="B12" s="6" t="n">
        <f aca="false">s/d*(1-COS($A12/d*2*PI()))</f>
        <v>1.15506621543438</v>
      </c>
      <c r="C12" s="6" t="n">
        <f aca="false">-0.5*SIN(2*PI()*$A12/d)*d*s/(d*PI())+s*$A12/d+s0</f>
        <v>0.104828665290378</v>
      </c>
      <c r="D12" s="7" t="n">
        <f aca="false">p0+0.25*COS(2*PI()*$A12/d)*d^2*s/(d*PI()^2)+0.5*s*$A12^2/d+s0*$A12-0.25*d*s/PI()^2</f>
        <v>0.00126511443542052</v>
      </c>
      <c r="E12" s="4"/>
      <c r="F12" s="4"/>
    </row>
    <row r="13" customFormat="false" ht="12.8" hidden="false" customHeight="false" outlineLevel="0" collapsed="false">
      <c r="A13" s="5" t="n">
        <f aca="false">d/$B$8*COUNT(A$11:$A13)</f>
        <v>0.025</v>
      </c>
      <c r="B13" s="6" t="n">
        <f aca="false">s/d*(1-COS($A13/d*2*PI()))</f>
        <v>4.50719893275124</v>
      </c>
      <c r="C13" s="6" t="n">
        <f aca="false">-0.5*SIN(2*PI()*$A13/d)*d*s/(d*PI())+s*$A13/d+s0</f>
        <v>0.138061322564703</v>
      </c>
      <c r="D13" s="7" t="n">
        <f aca="false">p0+0.25*COS(2*PI()*$A13/d)*d^2*s/(d*PI()^2)+0.5*s*$A13^2/d+s0*$A13-0.25*d*s/PI()^2</f>
        <v>0.0027394573315963</v>
      </c>
      <c r="E13" s="4"/>
      <c r="F13" s="4"/>
    </row>
    <row r="14" customFormat="false" ht="12.8" hidden="false" customHeight="false" outlineLevel="0" collapsed="false">
      <c r="A14" s="5" t="n">
        <f aca="false">d/$B$8*COUNT(A$11:$A14)</f>
        <v>0.0375</v>
      </c>
      <c r="B14" s="6" t="n">
        <f aca="false">s/d*(1-COS($A14/d*2*PI()))</f>
        <v>9.72826804589764</v>
      </c>
      <c r="C14" s="6" t="n">
        <f aca="false">-0.5*SIN(2*PI()*$A14/d)*d*s/(d*PI())+s*$A14/d+s0</f>
        <v>0.225321583169286</v>
      </c>
      <c r="D14" s="7" t="n">
        <f aca="false">p0+0.25*COS(2*PI()*$A14/d)*d^2*s/(d*PI()^2)+0.5*s*$A14^2/d+s0*$A14-0.25*d*s/PI()^2</f>
        <v>0.00494250573124562</v>
      </c>
    </row>
    <row r="15" customFormat="false" ht="12.8" hidden="false" customHeight="false" outlineLevel="0" collapsed="false">
      <c r="A15" s="5" t="n">
        <f aca="false">d/$B$8*COUNT(A$11:$A15)</f>
        <v>0.05</v>
      </c>
      <c r="B15" s="6" t="n">
        <f aca="false">s/d*(1-COS($A15/d*2*PI()))</f>
        <v>16.3071989327512</v>
      </c>
      <c r="C15" s="6" t="n">
        <f aca="false">-0.5*SIN(2*PI()*$A15/d)*d*s/(d*PI())+s*$A15/d+s0</f>
        <v>0.386944460204025</v>
      </c>
      <c r="D15" s="7" t="n">
        <f aca="false">p0+0.25*COS(2*PI()*$A15/d)*d^2*s/(d*PI()^2)+0.5*s*$A15^2/d+s0*$A15-0.25*d*s/PI()^2</f>
        <v>0.00868336409754028</v>
      </c>
    </row>
    <row r="16" customFormat="false" ht="12.8" hidden="false" customHeight="false" outlineLevel="0" collapsed="false">
      <c r="A16" s="5" t="n">
        <f aca="false">d/$B$8*COUNT(A$11:$A16)</f>
        <v>0.0625</v>
      </c>
      <c r="B16" s="6" t="n">
        <f aca="false">s/d*(1-COS($A16/d*2*PI()))</f>
        <v>23.6</v>
      </c>
      <c r="C16" s="6" t="n">
        <f aca="false">-0.5*SIN(2*PI()*$A16/d)*d*s/(d*PI())+s*$A16/d+s0</f>
        <v>0.635985835757818</v>
      </c>
      <c r="D16" s="7" t="n">
        <f aca="false">p0+0.25*COS(2*PI()*$A16/d)*d^2*s/(d*PI()^2)+0.5*s*$A16^2/d+s0*$A16-0.25*d*s/PI()^2</f>
        <v>0.0149815635318879</v>
      </c>
    </row>
    <row r="17" customFormat="false" ht="12.8" hidden="false" customHeight="false" outlineLevel="0" collapsed="false">
      <c r="A17" s="5" t="n">
        <f aca="false">d/$B$8*COUNT(A$11:$A17)</f>
        <v>0.075</v>
      </c>
      <c r="B17" s="6" t="n">
        <f aca="false">s/d*(1-COS($A17/d*2*PI()))</f>
        <v>30.8928010672488</v>
      </c>
      <c r="C17" s="6" t="n">
        <f aca="false">-0.5*SIN(2*PI()*$A17/d)*d*s/(d*PI())+s*$A17/d+s0</f>
        <v>0.976944460204025</v>
      </c>
      <c r="D17" s="7" t="n">
        <f aca="false">p0+0.25*COS(2*PI()*$A17/d)*d^2*s/(d*PI()^2)+0.5*s*$A17^2/d+s0*$A17-0.25*d*s/PI()^2</f>
        <v>0.0249672629662356</v>
      </c>
    </row>
    <row r="18" customFormat="false" ht="12.8" hidden="false" customHeight="false" outlineLevel="0" collapsed="false">
      <c r="A18" s="5" t="n">
        <f aca="false">d/$B$8*COUNT(A$11:$A18)</f>
        <v>0.0875</v>
      </c>
      <c r="B18" s="6" t="n">
        <f aca="false">s/d*(1-COS($A18/d*2*PI()))</f>
        <v>37.4717319541024</v>
      </c>
      <c r="C18" s="6" t="n">
        <f aca="false">-0.5*SIN(2*PI()*$A18/d)*d*s/(d*PI())+s*$A18/d+s0</f>
        <v>1.40532158316929</v>
      </c>
      <c r="D18" s="7" t="n">
        <f aca="false">p0+0.25*COS(2*PI()*$A18/d)*d^2*s/(d*PI()^2)+0.5*s*$A18^2/d+s0*$A18-0.25*d*s/PI()^2</f>
        <v>0.0397706213325303</v>
      </c>
    </row>
    <row r="19" customFormat="false" ht="12.8" hidden="false" customHeight="false" outlineLevel="0" collapsed="false">
      <c r="A19" s="5" t="n">
        <f aca="false">d/$B$8*COUNT(A$11:$A19)</f>
        <v>0.1</v>
      </c>
      <c r="B19" s="6" t="n">
        <f aca="false">s/d*(1-COS($A19/d*2*PI()))</f>
        <v>42.6928010672488</v>
      </c>
      <c r="C19" s="6" t="n">
        <f aca="false">-0.5*SIN(2*PI()*$A19/d)*d*s/(d*PI())+s*$A19/d+s0</f>
        <v>1.9080613225647</v>
      </c>
      <c r="D19" s="7" t="n">
        <f aca="false">p0+0.25*COS(2*PI()*$A19/d)*d^2*s/(d*PI()^2)+0.5*s*$A19^2/d+s0*$A19-0.25*d*s/PI()^2</f>
        <v>0.0604111697321796</v>
      </c>
    </row>
    <row r="20" customFormat="false" ht="12.8" hidden="false" customHeight="false" outlineLevel="0" collapsed="false">
      <c r="A20" s="5" t="n">
        <f aca="false">d/$B$8*COUNT(A$11:$A20)</f>
        <v>0.1125</v>
      </c>
      <c r="B20" s="6" t="n">
        <f aca="false">s/d*(1-COS($A20/d*2*PI()))</f>
        <v>46.0449337845656</v>
      </c>
      <c r="C20" s="6" t="n">
        <f aca="false">-0.5*SIN(2*PI()*$A20/d)*d*s/(d*PI())+s*$A20/d+s0</f>
        <v>2.46482866529038</v>
      </c>
      <c r="D20" s="7" t="n">
        <f aca="false">p0+0.25*COS(2*PI()*$A20/d)*d^2*s/(d*PI()^2)+0.5*s*$A20^2/d+s0*$A20-0.25*d*s/PI()^2</f>
        <v>0.0876980126283554</v>
      </c>
    </row>
    <row r="21" customFormat="false" ht="12.8" hidden="false" customHeight="false" outlineLevel="0" collapsed="false">
      <c r="A21" s="5" t="n">
        <f aca="false">d/$B$8*COUNT(A$11:$A21)</f>
        <v>0.125</v>
      </c>
      <c r="B21" s="6" t="n">
        <f aca="false">s/d*(1-COS($A21/d*2*PI()))</f>
        <v>47.2</v>
      </c>
      <c r="C21" s="6" t="n">
        <f aca="false">-0.5*SIN(2*PI()*$A21/d)*d*s/(d*PI())+s*$A21/d+s0</f>
        <v>3.05</v>
      </c>
      <c r="D21" s="7" t="n">
        <f aca="false">p0+0.25*COS(2*PI()*$A21/d)*d^2*s/(d*PI()^2)+0.5*s*$A21^2/d+s0*$A21-0.25*d*s/PI()^2</f>
        <v>0.122150627063776</v>
      </c>
    </row>
    <row r="22" customFormat="false" ht="12.8" hidden="false" customHeight="false" outlineLevel="0" collapsed="false">
      <c r="A22" s="5" t="n">
        <f aca="false">d/$B$8*COUNT(A$11:$A22)</f>
        <v>0.1375</v>
      </c>
      <c r="B22" s="6" t="n">
        <f aca="false">s/d*(1-COS($A22/d*2*PI()))</f>
        <v>46.0449337845656</v>
      </c>
      <c r="C22" s="6" t="n">
        <f aca="false">-0.5*SIN(2*PI()*$A22/d)*d*s/(d*PI())+s*$A22/d+s0</f>
        <v>3.63517133470962</v>
      </c>
      <c r="D22" s="7" t="n">
        <f aca="false">p0+0.25*COS(2*PI()*$A22/d)*d^2*s/(d*PI()^2)+0.5*s*$A22^2/d+s0*$A22-0.25*d*s/PI()^2</f>
        <v>0.163948012628355</v>
      </c>
    </row>
    <row r="23" customFormat="false" ht="12.8" hidden="false" customHeight="false" outlineLevel="0" collapsed="false">
      <c r="A23" s="5" t="n">
        <f aca="false">d/$B$8*COUNT(A$11:$A23)</f>
        <v>0.15</v>
      </c>
      <c r="B23" s="6" t="n">
        <f aca="false">s/d*(1-COS($A23/d*2*PI()))</f>
        <v>42.6928010672488</v>
      </c>
      <c r="C23" s="6" t="n">
        <f aca="false">-0.5*SIN(2*PI()*$A23/d)*d*s/(d*PI())+s*$A23/d+s0</f>
        <v>4.1919386774353</v>
      </c>
      <c r="D23" s="7" t="n">
        <f aca="false">p0+0.25*COS(2*PI()*$A23/d)*d^2*s/(d*PI()^2)+0.5*s*$A23^2/d+s0*$A23-0.25*d*s/PI()^2</f>
        <v>0.21291116973218</v>
      </c>
    </row>
    <row r="24" customFormat="false" ht="12.8" hidden="false" customHeight="false" outlineLevel="0" collapsed="false">
      <c r="A24" s="5" t="n">
        <f aca="false">d/$B$8*COUNT(A$11:$A24)</f>
        <v>0.1625</v>
      </c>
      <c r="B24" s="6" t="n">
        <f aca="false">s/d*(1-COS($A24/d*2*PI()))</f>
        <v>37.4717319541024</v>
      </c>
      <c r="C24" s="6" t="n">
        <f aca="false">-0.5*SIN(2*PI()*$A24/d)*d*s/(d*PI())+s*$A24/d+s0</f>
        <v>4.69467841683071</v>
      </c>
      <c r="D24" s="7" t="n">
        <f aca="false">p0+0.25*COS(2*PI()*$A24/d)*d^2*s/(d*PI()^2)+0.5*s*$A24^2/d+s0*$A24-0.25*d*s/PI()^2</f>
        <v>0.26852062133253</v>
      </c>
    </row>
    <row r="25" customFormat="false" ht="12.8" hidden="false" customHeight="false" outlineLevel="0" collapsed="false">
      <c r="A25" s="5" t="n">
        <f aca="false">d/$B$8*COUNT(A$11:$A25)</f>
        <v>0.175</v>
      </c>
      <c r="B25" s="6" t="n">
        <f aca="false">s/d*(1-COS($A25/d*2*PI()))</f>
        <v>30.8928010672488</v>
      </c>
      <c r="C25" s="6" t="n">
        <f aca="false">-0.5*SIN(2*PI()*$A25/d)*d*s/(d*PI())+s*$A25/d+s0</f>
        <v>5.12305553979598</v>
      </c>
      <c r="D25" s="7" t="n">
        <f aca="false">p0+0.25*COS(2*PI()*$A25/d)*d^2*s/(d*PI()^2)+0.5*s*$A25^2/d+s0*$A25-0.25*d*s/PI()^2</f>
        <v>0.329967262966236</v>
      </c>
    </row>
    <row r="26" customFormat="false" ht="12.8" hidden="false" customHeight="false" outlineLevel="0" collapsed="false">
      <c r="A26" s="5" t="n">
        <f aca="false">d/$B$8*COUNT(A$11:$A26)</f>
        <v>0.1875</v>
      </c>
      <c r="B26" s="6" t="n">
        <f aca="false">s/d*(1-COS($A26/d*2*PI()))</f>
        <v>23.6</v>
      </c>
      <c r="C26" s="6" t="n">
        <f aca="false">-0.5*SIN(2*PI()*$A26/d)*d*s/(d*PI())+s*$A26/d+s0</f>
        <v>5.46401416424218</v>
      </c>
      <c r="D26" s="7" t="n">
        <f aca="false">p0+0.25*COS(2*PI()*$A26/d)*d^2*s/(d*PI()^2)+0.5*s*$A26^2/d+s0*$A26-0.25*d*s/PI()^2</f>
        <v>0.396231563531888</v>
      </c>
    </row>
    <row r="27" customFormat="false" ht="12.8" hidden="false" customHeight="false" outlineLevel="0" collapsed="false">
      <c r="A27" s="5" t="n">
        <f aca="false">d/$B$8*COUNT(A$11:$A27)</f>
        <v>0.2</v>
      </c>
      <c r="B27" s="6" t="n">
        <f aca="false">s/d*(1-COS($A27/d*2*PI()))</f>
        <v>16.3071989327512</v>
      </c>
      <c r="C27" s="6" t="n">
        <f aca="false">-0.5*SIN(2*PI()*$A27/d)*d*s/(d*PI())+s*$A27/d+s0</f>
        <v>5.71305553979598</v>
      </c>
      <c r="D27" s="7" t="n">
        <f aca="false">p0+0.25*COS(2*PI()*$A27/d)*d^2*s/(d*PI()^2)+0.5*s*$A27^2/d+s0*$A27-0.25*d*s/PI()^2</f>
        <v>0.46618336409754</v>
      </c>
    </row>
    <row r="28" customFormat="false" ht="12.8" hidden="false" customHeight="false" outlineLevel="0" collapsed="false">
      <c r="A28" s="5" t="n">
        <f aca="false">d/$B$8*COUNT(A$11:$A28)</f>
        <v>0.2125</v>
      </c>
      <c r="B28" s="6" t="n">
        <f aca="false">s/d*(1-COS($A28/d*2*PI()))</f>
        <v>9.72826804589762</v>
      </c>
      <c r="C28" s="6" t="n">
        <f aca="false">-0.5*SIN(2*PI()*$A28/d)*d*s/(d*PI())+s*$A28/d+s0</f>
        <v>5.87467841683071</v>
      </c>
      <c r="D28" s="7" t="n">
        <f aca="false">p0+0.25*COS(2*PI()*$A28/d)*d^2*s/(d*PI()^2)+0.5*s*$A28^2/d+s0*$A28-0.25*d*s/PI()^2</f>
        <v>0.538692505731246</v>
      </c>
    </row>
    <row r="29" customFormat="false" ht="12.8" hidden="false" customHeight="false" outlineLevel="0" collapsed="false">
      <c r="A29" s="5" t="n">
        <f aca="false">d/$B$8*COUNT(A$11:$A29)</f>
        <v>0.225</v>
      </c>
      <c r="B29" s="6" t="n">
        <f aca="false">s/d*(1-COS($A29/d*2*PI()))</f>
        <v>4.50719893275124</v>
      </c>
      <c r="C29" s="6" t="n">
        <f aca="false">-0.5*SIN(2*PI()*$A29/d)*d*s/(d*PI())+s*$A29/d+s0</f>
        <v>5.9619386774353</v>
      </c>
      <c r="D29" s="7" t="n">
        <f aca="false">p0+0.25*COS(2*PI()*$A29/d)*d^2*s/(d*PI()^2)+0.5*s*$A29^2/d+s0*$A29-0.25*d*s/PI()^2</f>
        <v>0.612739457331596</v>
      </c>
    </row>
    <row r="30" customFormat="false" ht="12.8" hidden="false" customHeight="false" outlineLevel="0" collapsed="false">
      <c r="A30" s="5" t="n">
        <f aca="false">d/$B$8*COUNT(A$11:$A30)</f>
        <v>0.2375</v>
      </c>
      <c r="B30" s="6" t="n">
        <f aca="false">s/d*(1-COS($A30/d*2*PI()))</f>
        <v>1.15506621543438</v>
      </c>
      <c r="C30" s="6" t="n">
        <f aca="false">-0.5*SIN(2*PI()*$A30/d)*d*s/(d*PI())+s*$A30/d+s0</f>
        <v>5.99517133470962</v>
      </c>
      <c r="D30" s="7" t="n">
        <f aca="false">p0+0.25*COS(2*PI()*$A30/d)*d^2*s/(d*PI()^2)+0.5*s*$A30^2/d+s0*$A30-0.25*d*s/PI()^2</f>
        <v>0.687515114435421</v>
      </c>
    </row>
    <row r="31" customFormat="false" ht="12.8" hidden="false" customHeight="false" outlineLevel="0" collapsed="false">
      <c r="A31" s="5" t="n">
        <f aca="false">d/$B$8*COUNT(A$11:$A31)</f>
        <v>0.25</v>
      </c>
      <c r="B31" s="6" t="n">
        <f aca="false">s/d*(1-COS($A31/d*2*PI()))</f>
        <v>0</v>
      </c>
      <c r="C31" s="6" t="n">
        <f aca="false">-0.5*SIN(2*PI()*$A31/d)*d*s/(d*PI())+s*$A31/d+s0</f>
        <v>6</v>
      </c>
      <c r="D31" s="7" t="n">
        <f aca="false">p0+0.25*COS(2*PI()*$A31/d)*d^2*s/(d*PI()^2)+0.5*s*$A31^2/d+s0*$A31-0.25*d*s/PI()^2</f>
        <v>0.7625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2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f aca="false">accel!C31</f>
        <v>6</v>
      </c>
      <c r="C1" s="0" t="s">
        <v>1</v>
      </c>
    </row>
    <row r="2" customFormat="false" ht="12.8" hidden="false" customHeight="false" outlineLevel="0" collapsed="false">
      <c r="A2" s="1" t="s">
        <v>2</v>
      </c>
      <c r="B2" s="2" t="n">
        <v>0</v>
      </c>
      <c r="C2" s="0" t="s">
        <v>1</v>
      </c>
    </row>
    <row r="3" customFormat="false" ht="12.8" hidden="false" customHeight="false" outlineLevel="0" collapsed="false">
      <c r="A3" s="1" t="s">
        <v>3</v>
      </c>
      <c r="B3" s="2" t="n">
        <f aca="false">1-accel!B3</f>
        <v>0.75</v>
      </c>
      <c r="C3" s="0" t="s">
        <v>2</v>
      </c>
    </row>
    <row r="4" customFormat="false" ht="12.8" hidden="false" customHeight="false" outlineLevel="0" collapsed="false">
      <c r="A4" s="1" t="s">
        <v>4</v>
      </c>
      <c r="B4" s="2" t="n">
        <f aca="false">accel!D31</f>
        <v>0.7625</v>
      </c>
      <c r="C4" s="0" t="s">
        <v>5</v>
      </c>
    </row>
    <row r="6" customFormat="false" ht="12.8" hidden="false" customHeight="false" outlineLevel="0" collapsed="false">
      <c r="A6" s="1" t="s">
        <v>6</v>
      </c>
      <c r="B6" s="0" t="n">
        <f aca="false">d*(0.5*s+s0)+p0</f>
        <v>5.2625</v>
      </c>
    </row>
    <row r="7" customFormat="false" ht="12.8" hidden="false" customHeight="false" outlineLevel="0" collapsed="false">
      <c r="A7" s="1" t="s">
        <v>7</v>
      </c>
      <c r="B7" s="0" t="n">
        <f aca="false">B6-B4</f>
        <v>4.5</v>
      </c>
    </row>
    <row r="8" customFormat="false" ht="12.8" hidden="false" customHeight="false" outlineLevel="0" collapsed="false">
      <c r="A8" s="1" t="s">
        <v>8</v>
      </c>
      <c r="B8" s="0" t="n">
        <v>20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9</v>
      </c>
      <c r="B10" s="3" t="s">
        <v>10</v>
      </c>
      <c r="C10" s="3" t="s">
        <v>11</v>
      </c>
      <c r="D10" s="3" t="s">
        <v>12</v>
      </c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A11" s="5" t="n">
        <f aca="false">d/$B$8*COUNT(A11:$A$11)</f>
        <v>0</v>
      </c>
      <c r="B11" s="6" t="n">
        <f aca="false">s/d*(1-COS($A11/d*2*PI()))</f>
        <v>0</v>
      </c>
      <c r="C11" s="6" t="n">
        <f aca="false">-0.5*SIN(2*PI()*$A11/d)*d*s/(d*PI())+s*$A11/d+s0</f>
        <v>6</v>
      </c>
      <c r="D11" s="7" t="n">
        <f aca="false">p0+0.25*COS(2*PI()*$A11/d)*d^2*s/(d*PI()^2)+0.5*s*$A11^2/d+s0*$A11-0.25*d*s/PI()^2</f>
        <v>0.7625</v>
      </c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A12" s="5" t="n">
        <f aca="false">d/$B$8*COUNT(A$11:$A12)</f>
        <v>0.0375</v>
      </c>
      <c r="B12" s="6" t="n">
        <f aca="false">s/d*(1-COS($A12/d*2*PI()))</f>
        <v>0</v>
      </c>
      <c r="C12" s="6" t="n">
        <f aca="false">-0.5*SIN(2*PI()*$A12/d)*d*s/(d*PI())+s*$A12/d+s0</f>
        <v>6</v>
      </c>
      <c r="D12" s="7" t="n">
        <f aca="false">p0+0.25*COS(2*PI()*$A12/d)*d^2*s/(d*PI()^2)+0.5*s*$A12^2/d+s0*$A12-0.25*d*s/PI()^2</f>
        <v>0.9875</v>
      </c>
      <c r="E12" s="4"/>
      <c r="F12" s="4"/>
    </row>
    <row r="13" customFormat="false" ht="12.8" hidden="false" customHeight="false" outlineLevel="0" collapsed="false">
      <c r="A13" s="5" t="n">
        <f aca="false">d/$B$8*COUNT(A$11:$A13)</f>
        <v>0.075</v>
      </c>
      <c r="B13" s="6" t="n">
        <f aca="false">s/d*(1-COS($A13/d*2*PI()))</f>
        <v>0</v>
      </c>
      <c r="C13" s="6" t="n">
        <f aca="false">-0.5*SIN(2*PI()*$A13/d)*d*s/(d*PI())+s*$A13/d+s0</f>
        <v>6</v>
      </c>
      <c r="D13" s="7" t="n">
        <f aca="false">p0+0.25*COS(2*PI()*$A13/d)*d^2*s/(d*PI()^2)+0.5*s*$A13^2/d+s0*$A13-0.25*d*s/PI()^2</f>
        <v>1.2125</v>
      </c>
      <c r="E13" s="4"/>
      <c r="F13" s="4"/>
    </row>
    <row r="14" customFormat="false" ht="12.8" hidden="false" customHeight="false" outlineLevel="0" collapsed="false">
      <c r="A14" s="5" t="n">
        <f aca="false">d/$B$8*COUNT(A$11:$A14)</f>
        <v>0.1125</v>
      </c>
      <c r="B14" s="6" t="n">
        <f aca="false">s/d*(1-COS($A14/d*2*PI()))</f>
        <v>0</v>
      </c>
      <c r="C14" s="6" t="n">
        <f aca="false">-0.5*SIN(2*PI()*$A14/d)*d*s/(d*PI())+s*$A14/d+s0</f>
        <v>6</v>
      </c>
      <c r="D14" s="7" t="n">
        <f aca="false">p0+0.25*COS(2*PI()*$A14/d)*d^2*s/(d*PI()^2)+0.5*s*$A14^2/d+s0*$A14-0.25*d*s/PI()^2</f>
        <v>1.4375</v>
      </c>
    </row>
    <row r="15" customFormat="false" ht="12.8" hidden="false" customHeight="false" outlineLevel="0" collapsed="false">
      <c r="A15" s="5" t="n">
        <f aca="false">d/$B$8*COUNT(A$11:$A15)</f>
        <v>0.15</v>
      </c>
      <c r="B15" s="6" t="n">
        <f aca="false">s/d*(1-COS($A15/d*2*PI()))</f>
        <v>0</v>
      </c>
      <c r="C15" s="6" t="n">
        <f aca="false">-0.5*SIN(2*PI()*$A15/d)*d*s/(d*PI())+s*$A15/d+s0</f>
        <v>6</v>
      </c>
      <c r="D15" s="7" t="n">
        <f aca="false">p0+0.25*COS(2*PI()*$A15/d)*d^2*s/(d*PI()^2)+0.5*s*$A15^2/d+s0*$A15-0.25*d*s/PI()^2</f>
        <v>1.6625</v>
      </c>
    </row>
    <row r="16" customFormat="false" ht="12.8" hidden="false" customHeight="false" outlineLevel="0" collapsed="false">
      <c r="A16" s="5" t="n">
        <f aca="false">d/$B$8*COUNT(A$11:$A16)</f>
        <v>0.1875</v>
      </c>
      <c r="B16" s="6" t="n">
        <f aca="false">s/d*(1-COS($A16/d*2*PI()))</f>
        <v>0</v>
      </c>
      <c r="C16" s="6" t="n">
        <f aca="false">-0.5*SIN(2*PI()*$A16/d)*d*s/(d*PI())+s*$A16/d+s0</f>
        <v>6</v>
      </c>
      <c r="D16" s="7" t="n">
        <f aca="false">p0+0.25*COS(2*PI()*$A16/d)*d^2*s/(d*PI()^2)+0.5*s*$A16^2/d+s0*$A16-0.25*d*s/PI()^2</f>
        <v>1.8875</v>
      </c>
    </row>
    <row r="17" customFormat="false" ht="12.8" hidden="false" customHeight="false" outlineLevel="0" collapsed="false">
      <c r="A17" s="5" t="n">
        <f aca="false">d/$B$8*COUNT(A$11:$A17)</f>
        <v>0.225</v>
      </c>
      <c r="B17" s="6" t="n">
        <f aca="false">s/d*(1-COS($A17/d*2*PI()))</f>
        <v>0</v>
      </c>
      <c r="C17" s="6" t="n">
        <f aca="false">-0.5*SIN(2*PI()*$A17/d)*d*s/(d*PI())+s*$A17/d+s0</f>
        <v>6</v>
      </c>
      <c r="D17" s="7" t="n">
        <f aca="false">p0+0.25*COS(2*PI()*$A17/d)*d^2*s/(d*PI()^2)+0.5*s*$A17^2/d+s0*$A17-0.25*d*s/PI()^2</f>
        <v>2.1125</v>
      </c>
    </row>
    <row r="18" customFormat="false" ht="12.8" hidden="false" customHeight="false" outlineLevel="0" collapsed="false">
      <c r="A18" s="5" t="n">
        <f aca="false">d/$B$8*COUNT(A$11:$A18)</f>
        <v>0.2625</v>
      </c>
      <c r="B18" s="6" t="n">
        <f aca="false">s/d*(1-COS($A18/d*2*PI()))</f>
        <v>0</v>
      </c>
      <c r="C18" s="6" t="n">
        <f aca="false">-0.5*SIN(2*PI()*$A18/d)*d*s/(d*PI())+s*$A18/d+s0</f>
        <v>6</v>
      </c>
      <c r="D18" s="7" t="n">
        <f aca="false">p0+0.25*COS(2*PI()*$A18/d)*d^2*s/(d*PI()^2)+0.5*s*$A18^2/d+s0*$A18-0.25*d*s/PI()^2</f>
        <v>2.3375</v>
      </c>
    </row>
    <row r="19" customFormat="false" ht="12.8" hidden="false" customHeight="false" outlineLevel="0" collapsed="false">
      <c r="A19" s="5" t="n">
        <f aca="false">d/$B$8*COUNT(A$11:$A19)</f>
        <v>0.3</v>
      </c>
      <c r="B19" s="6" t="n">
        <f aca="false">s/d*(1-COS($A19/d*2*PI()))</f>
        <v>0</v>
      </c>
      <c r="C19" s="6" t="n">
        <f aca="false">-0.5*SIN(2*PI()*$A19/d)*d*s/(d*PI())+s*$A19/d+s0</f>
        <v>6</v>
      </c>
      <c r="D19" s="7" t="n">
        <f aca="false">p0+0.25*COS(2*PI()*$A19/d)*d^2*s/(d*PI()^2)+0.5*s*$A19^2/d+s0*$A19-0.25*d*s/PI()^2</f>
        <v>2.5625</v>
      </c>
    </row>
    <row r="20" customFormat="false" ht="12.8" hidden="false" customHeight="false" outlineLevel="0" collapsed="false">
      <c r="A20" s="5" t="n">
        <f aca="false">d/$B$8*COUNT(A$11:$A20)</f>
        <v>0.3375</v>
      </c>
      <c r="B20" s="6" t="n">
        <f aca="false">s/d*(1-COS($A20/d*2*PI()))</f>
        <v>0</v>
      </c>
      <c r="C20" s="6" t="n">
        <f aca="false">-0.5*SIN(2*PI()*$A20/d)*d*s/(d*PI())+s*$A20/d+s0</f>
        <v>6</v>
      </c>
      <c r="D20" s="7" t="n">
        <f aca="false">p0+0.25*COS(2*PI()*$A20/d)*d^2*s/(d*PI()^2)+0.5*s*$A20^2/d+s0*$A20-0.25*d*s/PI()^2</f>
        <v>2.7875</v>
      </c>
    </row>
    <row r="21" customFormat="false" ht="12.8" hidden="false" customHeight="false" outlineLevel="0" collapsed="false">
      <c r="A21" s="5" t="n">
        <f aca="false">d/$B$8*COUNT(A$11:$A21)</f>
        <v>0.375</v>
      </c>
      <c r="B21" s="6" t="n">
        <f aca="false">s/d*(1-COS($A21/d*2*PI()))</f>
        <v>0</v>
      </c>
      <c r="C21" s="6" t="n">
        <f aca="false">-0.5*SIN(2*PI()*$A21/d)*d*s/(d*PI())+s*$A21/d+s0</f>
        <v>6</v>
      </c>
      <c r="D21" s="7" t="n">
        <f aca="false">p0+0.25*COS(2*PI()*$A21/d)*d^2*s/(d*PI()^2)+0.5*s*$A21^2/d+s0*$A21-0.25*d*s/PI()^2</f>
        <v>3.0125</v>
      </c>
    </row>
    <row r="22" customFormat="false" ht="12.8" hidden="false" customHeight="false" outlineLevel="0" collapsed="false">
      <c r="A22" s="5" t="n">
        <f aca="false">d/$B$8*COUNT(A$11:$A22)</f>
        <v>0.4125</v>
      </c>
      <c r="B22" s="6" t="n">
        <f aca="false">s/d*(1-COS($A22/d*2*PI()))</f>
        <v>0</v>
      </c>
      <c r="C22" s="6" t="n">
        <f aca="false">-0.5*SIN(2*PI()*$A22/d)*d*s/(d*PI())+s*$A22/d+s0</f>
        <v>6</v>
      </c>
      <c r="D22" s="7" t="n">
        <f aca="false">p0+0.25*COS(2*PI()*$A22/d)*d^2*s/(d*PI()^2)+0.5*s*$A22^2/d+s0*$A22-0.25*d*s/PI()^2</f>
        <v>3.2375</v>
      </c>
    </row>
    <row r="23" customFormat="false" ht="12.8" hidden="false" customHeight="false" outlineLevel="0" collapsed="false">
      <c r="A23" s="5" t="n">
        <f aca="false">d/$B$8*COUNT(A$11:$A23)</f>
        <v>0.45</v>
      </c>
      <c r="B23" s="6" t="n">
        <f aca="false">s/d*(1-COS($A23/d*2*PI()))</f>
        <v>0</v>
      </c>
      <c r="C23" s="6" t="n">
        <f aca="false">-0.5*SIN(2*PI()*$A23/d)*d*s/(d*PI())+s*$A23/d+s0</f>
        <v>6</v>
      </c>
      <c r="D23" s="7" t="n">
        <f aca="false">p0+0.25*COS(2*PI()*$A23/d)*d^2*s/(d*PI()^2)+0.5*s*$A23^2/d+s0*$A23-0.25*d*s/PI()^2</f>
        <v>3.4625</v>
      </c>
    </row>
    <row r="24" customFormat="false" ht="12.8" hidden="false" customHeight="false" outlineLevel="0" collapsed="false">
      <c r="A24" s="5" t="n">
        <f aca="false">d/$B$8*COUNT(A$11:$A24)</f>
        <v>0.4875</v>
      </c>
      <c r="B24" s="6" t="n">
        <f aca="false">s/d*(1-COS($A24/d*2*PI()))</f>
        <v>0</v>
      </c>
      <c r="C24" s="6" t="n">
        <f aca="false">-0.5*SIN(2*PI()*$A24/d)*d*s/(d*PI())+s*$A24/d+s0</f>
        <v>6</v>
      </c>
      <c r="D24" s="7" t="n">
        <f aca="false">p0+0.25*COS(2*PI()*$A24/d)*d^2*s/(d*PI()^2)+0.5*s*$A24^2/d+s0*$A24-0.25*d*s/PI()^2</f>
        <v>3.6875</v>
      </c>
    </row>
    <row r="25" customFormat="false" ht="12.8" hidden="false" customHeight="false" outlineLevel="0" collapsed="false">
      <c r="A25" s="5" t="n">
        <f aca="false">d/$B$8*COUNT(A$11:$A25)</f>
        <v>0.525</v>
      </c>
      <c r="B25" s="6" t="n">
        <f aca="false">s/d*(1-COS($A25/d*2*PI()))</f>
        <v>0</v>
      </c>
      <c r="C25" s="6" t="n">
        <f aca="false">-0.5*SIN(2*PI()*$A25/d)*d*s/(d*PI())+s*$A25/d+s0</f>
        <v>6</v>
      </c>
      <c r="D25" s="7" t="n">
        <f aca="false">p0+0.25*COS(2*PI()*$A25/d)*d^2*s/(d*PI()^2)+0.5*s*$A25^2/d+s0*$A25-0.25*d*s/PI()^2</f>
        <v>3.9125</v>
      </c>
    </row>
    <row r="26" customFormat="false" ht="12.8" hidden="false" customHeight="false" outlineLevel="0" collapsed="false">
      <c r="A26" s="5" t="n">
        <f aca="false">d/$B$8*COUNT(A$11:$A26)</f>
        <v>0.5625</v>
      </c>
      <c r="B26" s="6" t="n">
        <f aca="false">s/d*(1-COS($A26/d*2*PI()))</f>
        <v>0</v>
      </c>
      <c r="C26" s="6" t="n">
        <f aca="false">-0.5*SIN(2*PI()*$A26/d)*d*s/(d*PI())+s*$A26/d+s0</f>
        <v>6</v>
      </c>
      <c r="D26" s="7" t="n">
        <f aca="false">p0+0.25*COS(2*PI()*$A26/d)*d^2*s/(d*PI()^2)+0.5*s*$A26^2/d+s0*$A26-0.25*d*s/PI()^2</f>
        <v>4.1375</v>
      </c>
    </row>
    <row r="27" customFormat="false" ht="12.8" hidden="false" customHeight="false" outlineLevel="0" collapsed="false">
      <c r="A27" s="5" t="n">
        <f aca="false">d/$B$8*COUNT(A$11:$A27)</f>
        <v>0.6</v>
      </c>
      <c r="B27" s="6" t="n">
        <f aca="false">s/d*(1-COS($A27/d*2*PI()))</f>
        <v>0</v>
      </c>
      <c r="C27" s="6" t="n">
        <f aca="false">-0.5*SIN(2*PI()*$A27/d)*d*s/(d*PI())+s*$A27/d+s0</f>
        <v>6</v>
      </c>
      <c r="D27" s="7" t="n">
        <f aca="false">p0+0.25*COS(2*PI()*$A27/d)*d^2*s/(d*PI()^2)+0.5*s*$A27^2/d+s0*$A27-0.25*d*s/PI()^2</f>
        <v>4.3625</v>
      </c>
    </row>
    <row r="28" customFormat="false" ht="12.8" hidden="false" customHeight="false" outlineLevel="0" collapsed="false">
      <c r="A28" s="5" t="n">
        <f aca="false">d/$B$8*COUNT(A$11:$A28)</f>
        <v>0.6375</v>
      </c>
      <c r="B28" s="6" t="n">
        <f aca="false">s/d*(1-COS($A28/d*2*PI()))</f>
        <v>0</v>
      </c>
      <c r="C28" s="6" t="n">
        <f aca="false">-0.5*SIN(2*PI()*$A28/d)*d*s/(d*PI())+s*$A28/d+s0</f>
        <v>6</v>
      </c>
      <c r="D28" s="7" t="n">
        <f aca="false">p0+0.25*COS(2*PI()*$A28/d)*d^2*s/(d*PI()^2)+0.5*s*$A28^2/d+s0*$A28-0.25*d*s/PI()^2</f>
        <v>4.5875</v>
      </c>
    </row>
    <row r="29" customFormat="false" ht="12.8" hidden="false" customHeight="false" outlineLevel="0" collapsed="false">
      <c r="A29" s="5" t="n">
        <f aca="false">d/$B$8*COUNT(A$11:$A29)</f>
        <v>0.675</v>
      </c>
      <c r="B29" s="6" t="n">
        <f aca="false">s/d*(1-COS($A29/d*2*PI()))</f>
        <v>0</v>
      </c>
      <c r="C29" s="6" t="n">
        <f aca="false">-0.5*SIN(2*PI()*$A29/d)*d*s/(d*PI())+s*$A29/d+s0</f>
        <v>6</v>
      </c>
      <c r="D29" s="7" t="n">
        <f aca="false">p0+0.25*COS(2*PI()*$A29/d)*d^2*s/(d*PI()^2)+0.5*s*$A29^2/d+s0*$A29-0.25*d*s/PI()^2</f>
        <v>4.8125</v>
      </c>
    </row>
    <row r="30" customFormat="false" ht="12.8" hidden="false" customHeight="false" outlineLevel="0" collapsed="false">
      <c r="A30" s="5" t="n">
        <f aca="false">d/$B$8*COUNT(A$11:$A30)</f>
        <v>0.7125</v>
      </c>
      <c r="B30" s="6" t="n">
        <f aca="false">s/d*(1-COS($A30/d*2*PI()))</f>
        <v>0</v>
      </c>
      <c r="C30" s="6" t="n">
        <f aca="false">-0.5*SIN(2*PI()*$A30/d)*d*s/(d*PI())+s*$A30/d+s0</f>
        <v>6</v>
      </c>
      <c r="D30" s="7" t="n">
        <f aca="false">p0+0.25*COS(2*PI()*$A30/d)*d^2*s/(d*PI()^2)+0.5*s*$A30^2/d+s0*$A30-0.25*d*s/PI()^2</f>
        <v>5.0375</v>
      </c>
    </row>
    <row r="31" customFormat="false" ht="12.8" hidden="false" customHeight="false" outlineLevel="0" collapsed="false">
      <c r="A31" s="5" t="n">
        <f aca="false">d/$B$8*COUNT(A$11:$A31)</f>
        <v>0.75</v>
      </c>
      <c r="B31" s="6" t="n">
        <f aca="false">s/d*(1-COS($A31/d*2*PI()))</f>
        <v>0</v>
      </c>
      <c r="C31" s="6" t="n">
        <f aca="false">-0.5*SIN(2*PI()*$A31/d)*d*s/(d*PI())+s*$A31/d+s0</f>
        <v>6</v>
      </c>
      <c r="D31" s="7" t="n">
        <f aca="false">p0+0.25*COS(2*PI()*$A31/d)*d^2*s/(d*PI()^2)+0.5*s*$A31^2/d+s0*$A31-0.25*d*s/PI()^2</f>
        <v>5.2625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8" t="n">
        <f aca="false">cruise!C31</f>
        <v>6</v>
      </c>
    </row>
    <row r="2" customFormat="false" ht="12.8" hidden="false" customHeight="false" outlineLevel="0" collapsed="false">
      <c r="A2" s="1" t="s">
        <v>2</v>
      </c>
      <c r="B2" s="2" t="n">
        <f aca="false">accel!B1-cruise!C31</f>
        <v>-5.9</v>
      </c>
    </row>
    <row r="3" customFormat="false" ht="12.8" hidden="false" customHeight="false" outlineLevel="0" collapsed="false">
      <c r="A3" s="1" t="s">
        <v>3</v>
      </c>
      <c r="B3" s="2" t="n">
        <v>0.5</v>
      </c>
    </row>
    <row r="4" customFormat="false" ht="12.8" hidden="false" customHeight="false" outlineLevel="0" collapsed="false">
      <c r="A4" s="1" t="s">
        <v>4</v>
      </c>
      <c r="B4" s="2" t="n">
        <f aca="false">cruise!D31</f>
        <v>5.2625</v>
      </c>
    </row>
    <row r="6" customFormat="false" ht="12.8" hidden="false" customHeight="false" outlineLevel="0" collapsed="false">
      <c r="A6" s="1" t="s">
        <v>6</v>
      </c>
      <c r="B6" s="0" t="n">
        <f aca="false">d*(0.5*s+s0)+p0</f>
        <v>6.7875</v>
      </c>
    </row>
    <row r="7" customFormat="false" ht="12.8" hidden="false" customHeight="false" outlineLevel="0" collapsed="false">
      <c r="A7" s="1" t="s">
        <v>7</v>
      </c>
      <c r="B7" s="0" t="n">
        <f aca="false">B6-B4</f>
        <v>1.525</v>
      </c>
    </row>
    <row r="8" customFormat="false" ht="12.8" hidden="false" customHeight="false" outlineLevel="0" collapsed="false">
      <c r="A8" s="1" t="s">
        <v>8</v>
      </c>
      <c r="B8" s="0" t="n">
        <v>20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 t="s">
        <v>9</v>
      </c>
      <c r="B10" s="3" t="s">
        <v>10</v>
      </c>
      <c r="C10" s="3" t="s">
        <v>11</v>
      </c>
      <c r="D10" s="3" t="s">
        <v>12</v>
      </c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A11" s="5" t="n">
        <f aca="false">d/$B$8*COUNT(A11:$A$11)</f>
        <v>0</v>
      </c>
      <c r="B11" s="6" t="n">
        <f aca="false">s/d*(1-COS($A11/d*2*PI()))</f>
        <v>-0</v>
      </c>
      <c r="C11" s="6" t="n">
        <f aca="false">-0.5*SIN(2*PI()*$A11/d)*d*s/(d*PI())+s*$A11/d+s0</f>
        <v>6</v>
      </c>
      <c r="D11" s="7" t="n">
        <f aca="false">p0+0.25*COS(2*PI()*$A11/d)*d^2*s/(d*PI()^2)+0.5*s*$A11^2/d+s0*$A11-0.25*d*s/PI()^2</f>
        <v>5.2625</v>
      </c>
      <c r="E11" s="4" t="n">
        <f aca="false">D11-$B$4</f>
        <v>0</v>
      </c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A12" s="5" t="n">
        <f aca="false">d/$B$8*COUNT(A$11:$A12)</f>
        <v>0.025</v>
      </c>
      <c r="B12" s="6" t="n">
        <f aca="false">s/d*(1-COS($A12/d*2*PI()))</f>
        <v>-0.577533107717188</v>
      </c>
      <c r="C12" s="6" t="n">
        <f aca="false">-0.5*SIN(2*PI()*$A12/d)*d*s/(d*PI())+s*$A12/d+s0</f>
        <v>5.99517133470962</v>
      </c>
      <c r="D12" s="7" t="n">
        <f aca="false">p0+0.25*COS(2*PI()*$A12/d)*d^2*s/(d*PI()^2)+0.5*s*$A12^2/d+s0*$A12-0.25*d*s/PI()^2</f>
        <v>5.41246977112916</v>
      </c>
      <c r="E12" s="4" t="n">
        <f aca="false">D12-$B$4</f>
        <v>0.149969771129159</v>
      </c>
      <c r="F12" s="4"/>
    </row>
    <row r="13" customFormat="false" ht="12.8" hidden="false" customHeight="false" outlineLevel="0" collapsed="false">
      <c r="A13" s="5" t="n">
        <f aca="false">d/$B$8*COUNT(A$11:$A13)</f>
        <v>0.05</v>
      </c>
      <c r="B13" s="6" t="n">
        <f aca="false">s/d*(1-COS($A13/d*2*PI()))</f>
        <v>-2.25359946637562</v>
      </c>
      <c r="C13" s="6" t="n">
        <f aca="false">-0.5*SIN(2*PI()*$A13/d)*d*s/(d*PI())+s*$A13/d+s0</f>
        <v>5.9619386774353</v>
      </c>
      <c r="D13" s="7" t="n">
        <f aca="false">p0+0.25*COS(2*PI()*$A13/d)*d^2*s/(d*PI()^2)+0.5*s*$A13^2/d+s0*$A13-0.25*d*s/PI()^2</f>
        <v>5.56202108533681</v>
      </c>
      <c r="E13" s="4" t="n">
        <f aca="false">D13-$B$4</f>
        <v>0.299521085336806</v>
      </c>
      <c r="F13" s="4"/>
    </row>
    <row r="14" customFormat="false" ht="12.8" hidden="false" customHeight="false" outlineLevel="0" collapsed="false">
      <c r="A14" s="5" t="n">
        <f aca="false">d/$B$8*COUNT(A$11:$A14)</f>
        <v>0.075</v>
      </c>
      <c r="B14" s="6" t="n">
        <f aca="false">s/d*(1-COS($A14/d*2*PI()))</f>
        <v>-4.86413402294882</v>
      </c>
      <c r="C14" s="6" t="n">
        <f aca="false">-0.5*SIN(2*PI()*$A14/d)*d*s/(d*PI())+s*$A14/d+s0</f>
        <v>5.87467841683071</v>
      </c>
      <c r="D14" s="7" t="n">
        <f aca="false">p0+0.25*COS(2*PI()*$A14/d)*d^2*s/(d*PI()^2)+0.5*s*$A14^2/d+s0*$A14-0.25*d*s/PI()^2</f>
        <v>5.71011498853751</v>
      </c>
      <c r="E14" s="4" t="n">
        <f aca="false">D14-$B$4</f>
        <v>0.447614988537509</v>
      </c>
    </row>
    <row r="15" customFormat="false" ht="12.8" hidden="false" customHeight="false" outlineLevel="0" collapsed="false">
      <c r="A15" s="5" t="n">
        <f aca="false">d/$B$8*COUNT(A$11:$A15)</f>
        <v>0.1</v>
      </c>
      <c r="B15" s="6" t="n">
        <f aca="false">s/d*(1-COS($A15/d*2*PI()))</f>
        <v>-8.15359946637562</v>
      </c>
      <c r="C15" s="6" t="n">
        <f aca="false">-0.5*SIN(2*PI()*$A15/d)*d*s/(d*PI())+s*$A15/d+s0</f>
        <v>5.71305553979598</v>
      </c>
      <c r="D15" s="7" t="n">
        <f aca="false">p0+0.25*COS(2*PI()*$A15/d)*d^2*s/(d*PI()^2)+0.5*s*$A15^2/d+s0*$A15-0.25*d*s/PI()^2</f>
        <v>5.85513327180492</v>
      </c>
      <c r="E15" s="4" t="n">
        <f aca="false">D15-$B$4</f>
        <v>0.592633271804918</v>
      </c>
    </row>
    <row r="16" customFormat="false" ht="12.8" hidden="false" customHeight="false" outlineLevel="0" collapsed="false">
      <c r="A16" s="5" t="n">
        <f aca="false">d/$B$8*COUNT(A$11:$A16)</f>
        <v>0.125</v>
      </c>
      <c r="B16" s="6" t="n">
        <f aca="false">s/d*(1-COS($A16/d*2*PI()))</f>
        <v>-11.8</v>
      </c>
      <c r="C16" s="6" t="n">
        <f aca="false">-0.5*SIN(2*PI()*$A16/d)*d*s/(d*PI())+s*$A16/d+s0</f>
        <v>5.46401416424218</v>
      </c>
      <c r="D16" s="7" t="n">
        <f aca="false">p0+0.25*COS(2*PI()*$A16/d)*d^2*s/(d*PI()^2)+0.5*s*$A16^2/d+s0*$A16-0.25*d*s/PI()^2</f>
        <v>5.99503687293622</v>
      </c>
      <c r="E16" s="4" t="n">
        <f aca="false">D16-$B$4</f>
        <v>0.732536872936224</v>
      </c>
    </row>
    <row r="17" customFormat="false" ht="12.8" hidden="false" customHeight="false" outlineLevel="0" collapsed="false">
      <c r="A17" s="5" t="n">
        <f aca="false">d/$B$8*COUNT(A$11:$A17)</f>
        <v>0.15</v>
      </c>
      <c r="B17" s="6" t="n">
        <f aca="false">s/d*(1-COS($A17/d*2*PI()))</f>
        <v>-15.4464005336244</v>
      </c>
      <c r="C17" s="6" t="n">
        <f aca="false">-0.5*SIN(2*PI()*$A17/d)*d*s/(d*PI())+s*$A17/d+s0</f>
        <v>5.12305553979598</v>
      </c>
      <c r="D17" s="7" t="n">
        <f aca="false">p0+0.25*COS(2*PI()*$A17/d)*d^2*s/(d*PI()^2)+0.5*s*$A17^2/d+s0*$A17-0.25*d*s/PI()^2</f>
        <v>6.12756547406753</v>
      </c>
      <c r="E17" s="4" t="n">
        <f aca="false">D17-$B$4</f>
        <v>0.86506547406753</v>
      </c>
    </row>
    <row r="18" customFormat="false" ht="12.8" hidden="false" customHeight="false" outlineLevel="0" collapsed="false">
      <c r="A18" s="5" t="n">
        <f aca="false">d/$B$8*COUNT(A$11:$A18)</f>
        <v>0.175</v>
      </c>
      <c r="B18" s="6" t="n">
        <f aca="false">s/d*(1-COS($A18/d*2*PI()))</f>
        <v>-18.7358659770512</v>
      </c>
      <c r="C18" s="6" t="n">
        <f aca="false">-0.5*SIN(2*PI()*$A18/d)*d*s/(d*PI())+s*$A18/d+s0</f>
        <v>4.69467841683071</v>
      </c>
      <c r="D18" s="7" t="n">
        <f aca="false">p0+0.25*COS(2*PI()*$A18/d)*d^2*s/(d*PI()^2)+0.5*s*$A18^2/d+s0*$A18-0.25*d*s/PI()^2</f>
        <v>6.25045875733494</v>
      </c>
      <c r="E18" s="4" t="n">
        <f aca="false">D18-$B$4</f>
        <v>0.987958757334939</v>
      </c>
    </row>
    <row r="19" customFormat="false" ht="12.8" hidden="false" customHeight="false" outlineLevel="0" collapsed="false">
      <c r="A19" s="5" t="n">
        <f aca="false">d/$B$8*COUNT(A$11:$A19)</f>
        <v>0.2</v>
      </c>
      <c r="B19" s="6" t="n">
        <f aca="false">s/d*(1-COS($A19/d*2*PI()))</f>
        <v>-21.3464005336244</v>
      </c>
      <c r="C19" s="6" t="n">
        <f aca="false">-0.5*SIN(2*PI()*$A19/d)*d*s/(d*PI())+s*$A19/d+s0</f>
        <v>4.1919386774353</v>
      </c>
      <c r="D19" s="7" t="n">
        <f aca="false">p0+0.25*COS(2*PI()*$A19/d)*d^2*s/(d*PI()^2)+0.5*s*$A19^2/d+s0*$A19-0.25*d*s/PI()^2</f>
        <v>6.36167766053564</v>
      </c>
      <c r="E19" s="4" t="n">
        <f aca="false">D19-$B$4</f>
        <v>1.09917766053564</v>
      </c>
    </row>
    <row r="20" customFormat="false" ht="12.8" hidden="false" customHeight="false" outlineLevel="0" collapsed="false">
      <c r="A20" s="5" t="n">
        <f aca="false">d/$B$8*COUNT(A$11:$A20)</f>
        <v>0.225</v>
      </c>
      <c r="B20" s="6" t="n">
        <f aca="false">s/d*(1-COS($A20/d*2*PI()))</f>
        <v>-23.0224668922828</v>
      </c>
      <c r="C20" s="6" t="n">
        <f aca="false">-0.5*SIN(2*PI()*$A20/d)*d*s/(d*PI())+s*$A20/d+s0</f>
        <v>3.63517133470962</v>
      </c>
      <c r="D20" s="7" t="n">
        <f aca="false">p0+0.25*COS(2*PI()*$A20/d)*d^2*s/(d*PI()^2)+0.5*s*$A20^2/d+s0*$A20-0.25*d*s/PI()^2</f>
        <v>6.45960397474329</v>
      </c>
      <c r="E20" s="4" t="n">
        <f aca="false">D20-$B$4</f>
        <v>1.19710397474329</v>
      </c>
    </row>
    <row r="21" customFormat="false" ht="12.8" hidden="false" customHeight="false" outlineLevel="0" collapsed="false">
      <c r="A21" s="5" t="n">
        <f aca="false">d/$B$8*COUNT(A$11:$A21)</f>
        <v>0.25</v>
      </c>
      <c r="B21" s="6" t="n">
        <f aca="false">s/d*(1-COS($A21/d*2*PI()))</f>
        <v>-23.6</v>
      </c>
      <c r="C21" s="6" t="n">
        <f aca="false">-0.5*SIN(2*PI()*$A21/d)*d*s/(d*PI())+s*$A21/d+s0</f>
        <v>3.05</v>
      </c>
      <c r="D21" s="7" t="n">
        <f aca="false">p0+0.25*COS(2*PI()*$A21/d)*d^2*s/(d*PI()^2)+0.5*s*$A21^2/d+s0*$A21-0.25*d*s/PI()^2</f>
        <v>6.54319874587245</v>
      </c>
      <c r="E21" s="4" t="n">
        <f aca="false">D21-$B$4</f>
        <v>1.28069874587245</v>
      </c>
    </row>
    <row r="22" customFormat="false" ht="12.8" hidden="false" customHeight="false" outlineLevel="0" collapsed="false">
      <c r="A22" s="5" t="n">
        <f aca="false">d/$B$8*COUNT(A$11:$A22)</f>
        <v>0.275</v>
      </c>
      <c r="B22" s="6" t="n">
        <f aca="false">s/d*(1-COS($A22/d*2*PI()))</f>
        <v>-23.0224668922828</v>
      </c>
      <c r="C22" s="6" t="n">
        <f aca="false">-0.5*SIN(2*PI()*$A22/d)*d*s/(d*PI())+s*$A22/d+s0</f>
        <v>2.46482866529038</v>
      </c>
      <c r="D22" s="7" t="n">
        <f aca="false">p0+0.25*COS(2*PI()*$A22/d)*d^2*s/(d*PI()^2)+0.5*s*$A22^2/d+s0*$A22-0.25*d*s/PI()^2</f>
        <v>6.61210397474329</v>
      </c>
      <c r="E22" s="4" t="n">
        <f aca="false">D22-$B$4</f>
        <v>1.34960397474329</v>
      </c>
    </row>
    <row r="23" customFormat="false" ht="12.8" hidden="false" customHeight="false" outlineLevel="0" collapsed="false">
      <c r="A23" s="5" t="n">
        <f aca="false">d/$B$8*COUNT(A$11:$A23)</f>
        <v>0.3</v>
      </c>
      <c r="B23" s="6" t="n">
        <f aca="false">s/d*(1-COS($A23/d*2*PI()))</f>
        <v>-21.3464005336244</v>
      </c>
      <c r="C23" s="6" t="n">
        <f aca="false">-0.5*SIN(2*PI()*$A23/d)*d*s/(d*PI())+s*$A23/d+s0</f>
        <v>1.9080613225647</v>
      </c>
      <c r="D23" s="7" t="n">
        <f aca="false">p0+0.25*COS(2*PI()*$A23/d)*d^2*s/(d*PI()^2)+0.5*s*$A23^2/d+s0*$A23-0.25*d*s/PI()^2</f>
        <v>6.66667766053564</v>
      </c>
      <c r="E23" s="4" t="n">
        <f aca="false">D23-$B$4</f>
        <v>1.40417766053564</v>
      </c>
    </row>
    <row r="24" customFormat="false" ht="12.8" hidden="false" customHeight="false" outlineLevel="0" collapsed="false">
      <c r="A24" s="5" t="n">
        <f aca="false">d/$B$8*COUNT(A$11:$A24)</f>
        <v>0.325</v>
      </c>
      <c r="B24" s="6" t="n">
        <f aca="false">s/d*(1-COS($A24/d*2*PI()))</f>
        <v>-18.7358659770512</v>
      </c>
      <c r="C24" s="6" t="n">
        <f aca="false">-0.5*SIN(2*PI()*$A24/d)*d*s/(d*PI())+s*$A24/d+s0</f>
        <v>1.40532158316929</v>
      </c>
      <c r="D24" s="7" t="n">
        <f aca="false">p0+0.25*COS(2*PI()*$A24/d)*d^2*s/(d*PI()^2)+0.5*s*$A24^2/d+s0*$A24-0.25*d*s/PI()^2</f>
        <v>6.70795875733494</v>
      </c>
      <c r="E24" s="4" t="n">
        <f aca="false">D24-$B$4</f>
        <v>1.44545875733494</v>
      </c>
    </row>
    <row r="25" customFormat="false" ht="12.8" hidden="false" customHeight="false" outlineLevel="0" collapsed="false">
      <c r="A25" s="5" t="n">
        <f aca="false">d/$B$8*COUNT(A$11:$A25)</f>
        <v>0.35</v>
      </c>
      <c r="B25" s="6" t="n">
        <f aca="false">s/d*(1-COS($A25/d*2*PI()))</f>
        <v>-15.4464005336244</v>
      </c>
      <c r="C25" s="6" t="n">
        <f aca="false">-0.5*SIN(2*PI()*$A25/d)*d*s/(d*PI())+s*$A25/d+s0</f>
        <v>0.976944460204024</v>
      </c>
      <c r="D25" s="7" t="n">
        <f aca="false">p0+0.25*COS(2*PI()*$A25/d)*d^2*s/(d*PI()^2)+0.5*s*$A25^2/d+s0*$A25-0.25*d*s/PI()^2</f>
        <v>6.73756547406753</v>
      </c>
      <c r="E25" s="4" t="n">
        <f aca="false">D25-$B$4</f>
        <v>1.47506547406753</v>
      </c>
    </row>
    <row r="26" customFormat="false" ht="12.8" hidden="false" customHeight="false" outlineLevel="0" collapsed="false">
      <c r="A26" s="5" t="n">
        <f aca="false">d/$B$8*COUNT(A$11:$A26)</f>
        <v>0.375</v>
      </c>
      <c r="B26" s="6" t="n">
        <f aca="false">s/d*(1-COS($A26/d*2*PI()))</f>
        <v>-11.8</v>
      </c>
      <c r="C26" s="6" t="n">
        <f aca="false">-0.5*SIN(2*PI()*$A26/d)*d*s/(d*PI())+s*$A26/d+s0</f>
        <v>0.635985835757817</v>
      </c>
      <c r="D26" s="7" t="n">
        <f aca="false">p0+0.25*COS(2*PI()*$A26/d)*d^2*s/(d*PI()^2)+0.5*s*$A26^2/d+s0*$A26-0.25*d*s/PI()^2</f>
        <v>6.75753687293622</v>
      </c>
      <c r="E26" s="4" t="n">
        <f aca="false">D26-$B$4</f>
        <v>1.49503687293622</v>
      </c>
    </row>
    <row r="27" customFormat="false" ht="12.8" hidden="false" customHeight="false" outlineLevel="0" collapsed="false">
      <c r="A27" s="5" t="n">
        <f aca="false">d/$B$8*COUNT(A$11:$A27)</f>
        <v>0.4</v>
      </c>
      <c r="B27" s="6" t="n">
        <f aca="false">s/d*(1-COS($A27/d*2*PI()))</f>
        <v>-8.15359946637562</v>
      </c>
      <c r="C27" s="6" t="n">
        <f aca="false">-0.5*SIN(2*PI()*$A27/d)*d*s/(d*PI())+s*$A27/d+s0</f>
        <v>0.386944460204024</v>
      </c>
      <c r="D27" s="7" t="n">
        <f aca="false">p0+0.25*COS(2*PI()*$A27/d)*d^2*s/(d*PI()^2)+0.5*s*$A27^2/d+s0*$A27-0.25*d*s/PI()^2</f>
        <v>6.77013327180492</v>
      </c>
      <c r="E27" s="4" t="n">
        <f aca="false">D27-$B$4</f>
        <v>1.50763327180492</v>
      </c>
    </row>
    <row r="28" customFormat="false" ht="12.8" hidden="false" customHeight="false" outlineLevel="0" collapsed="false">
      <c r="A28" s="5" t="n">
        <f aca="false">d/$B$8*COUNT(A$11:$A28)</f>
        <v>0.425</v>
      </c>
      <c r="B28" s="6" t="n">
        <f aca="false">s/d*(1-COS($A28/d*2*PI()))</f>
        <v>-4.86413402294881</v>
      </c>
      <c r="C28" s="6" t="n">
        <f aca="false">-0.5*SIN(2*PI()*$A28/d)*d*s/(d*PI())+s*$A28/d+s0</f>
        <v>0.225321583169286</v>
      </c>
      <c r="D28" s="7" t="n">
        <f aca="false">p0+0.25*COS(2*PI()*$A28/d)*d^2*s/(d*PI()^2)+0.5*s*$A28^2/d+s0*$A28-0.25*d*s/PI()^2</f>
        <v>6.77761498853751</v>
      </c>
      <c r="E28" s="4" t="n">
        <f aca="false">D28-$B$4</f>
        <v>1.51511498853751</v>
      </c>
    </row>
    <row r="29" customFormat="false" ht="12.8" hidden="false" customHeight="false" outlineLevel="0" collapsed="false">
      <c r="A29" s="5" t="n">
        <f aca="false">d/$B$8*COUNT(A$11:$A29)</f>
        <v>0.45</v>
      </c>
      <c r="B29" s="6" t="n">
        <f aca="false">s/d*(1-COS($A29/d*2*PI()))</f>
        <v>-2.25359946637562</v>
      </c>
      <c r="C29" s="6" t="n">
        <f aca="false">-0.5*SIN(2*PI()*$A29/d)*d*s/(d*PI())+s*$A29/d+s0</f>
        <v>0.138061322564703</v>
      </c>
      <c r="D29" s="7" t="n">
        <f aca="false">p0+0.25*COS(2*PI()*$A29/d)*d^2*s/(d*PI()^2)+0.5*s*$A29^2/d+s0*$A29-0.25*d*s/PI()^2</f>
        <v>6.78202108533681</v>
      </c>
      <c r="E29" s="4" t="n">
        <f aca="false">D29-$B$4</f>
        <v>1.51952108533681</v>
      </c>
    </row>
    <row r="30" customFormat="false" ht="12.8" hidden="false" customHeight="false" outlineLevel="0" collapsed="false">
      <c r="A30" s="5" t="n">
        <f aca="false">d/$B$8*COUNT(A$11:$A30)</f>
        <v>0.475</v>
      </c>
      <c r="B30" s="6" t="n">
        <f aca="false">s/d*(1-COS($A30/d*2*PI()))</f>
        <v>-0.577533107717188</v>
      </c>
      <c r="C30" s="6" t="n">
        <f aca="false">-0.5*SIN(2*PI()*$A30/d)*d*s/(d*PI())+s*$A30/d+s0</f>
        <v>0.104828665290377</v>
      </c>
      <c r="D30" s="7" t="n">
        <f aca="false">p0+0.25*COS(2*PI()*$A30/d)*d^2*s/(d*PI()^2)+0.5*s*$A30^2/d+s0*$A30-0.25*d*s/PI()^2</f>
        <v>6.78496977112916</v>
      </c>
      <c r="E30" s="4" t="n">
        <f aca="false">D30-$B$4</f>
        <v>1.52246977112916</v>
      </c>
    </row>
    <row r="31" customFormat="false" ht="12.8" hidden="false" customHeight="false" outlineLevel="0" collapsed="false">
      <c r="A31" s="5" t="n">
        <f aca="false">d/$B$8*COUNT(A$11:$A31)</f>
        <v>0.5</v>
      </c>
      <c r="B31" s="6" t="n">
        <f aca="false">s/d*(1-COS($A31/d*2*PI()))</f>
        <v>-0</v>
      </c>
      <c r="C31" s="6" t="n">
        <f aca="false">-0.5*SIN(2*PI()*$A31/d)*d*s/(d*PI())+s*$A31/d+s0</f>
        <v>0.0999999999999996</v>
      </c>
      <c r="D31" s="7" t="n">
        <f aca="false">p0+0.25*COS(2*PI()*$A31/d)*d^2*s/(d*PI()^2)+0.5*s*$A31^2/d+s0*$A31-0.25*d*s/PI()^2</f>
        <v>6.7875</v>
      </c>
      <c r="E31" s="4" t="n">
        <f aca="false">D31-$B$4</f>
        <v>1.525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2021-01-01T08:08:04Z</dcterms:created>
  <dc:creator/>
  <dc:description/>
  <dc:language>en-GB</dc:language>
  <cp:lastModifiedBy/>
  <dcterms:modified xsi:type="dcterms:W3CDTF">2021-01-02T07:41:56Z</dcterms:modified>
  <cp:revision>14</cp:revision>
  <dc:subject/>
  <dc:title/>
</cp:coreProperties>
</file>