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UOC\Semestre II\Capstone\2024\Capstone004D\"/>
    </mc:Choice>
  </mc:AlternateContent>
  <xr:revisionPtr revIDLastSave="0" documentId="13_ncr:1_{14C7FF6F-122A-49D5-B15A-6A9362BFB271}" xr6:coauthVersionLast="47" xr6:coauthVersionMax="47" xr10:uidLastSave="{00000000-0000-0000-0000-000000000000}"/>
  <bookViews>
    <workbookView xWindow="-120" yWindow="-120" windowWidth="21840" windowHeight="13020" xr2:uid="{00000000-000D-0000-FFFF-FFFF00000000}"/>
  </bookViews>
  <sheets>
    <sheet name="EVALUACION-EQP05" sheetId="16"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0" i="16" l="1"/>
  <c r="I20" i="16" s="1"/>
  <c r="H19" i="16"/>
  <c r="I19" i="16" s="1"/>
  <c r="H18" i="16"/>
  <c r="I18" i="16" s="1"/>
  <c r="F17" i="16"/>
  <c r="G17" i="16" s="1"/>
  <c r="F16" i="16"/>
  <c r="G16" i="16" s="1"/>
  <c r="F15" i="16"/>
  <c r="G15" i="16" s="1"/>
  <c r="J14" i="16"/>
  <c r="K14" i="16" s="1"/>
  <c r="K20" i="16"/>
  <c r="G20" i="16"/>
  <c r="E20" i="16"/>
  <c r="B20" i="16"/>
  <c r="K19" i="16"/>
  <c r="F19" i="16"/>
  <c r="G19" i="16" s="1"/>
  <c r="E19" i="16"/>
  <c r="B19" i="16"/>
  <c r="J18" i="16"/>
  <c r="K18" i="16" s="1"/>
  <c r="G18" i="16"/>
  <c r="E18" i="16"/>
  <c r="B18" i="16"/>
  <c r="J17" i="16"/>
  <c r="K17" i="16" s="1"/>
  <c r="H17" i="16"/>
  <c r="I17" i="16" s="1"/>
  <c r="E17" i="16"/>
  <c r="B17" i="16"/>
  <c r="J16" i="16"/>
  <c r="K16" i="16" s="1"/>
  <c r="H16" i="16"/>
  <c r="I16" i="16" s="1"/>
  <c r="E16" i="16"/>
  <c r="B16" i="16"/>
  <c r="J15" i="16"/>
  <c r="K15" i="16" s="1"/>
  <c r="I15" i="16"/>
  <c r="E15" i="16"/>
  <c r="B15" i="16"/>
  <c r="I14" i="16"/>
  <c r="F14" i="16"/>
  <c r="G14" i="16" s="1"/>
  <c r="E14" i="16"/>
  <c r="B14" i="16"/>
  <c r="K13" i="16"/>
  <c r="H13" i="16"/>
  <c r="I13" i="16" s="1"/>
  <c r="F13" i="16"/>
  <c r="G13" i="16" s="1"/>
  <c r="E13" i="16"/>
  <c r="E21" i="16" s="1"/>
  <c r="B13" i="16"/>
  <c r="I21" i="16" l="1"/>
  <c r="G21" i="16"/>
  <c r="K21" i="16"/>
  <c r="C21" i="16" l="1"/>
  <c r="C22" i="16" s="1"/>
  <c r="C4" i="16" s="1"/>
  <c r="C5" i="16" l="1"/>
  <c r="C6" i="16"/>
</calcChain>
</file>

<file path=xl/sharedStrings.xml><?xml version="1.0" encoding="utf-8"?>
<sst xmlns="http://schemas.openxmlformats.org/spreadsheetml/2006/main" count="83" uniqueCount="65">
  <si>
    <t>GRUPAL</t>
  </si>
  <si>
    <t>Nivel de Logro</t>
  </si>
  <si>
    <t>NIVELES DE LOGRO Y PUNTAJES</t>
  </si>
  <si>
    <t>Aspectos a Evaluar</t>
  </si>
  <si>
    <t>Completamente logrado</t>
  </si>
  <si>
    <t>Logrado</t>
  </si>
  <si>
    <t>Logro Incipiente</t>
  </si>
  <si>
    <t>No logrado</t>
  </si>
  <si>
    <t>Puntaje</t>
  </si>
  <si>
    <t>Nota</t>
  </si>
  <si>
    <t>INTEGRANTES (EQUIPO 5)</t>
  </si>
  <si>
    <t>Felipe Escalona</t>
  </si>
  <si>
    <t>Patricio Agurto</t>
  </si>
  <si>
    <t>Camilo Silva</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</si>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</sst>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2" fillId="0" borderId="15" xfId="0" applyFont="1" applyBorder="1" applyAlignment="1"/>
    <xf numFmtId="0" fontId="2" fillId="0" borderId="25" xfId="0" applyFont="1" applyBorder="1" applyAlignment="1"/>
    <xf numFmtId="0" fontId="2" fillId="0" borderId="3" xfId="0" applyFont="1" applyBorder="1" applyAlignment="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3" xfId="0" applyFont="1" applyBorder="1" applyAlignment="1"/>
    <xf numFmtId="0" fontId="2" fillId="0" borderId="14" xfId="0" applyFont="1" applyBorder="1" applyAlignment="1"/>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AE62-702B-4E7B-9D7D-AD8484C8BEDD}">
  <dimension ref="A2:K895"/>
  <sheetViews>
    <sheetView tabSelected="1" zoomScaleNormal="100" workbookViewId="0">
      <selection activeCell="C8" sqref="C8"/>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10</v>
      </c>
      <c r="C3" s="32" t="s">
        <v>0</v>
      </c>
    </row>
    <row r="4" spans="1:11">
      <c r="A4" s="4">
        <v>1</v>
      </c>
      <c r="B4" s="24" t="s">
        <v>11</v>
      </c>
      <c r="C4" s="5">
        <f>'EVALUACION-EQP05'!$C$22</f>
        <v>2.9</v>
      </c>
      <c r="G4" s="1"/>
    </row>
    <row r="5" spans="1:11">
      <c r="A5" s="4">
        <v>2</v>
      </c>
      <c r="B5" s="24" t="s">
        <v>12</v>
      </c>
      <c r="C5" s="5">
        <f>'EVALUACION-EQP05'!$C$22</f>
        <v>2.9</v>
      </c>
      <c r="G5" s="1"/>
    </row>
    <row r="6" spans="1:11">
      <c r="A6" s="4">
        <v>3</v>
      </c>
      <c r="B6" s="24" t="s">
        <v>13</v>
      </c>
      <c r="C6" s="5">
        <f>'EVALUACION-EQP05'!$C$22</f>
        <v>2.9</v>
      </c>
      <c r="G6" s="1"/>
    </row>
    <row r="11" spans="1:11" ht="18.75" outlineLevel="1">
      <c r="A11" s="40" t="s">
        <v>0</v>
      </c>
      <c r="B11" s="13"/>
      <c r="C11" s="44" t="s">
        <v>1</v>
      </c>
      <c r="D11" s="45" t="s">
        <v>2</v>
      </c>
      <c r="E11" s="46"/>
      <c r="F11" s="46"/>
      <c r="G11" s="46"/>
      <c r="H11" s="46"/>
      <c r="I11" s="46"/>
      <c r="J11" s="46"/>
      <c r="K11" s="47"/>
    </row>
    <row r="12" spans="1:11" outlineLevel="1">
      <c r="A12" s="41"/>
      <c r="B12" s="19" t="s">
        <v>3</v>
      </c>
      <c r="C12" s="43"/>
      <c r="D12" s="45" t="s">
        <v>4</v>
      </c>
      <c r="E12" s="47"/>
      <c r="F12" s="45" t="s">
        <v>5</v>
      </c>
      <c r="G12" s="47"/>
      <c r="H12" s="48" t="s">
        <v>6</v>
      </c>
      <c r="I12" s="47"/>
      <c r="J12" s="45" t="s">
        <v>7</v>
      </c>
      <c r="K12" s="47"/>
    </row>
    <row r="13" spans="1:11" ht="24" outlineLevel="1">
      <c r="A13" s="42"/>
      <c r="B13" s="27" t="str">
        <f>RUBRICA!A4</f>
        <v xml:space="preserve">1. Propone ajustes al Proyecto APT considerando dificultades, facilitadores y retroalimentación. </v>
      </c>
      <c r="C13" s="25" t="s">
        <v>63</v>
      </c>
      <c r="D13" s="14"/>
      <c r="E13" s="14" t="str">
        <f>IF(D13="X",100*0.1,"")</f>
        <v/>
      </c>
      <c r="F13" s="14" t="str">
        <f t="shared" ref="F13:F17" si="0">IF($C13=L,"X","")</f>
        <v/>
      </c>
      <c r="G13" s="14" t="str">
        <f>IF(F13="X",60*0.1,"")</f>
        <v/>
      </c>
      <c r="H13" s="14" t="str">
        <f t="shared" ref="H13:H20" si="1">IF($C13=ML,"X","")</f>
        <v>X</v>
      </c>
      <c r="I13" s="14">
        <f>IF(H13="X",30*0.1,"")</f>
        <v>3</v>
      </c>
      <c r="J13" s="14"/>
      <c r="K13" s="14" t="str">
        <f t="shared" ref="K13:K20" si="2">IF($J13="X",0,"")</f>
        <v/>
      </c>
    </row>
    <row r="14" spans="1:11" ht="26.45" customHeight="1" outlineLevel="1">
      <c r="A14" s="42"/>
      <c r="B14" s="27" t="str">
        <f>RUBRICA!A5</f>
        <v>2. Aplica una metodología que permite el logro de los objetivos propuestos, de acuerdo a los estándares de la disciplina.</v>
      </c>
      <c r="C14" s="25" t="s">
        <v>7</v>
      </c>
      <c r="D14" s="14"/>
      <c r="E14" s="14" t="str">
        <f>IF(D14="X",100*0.1,"")</f>
        <v/>
      </c>
      <c r="F14" s="14" t="str">
        <f t="shared" si="0"/>
        <v/>
      </c>
      <c r="G14" s="14" t="str">
        <f>IF(F14="X",60*0.1,"")</f>
        <v/>
      </c>
      <c r="H14" s="14"/>
      <c r="I14" s="14" t="str">
        <f>IF(H14="X",30*0.1,"")</f>
        <v/>
      </c>
      <c r="J14" s="14" t="str">
        <f t="shared" ref="J14:J17" si="3">IF($C14=NL,"X","")</f>
        <v>X</v>
      </c>
      <c r="K14" s="14">
        <f t="shared" si="2"/>
        <v>0</v>
      </c>
    </row>
    <row r="15" spans="1:11" ht="48" outlineLevel="1">
      <c r="A15" s="42"/>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4"/>
      <c r="E15" s="14" t="str">
        <f>IF(D15="X",100*0.25,"")</f>
        <v/>
      </c>
      <c r="F15" s="14" t="str">
        <f t="shared" si="0"/>
        <v>X</v>
      </c>
      <c r="G15" s="14">
        <f>IF(F15="X",60*0.25,"")</f>
        <v>15</v>
      </c>
      <c r="H15" s="14"/>
      <c r="I15" s="14" t="str">
        <f>IF(H15="X",30*0.25,"")</f>
        <v/>
      </c>
      <c r="J15" s="14" t="str">
        <f t="shared" si="3"/>
        <v/>
      </c>
      <c r="K15" s="14" t="str">
        <f t="shared" si="2"/>
        <v/>
      </c>
    </row>
    <row r="16" spans="1:11" ht="24" outlineLevel="1">
      <c r="A16" s="42"/>
      <c r="B16" s="27" t="str">
        <f>RUBRICA!A7</f>
        <v>4. Utiliza de manera precisa el lenguaje técnico en los entregables de acuerdo con lo requerido por la disciplina.</v>
      </c>
      <c r="C16" s="25" t="s">
        <v>5</v>
      </c>
      <c r="D16" s="14"/>
      <c r="E16" s="14" t="str">
        <f>IF(D16="X",100*0.05,"")</f>
        <v/>
      </c>
      <c r="F16" s="14" t="str">
        <f t="shared" si="0"/>
        <v>X</v>
      </c>
      <c r="G16" s="14">
        <f>IF(F16="X",60*0.05,"")</f>
        <v>3</v>
      </c>
      <c r="H16" s="14" t="str">
        <f t="shared" si="1"/>
        <v/>
      </c>
      <c r="I16" s="14" t="str">
        <f>IF(H16="X",30*0.05,"")</f>
        <v/>
      </c>
      <c r="J16" s="14" t="str">
        <f t="shared" si="3"/>
        <v/>
      </c>
      <c r="K16" s="14" t="str">
        <f t="shared" si="2"/>
        <v/>
      </c>
    </row>
    <row r="17" spans="1:11" ht="24" outlineLevel="1">
      <c r="A17" s="42"/>
      <c r="B17" s="27" t="str">
        <f>RUBRICA!A8</f>
        <v xml:space="preserve">5. Utiliza reglas de redacción, ortografía (literal, puntual, acentual) y las normas para citas y referencias. </v>
      </c>
      <c r="C17" s="25" t="s">
        <v>5</v>
      </c>
      <c r="D17" s="14"/>
      <c r="E17" s="14" t="str">
        <f>IF(D17="X",100*0.05,"")</f>
        <v/>
      </c>
      <c r="F17" s="14" t="str">
        <f t="shared" si="0"/>
        <v>X</v>
      </c>
      <c r="G17" s="14">
        <f>IF(F17="X",60*0.05,"")</f>
        <v>3</v>
      </c>
      <c r="H17" s="14" t="str">
        <f t="shared" si="1"/>
        <v/>
      </c>
      <c r="I17" s="14" t="str">
        <f>IF(H17="X",30*0.05,"")</f>
        <v/>
      </c>
      <c r="J17" s="14" t="str">
        <f t="shared" si="3"/>
        <v/>
      </c>
      <c r="K17" s="14" t="str">
        <f t="shared" si="2"/>
        <v/>
      </c>
    </row>
    <row r="18" spans="1:11" ht="35.25" customHeight="1" outlineLevel="1">
      <c r="A18" s="42"/>
      <c r="B18" s="27" t="str">
        <f>RUBRICA!A9</f>
        <v>6. Entrega la documentación y evidencias requerida por la asignatura de acuerdo a la estrucutra y nombres solicitados, guardando todas las evidencias de avances en Git</v>
      </c>
      <c r="C18" s="25" t="s">
        <v>63</v>
      </c>
      <c r="D18" s="14"/>
      <c r="E18" s="14" t="str">
        <f>IF(D18="X",100*0.2,"")</f>
        <v/>
      </c>
      <c r="F18" s="14"/>
      <c r="G18" s="14" t="str">
        <f>IF(F18="X",60*0.2,"")</f>
        <v/>
      </c>
      <c r="H18" s="14" t="str">
        <f t="shared" si="1"/>
        <v>X</v>
      </c>
      <c r="I18" s="14">
        <f>IF(H18="X",30*0.2,"")</f>
        <v>6</v>
      </c>
      <c r="J18" s="14" t="str">
        <f>IF($C18=NL,"X","")</f>
        <v/>
      </c>
      <c r="K18" s="14" t="str">
        <f t="shared" si="2"/>
        <v/>
      </c>
    </row>
    <row r="19" spans="1:11" ht="36" outlineLevel="1">
      <c r="A19" s="42"/>
      <c r="B19" s="27" t="str">
        <f>RUBRICA!A10</f>
        <v>7.- Generan evidencias claras dentro del repositorio  del aporte de cada uno de los integrantes del equipo que permitan identificar la equidad en el trabajo y la participación de cada estudiante.</v>
      </c>
      <c r="C19" s="25" t="s">
        <v>63</v>
      </c>
      <c r="D19" s="14"/>
      <c r="E19" s="14" t="str">
        <f>IF(D19="X",100*0.15,"")</f>
        <v/>
      </c>
      <c r="F19" s="14" t="str">
        <f>IF($C19=L,"X","")</f>
        <v/>
      </c>
      <c r="G19" s="14" t="str">
        <f>IF(F19="X",60*0.15,"")</f>
        <v/>
      </c>
      <c r="H19" s="14" t="str">
        <f t="shared" si="1"/>
        <v>X</v>
      </c>
      <c r="I19" s="14">
        <f>IF(H19="X",30*0.15,"")</f>
        <v>4.5</v>
      </c>
      <c r="J19" s="14"/>
      <c r="K19" s="14" t="str">
        <f t="shared" si="2"/>
        <v/>
      </c>
    </row>
    <row r="20" spans="1:11" ht="36" outlineLevel="1">
      <c r="A20" s="42"/>
      <c r="B20" s="27" t="str">
        <f>RUBRICA!A11</f>
        <v>8. Demuestra un trabajo en equipo en donde todos los miembros del equipo expresan con fluidez el conocimiento del tema expuesto y  participan de las actividades planificadas en el proyecto</v>
      </c>
      <c r="C20" s="25" t="s">
        <v>63</v>
      </c>
      <c r="D20" s="14"/>
      <c r="E20" s="14" t="str">
        <f>IF(D20="X",100*0.1,"")</f>
        <v/>
      </c>
      <c r="F20" s="14"/>
      <c r="G20" s="14" t="str">
        <f>IF(F20="X",60*0.1,"")</f>
        <v/>
      </c>
      <c r="H20" s="14" t="str">
        <f t="shared" si="1"/>
        <v>X</v>
      </c>
      <c r="I20" s="14">
        <f>IF(H20="X",30*0.1,"")</f>
        <v>3</v>
      </c>
      <c r="J20" s="14"/>
      <c r="K20" s="14" t="str">
        <f t="shared" si="2"/>
        <v/>
      </c>
    </row>
    <row r="21" spans="1:11" ht="15.75" customHeight="1" outlineLevel="1">
      <c r="A21" s="41"/>
      <c r="B21" s="26" t="s">
        <v>8</v>
      </c>
      <c r="C21" s="30">
        <f>E21+G21+I21+K21</f>
        <v>37.5</v>
      </c>
      <c r="D21" s="15"/>
      <c r="E21" s="15">
        <f>SUM(E13:E20)</f>
        <v>0</v>
      </c>
      <c r="F21" s="15"/>
      <c r="G21" s="15">
        <f>SUM(G13:G20)</f>
        <v>21</v>
      </c>
      <c r="H21" s="15"/>
      <c r="I21" s="15">
        <f>SUM(I13:I20)</f>
        <v>16.5</v>
      </c>
      <c r="J21" s="15"/>
      <c r="K21" s="15">
        <f>SUM(K13:K20)</f>
        <v>0</v>
      </c>
    </row>
    <row r="22" spans="1:11" ht="15.75" customHeight="1" outlineLevel="1">
      <c r="A22" s="43"/>
      <c r="B22" s="29" t="s">
        <v>9</v>
      </c>
      <c r="C22" s="16">
        <f>VLOOKUP(C21,ESCALA_IEP!A2:B202,2,FALSE)</f>
        <v>2.9</v>
      </c>
    </row>
    <row r="23" spans="1:11" ht="15.75" customHeight="1"/>
    <row r="24" spans="1:11" ht="48" customHeight="1">
      <c r="B24" s="33"/>
    </row>
    <row r="25" spans="1:11" ht="15.75" customHeight="1">
      <c r="B25" s="17"/>
      <c r="C25" s="18"/>
    </row>
    <row r="26" spans="1:11" ht="31.15" customHeight="1">
      <c r="B26" s="34"/>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1:K11"/>
    <mergeCell ref="D12:E12"/>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D4DB686B-129C-49A7-A709-C01DEF79EDA8}">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2103B51E-0707-4153-9F4B-86B643146AC3}">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80" zoomScaleNormal="80" workbookViewId="0">
      <selection activeCell="F4" sqref="F4:F11"/>
    </sheetView>
  </sheetViews>
  <sheetFormatPr baseColWidth="10" defaultColWidth="11.42578125" defaultRowHeight="15"/>
  <cols>
    <col min="1" max="6" width="38.7109375" customWidth="1"/>
  </cols>
  <sheetData>
    <row r="1" spans="1:6" ht="15.75" thickBot="1">
      <c r="A1" s="49" t="s">
        <v>14</v>
      </c>
      <c r="B1" s="51" t="s">
        <v>15</v>
      </c>
      <c r="C1" s="52"/>
      <c r="D1" s="52"/>
      <c r="E1" s="53"/>
      <c r="F1" s="49" t="s">
        <v>16</v>
      </c>
    </row>
    <row r="2" spans="1:6">
      <c r="A2" s="50"/>
      <c r="B2" s="55" t="s">
        <v>17</v>
      </c>
      <c r="C2" s="55" t="s">
        <v>18</v>
      </c>
      <c r="D2" s="20" t="s">
        <v>19</v>
      </c>
      <c r="E2" s="21" t="s">
        <v>7</v>
      </c>
      <c r="F2" s="50"/>
    </row>
    <row r="3" spans="1:6" ht="15.75" thickBot="1">
      <c r="A3" s="50"/>
      <c r="B3" s="56"/>
      <c r="C3" s="56"/>
      <c r="D3" s="36">
        <v>-0.3</v>
      </c>
      <c r="E3" s="36">
        <v>0</v>
      </c>
      <c r="F3" s="54"/>
    </row>
    <row r="4" spans="1:6" ht="51.75" thickBot="1">
      <c r="A4" s="23" t="s">
        <v>20</v>
      </c>
      <c r="B4" s="23" t="s">
        <v>21</v>
      </c>
      <c r="C4" s="23" t="s">
        <v>22</v>
      </c>
      <c r="D4" s="23" t="s">
        <v>23</v>
      </c>
      <c r="E4" s="23" t="s">
        <v>24</v>
      </c>
      <c r="F4" s="22">
        <v>10</v>
      </c>
    </row>
    <row r="5" spans="1:6" ht="51.75" thickBot="1">
      <c r="A5" s="23" t="s">
        <v>25</v>
      </c>
      <c r="B5" s="23" t="s">
        <v>26</v>
      </c>
      <c r="C5" s="23" t="s">
        <v>27</v>
      </c>
      <c r="D5" s="23" t="s">
        <v>28</v>
      </c>
      <c r="E5" s="23" t="s">
        <v>29</v>
      </c>
      <c r="F5" s="22">
        <v>10</v>
      </c>
    </row>
    <row r="6" spans="1:6" ht="90" thickBot="1">
      <c r="A6" s="23" t="s">
        <v>30</v>
      </c>
      <c r="B6" s="23" t="s">
        <v>31</v>
      </c>
      <c r="C6" s="23" t="s">
        <v>32</v>
      </c>
      <c r="D6" s="23" t="s">
        <v>33</v>
      </c>
      <c r="E6" s="23" t="s">
        <v>34</v>
      </c>
      <c r="F6" s="22">
        <v>25</v>
      </c>
    </row>
    <row r="7" spans="1:6" ht="39" thickBot="1">
      <c r="A7" s="23" t="s">
        <v>35</v>
      </c>
      <c r="B7" s="23" t="s">
        <v>36</v>
      </c>
      <c r="C7" s="23" t="s">
        <v>37</v>
      </c>
      <c r="D7" s="23" t="s">
        <v>38</v>
      </c>
      <c r="E7" s="23" t="s">
        <v>39</v>
      </c>
      <c r="F7" s="22">
        <v>5</v>
      </c>
    </row>
    <row r="8" spans="1:6" ht="51">
      <c r="A8" s="23" t="s">
        <v>40</v>
      </c>
      <c r="B8" s="23" t="s">
        <v>41</v>
      </c>
      <c r="C8" s="23" t="s">
        <v>42</v>
      </c>
      <c r="D8" s="23" t="s">
        <v>43</v>
      </c>
      <c r="E8" s="23" t="s">
        <v>44</v>
      </c>
      <c r="F8" s="37">
        <v>5</v>
      </c>
    </row>
    <row r="9" spans="1:6" ht="51.75" thickBot="1">
      <c r="A9" s="23" t="s">
        <v>45</v>
      </c>
      <c r="B9" s="23" t="s">
        <v>46</v>
      </c>
      <c r="C9" s="23" t="s">
        <v>47</v>
      </c>
      <c r="D9" s="23" t="s">
        <v>48</v>
      </c>
      <c r="E9" s="23" t="s">
        <v>49</v>
      </c>
      <c r="F9" s="22">
        <v>20</v>
      </c>
    </row>
    <row r="10" spans="1:6" ht="64.5" thickBot="1">
      <c r="A10" s="38" t="s">
        <v>50</v>
      </c>
      <c r="B10" s="38" t="s">
        <v>51</v>
      </c>
      <c r="C10" s="38" t="s">
        <v>52</v>
      </c>
      <c r="D10" s="38" t="s">
        <v>53</v>
      </c>
      <c r="E10" s="38" t="s">
        <v>54</v>
      </c>
      <c r="F10" s="31">
        <v>15</v>
      </c>
    </row>
    <row r="11" spans="1:6" ht="81.599999999999994" customHeight="1">
      <c r="A11" s="23" t="s">
        <v>55</v>
      </c>
      <c r="B11" s="23" t="s">
        <v>56</v>
      </c>
      <c r="C11" s="23" t="s">
        <v>57</v>
      </c>
      <c r="D11" s="23" t="s">
        <v>58</v>
      </c>
      <c r="E11" s="23" t="s">
        <v>59</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cols>
    <col min="1" max="26" width="10.7109375" customWidth="1"/>
  </cols>
  <sheetData>
    <row r="1" spans="1:2">
      <c r="A1" t="s">
        <v>8</v>
      </c>
      <c r="B1" t="s">
        <v>9</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60</v>
      </c>
      <c r="B1" t="s">
        <v>61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cols>
    <col min="1" max="26" width="10.7109375" customWidth="1"/>
  </cols>
  <sheetData>
    <row r="1" spans="1:2">
      <c r="A1" t="s">
        <v>8</v>
      </c>
      <c r="B1" t="s">
        <v>9</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57" t="s">
        <v>62</v>
      </c>
      <c r="B1" s="6" t="s">
        <v>8</v>
      </c>
      <c r="C1" s="7"/>
      <c r="D1" s="7"/>
      <c r="E1" s="8"/>
    </row>
    <row r="2" spans="1:5" ht="45.75" thickBot="1">
      <c r="A2" s="58"/>
      <c r="B2" s="9" t="s">
        <v>4</v>
      </c>
      <c r="C2" s="10" t="s">
        <v>5</v>
      </c>
      <c r="D2" s="28" t="s">
        <v>63</v>
      </c>
      <c r="E2" s="39" t="s">
        <v>7</v>
      </c>
    </row>
    <row r="3" spans="1:5" ht="30.75" thickBot="1">
      <c r="A3" s="11" t="s">
        <v>64</v>
      </c>
      <c r="B3" s="12">
        <v>4</v>
      </c>
      <c r="C3" s="12">
        <v>3</v>
      </c>
      <c r="D3" s="12">
        <v>2</v>
      </c>
      <c r="E3" s="12">
        <v>0</v>
      </c>
    </row>
    <row r="4" spans="1:5" ht="15.75" thickBot="1">
      <c r="A4" s="11"/>
      <c r="B4" s="12"/>
      <c r="C4" s="12"/>
      <c r="D4" s="12"/>
      <c r="E4" s="12"/>
    </row>
    <row r="5" spans="1:5" ht="15.7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EVALUACION-EQP05</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 Concepción</cp:lastModifiedBy>
  <cp:revision/>
  <dcterms:created xsi:type="dcterms:W3CDTF">2023-08-07T04:08:01Z</dcterms:created>
  <dcterms:modified xsi:type="dcterms:W3CDTF">2024-11-05T20:04:30Z</dcterms:modified>
  <cp:category/>
  <cp:contentStatus/>
</cp:coreProperties>
</file>