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ing" sheetId="1" r:id="rId4"/>
    <sheet state="visible" name="Capital Requirement" sheetId="2" r:id="rId5"/>
    <sheet state="visible" name="Payback Period" sheetId="3" r:id="rId6"/>
    <sheet state="visible" name="Cash Flow Forecast" sheetId="4" r:id="rId7"/>
    <sheet state="visible" name="Break Even Analysis" sheetId="5" r:id="rId8"/>
    <sheet state="visible" name="Income Statement" sheetId="6" r:id="rId9"/>
  </sheets>
  <definedNames/>
  <calcPr/>
</workbook>
</file>

<file path=xl/sharedStrings.xml><?xml version="1.0" encoding="utf-8"?>
<sst xmlns="http://schemas.openxmlformats.org/spreadsheetml/2006/main" count="67" uniqueCount="52">
  <si>
    <t>Costing for the Fixed and Variable Cost Per unit</t>
  </si>
  <si>
    <t>Cost</t>
  </si>
  <si>
    <t>Product 1
Amount in £</t>
  </si>
  <si>
    <t>Product 2
Amount in £</t>
  </si>
  <si>
    <t>Product 3
Amount in £</t>
  </si>
  <si>
    <t>Total</t>
  </si>
  <si>
    <t xml:space="preserve">Variable Cost </t>
  </si>
  <si>
    <t>Fixed Cost</t>
  </si>
  <si>
    <t>Start-Up Capital Cost</t>
  </si>
  <si>
    <t>Particulars</t>
  </si>
  <si>
    <t>Amount in £</t>
  </si>
  <si>
    <t>Own Capital</t>
  </si>
  <si>
    <t>Bank Loan</t>
  </si>
  <si>
    <t>Total Start-Up Capital</t>
  </si>
  <si>
    <t xml:space="preserve">Pay back period </t>
  </si>
  <si>
    <t>Cashflow</t>
  </si>
  <si>
    <t>Discounting Factors @ 10%</t>
  </si>
  <si>
    <t>Discounted cash 
inflows</t>
  </si>
  <si>
    <t>Cum Cashflow</t>
  </si>
  <si>
    <t>Pay Back Period (In Years)</t>
  </si>
  <si>
    <t>Computation of the Cash Flow Statement</t>
  </si>
  <si>
    <t>Year 1
Amount in £</t>
  </si>
  <si>
    <t>Year 2
Amount in £</t>
  </si>
  <si>
    <t>Year 3
Amount in £</t>
  </si>
  <si>
    <t>Year 4
Amount in £</t>
  </si>
  <si>
    <t>Year 5
Amount in £</t>
  </si>
  <si>
    <t>Cash Inflow</t>
  </si>
  <si>
    <t xml:space="preserve">Capital/ Opening Balance </t>
  </si>
  <si>
    <t>Cash Inflow from Sales</t>
  </si>
  <si>
    <t>Total Cash Inflow from Operations</t>
  </si>
  <si>
    <t>Cash Outflow</t>
  </si>
  <si>
    <t>Raw Materials</t>
  </si>
  <si>
    <t xml:space="preserve">Rent </t>
  </si>
  <si>
    <t>Salaries and Expenses</t>
  </si>
  <si>
    <t>Marketing and Advertisement</t>
  </si>
  <si>
    <t>Total cash Outflow from Operations</t>
  </si>
  <si>
    <t xml:space="preserve">Net Cash Flow </t>
  </si>
  <si>
    <t>Computation of Break-even Analysis</t>
  </si>
  <si>
    <t>Revenue</t>
  </si>
  <si>
    <t>Less: Variable Cost</t>
  </si>
  <si>
    <t>Contribution</t>
  </si>
  <si>
    <t xml:space="preserve">Less: Fixed Cost </t>
  </si>
  <si>
    <t>Operating Profit</t>
  </si>
  <si>
    <t xml:space="preserve">PV Ratio </t>
  </si>
  <si>
    <t>Break Even Sales</t>
  </si>
  <si>
    <t>Computation of the Income Statement</t>
  </si>
  <si>
    <t>Sales</t>
  </si>
  <si>
    <t>Cost of doods sold</t>
  </si>
  <si>
    <t>Gross Profit for the year</t>
  </si>
  <si>
    <t>Operating Expenses</t>
  </si>
  <si>
    <t>Total Operating Expenses</t>
  </si>
  <si>
    <t>Net Profit for the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</si>
</sst>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.00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2" fontId="3" numFmtId="0" xfId="0" applyAlignment="1" applyBorder="1" applyFill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1" numFmtId="164" xfId="0" applyBorder="1" applyFont="1" applyNumberFormat="1"/>
    <xf borderId="4" fillId="2" fontId="5" numFmtId="0" xfId="0" applyAlignment="1" applyBorder="1" applyFont="1">
      <alignment horizontal="left" readingOrder="0"/>
    </xf>
    <xf borderId="4" fillId="0" fontId="1" numFmtId="0" xfId="0" applyBorder="1" applyFont="1"/>
    <xf borderId="1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4" numFmtId="0" xfId="0" applyBorder="1" applyFont="1"/>
    <xf borderId="4" fillId="0" fontId="4" numFmtId="4" xfId="0" applyBorder="1" applyFont="1" applyNumberFormat="1"/>
    <xf borderId="4" fillId="0" fontId="1" numFmtId="4" xfId="0" applyBorder="1" applyFont="1" applyNumberFormat="1"/>
    <xf borderId="0" fillId="0" fontId="4" numFmtId="0" xfId="0" applyFont="1"/>
    <xf borderId="1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7" numFmtId="0" xfId="0" applyBorder="1" applyFont="1"/>
    <xf borderId="4" fillId="0" fontId="7" numFmtId="10" xfId="0" applyBorder="1" applyFont="1" applyNumberFormat="1"/>
    <xf borderId="4" fillId="0" fontId="6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</row>
    <row r="3">
      <c r="A3" s="6" t="s">
        <v>6</v>
      </c>
      <c r="B3" s="7">
        <v>3.0</v>
      </c>
      <c r="C3" s="7">
        <v>4.0</v>
      </c>
      <c r="D3" s="7">
        <v>5.0</v>
      </c>
      <c r="E3" s="8">
        <f t="shared" ref="E3:E5" si="1">SUM(B3:D3)</f>
        <v>12</v>
      </c>
    </row>
    <row r="4">
      <c r="A4" s="9" t="s">
        <v>7</v>
      </c>
      <c r="B4" s="7">
        <v>4.0</v>
      </c>
      <c r="C4" s="7">
        <v>5.0</v>
      </c>
      <c r="D4" s="7">
        <v>6.0</v>
      </c>
      <c r="E4" s="8">
        <f t="shared" si="1"/>
        <v>15</v>
      </c>
    </row>
    <row r="5">
      <c r="A5" s="4" t="s">
        <v>5</v>
      </c>
      <c r="B5" s="8">
        <f t="shared" ref="B5:D5" si="2">SUM(B3:B4)</f>
        <v>7</v>
      </c>
      <c r="C5" s="8">
        <f t="shared" si="2"/>
        <v>9</v>
      </c>
      <c r="D5" s="8">
        <f t="shared" si="2"/>
        <v>11</v>
      </c>
      <c r="E5" s="8">
        <f t="shared" si="1"/>
        <v>27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8</v>
      </c>
      <c r="B1" s="3"/>
    </row>
    <row r="2">
      <c r="A2" s="4" t="s">
        <v>9</v>
      </c>
      <c r="B2" s="4" t="s">
        <v>10</v>
      </c>
    </row>
    <row r="3">
      <c r="A3" s="6" t="s">
        <v>11</v>
      </c>
      <c r="B3" s="6">
        <v>40000.0</v>
      </c>
    </row>
    <row r="4">
      <c r="A4" s="6" t="s">
        <v>12</v>
      </c>
      <c r="B4" s="6">
        <v>5000.0</v>
      </c>
    </row>
    <row r="5">
      <c r="A5" s="4" t="s">
        <v>13</v>
      </c>
      <c r="B5" s="10">
        <f>sum(B3:B4)</f>
        <v>45000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4" max="4" width="15.38"/>
    <col customWidth="1" min="5" max="5" width="15.88"/>
  </cols>
  <sheetData>
    <row r="1">
      <c r="A1" s="11" t="s">
        <v>14</v>
      </c>
      <c r="B1" s="2"/>
      <c r="C1" s="2"/>
      <c r="D1" s="2"/>
      <c r="E1" s="3"/>
    </row>
    <row r="2">
      <c r="A2" s="12" t="s">
        <v>9</v>
      </c>
      <c r="B2" s="13" t="s">
        <v>15</v>
      </c>
      <c r="C2" s="13" t="s">
        <v>16</v>
      </c>
      <c r="D2" s="14" t="s">
        <v>17</v>
      </c>
      <c r="E2" s="13" t="s">
        <v>18</v>
      </c>
    </row>
    <row r="3">
      <c r="A3" s="6">
        <v>0.0</v>
      </c>
      <c r="B3" s="15">
        <f>-'Capital Requirement'!B5</f>
        <v>-45000</v>
      </c>
      <c r="C3" s="16">
        <f t="shared" ref="C3:C8" si="1">1/(1.1)^A3</f>
        <v>1</v>
      </c>
      <c r="D3" s="16">
        <f t="shared" ref="D3:D8" si="2">B3*C3</f>
        <v>-45000</v>
      </c>
      <c r="E3" s="16">
        <f>D3</f>
        <v>-45000</v>
      </c>
    </row>
    <row r="4">
      <c r="A4" s="6">
        <v>1.0</v>
      </c>
      <c r="B4" s="15">
        <f>'Cash Flow Forecast'!B13</f>
        <v>41900</v>
      </c>
      <c r="C4" s="16">
        <f t="shared" si="1"/>
        <v>0.9090909091</v>
      </c>
      <c r="D4" s="16">
        <f t="shared" si="2"/>
        <v>38090.90909</v>
      </c>
      <c r="E4" s="16">
        <f t="shared" ref="E4:E8" si="3">E3+D4</f>
        <v>-6909.090909</v>
      </c>
    </row>
    <row r="5">
      <c r="A5" s="6">
        <v>2.0</v>
      </c>
      <c r="B5" s="15">
        <f>'Cash Flow Forecast'!C13</f>
        <v>42200</v>
      </c>
      <c r="C5" s="16">
        <f t="shared" si="1"/>
        <v>0.826446281</v>
      </c>
      <c r="D5" s="16">
        <f t="shared" si="2"/>
        <v>34876.03306</v>
      </c>
      <c r="E5" s="16">
        <f t="shared" si="3"/>
        <v>27966.94215</v>
      </c>
    </row>
    <row r="6">
      <c r="A6" s="6">
        <v>3.0</v>
      </c>
      <c r="B6" s="15">
        <f>'Cash Flow Forecast'!D13</f>
        <v>42600</v>
      </c>
      <c r="C6" s="16">
        <f t="shared" si="1"/>
        <v>0.7513148009</v>
      </c>
      <c r="D6" s="16">
        <f t="shared" si="2"/>
        <v>32006.01052</v>
      </c>
      <c r="E6" s="16">
        <f t="shared" si="3"/>
        <v>59972.95267</v>
      </c>
    </row>
    <row r="7">
      <c r="A7" s="6">
        <v>4.0</v>
      </c>
      <c r="B7" s="15">
        <f>'Cash Flow Forecast'!E13</f>
        <v>43100</v>
      </c>
      <c r="C7" s="16">
        <f t="shared" si="1"/>
        <v>0.6830134554</v>
      </c>
      <c r="D7" s="16">
        <f t="shared" si="2"/>
        <v>29437.87993</v>
      </c>
      <c r="E7" s="16">
        <f t="shared" si="3"/>
        <v>89410.83259</v>
      </c>
    </row>
    <row r="8">
      <c r="A8" s="6">
        <v>5.0</v>
      </c>
      <c r="B8" s="15">
        <f>'Cash Flow Forecast'!F13</f>
        <v>44200</v>
      </c>
      <c r="C8" s="16">
        <f t="shared" si="1"/>
        <v>0.6209213231</v>
      </c>
      <c r="D8" s="16">
        <f t="shared" si="2"/>
        <v>27444.72248</v>
      </c>
      <c r="E8" s="16">
        <f t="shared" si="3"/>
        <v>116855.5551</v>
      </c>
    </row>
    <row r="9">
      <c r="A9" s="1" t="s">
        <v>19</v>
      </c>
      <c r="B9" s="2"/>
      <c r="C9" s="2"/>
      <c r="D9" s="3"/>
      <c r="E9" s="17">
        <f>1+(-E4/D5)</f>
        <v>1.198104265</v>
      </c>
    </row>
  </sheetData>
  <mergeCells count="2">
    <mergeCell ref="A1:E1"/>
    <mergeCell ref="A9:D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20</v>
      </c>
      <c r="B1" s="2"/>
      <c r="C1" s="2"/>
      <c r="D1" s="2"/>
      <c r="E1" s="2"/>
      <c r="F1" s="3"/>
      <c r="G1" s="18"/>
      <c r="H1" s="18"/>
    </row>
    <row r="2">
      <c r="A2" s="4" t="s">
        <v>9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18"/>
      <c r="H2" s="18"/>
    </row>
    <row r="3">
      <c r="A3" s="4" t="s">
        <v>26</v>
      </c>
      <c r="B3" s="15"/>
      <c r="C3" s="15"/>
      <c r="D3" s="15"/>
      <c r="E3" s="15"/>
      <c r="F3" s="15"/>
      <c r="G3" s="18"/>
      <c r="H3" s="18"/>
    </row>
    <row r="4">
      <c r="A4" s="6" t="s">
        <v>27</v>
      </c>
      <c r="B4" s="15">
        <f>'Capital Requirement'!B5</f>
        <v>45000</v>
      </c>
      <c r="C4" s="15">
        <f t="shared" ref="C4:F4" si="1">B13</f>
        <v>41900</v>
      </c>
      <c r="D4" s="15">
        <f t="shared" si="1"/>
        <v>42200</v>
      </c>
      <c r="E4" s="15">
        <f t="shared" si="1"/>
        <v>42600</v>
      </c>
      <c r="F4" s="15">
        <f t="shared" si="1"/>
        <v>43100</v>
      </c>
      <c r="G4" s="18"/>
      <c r="H4" s="18"/>
    </row>
    <row r="5">
      <c r="A5" s="6" t="s">
        <v>28</v>
      </c>
      <c r="B5" s="6">
        <v>1200.0</v>
      </c>
      <c r="C5" s="6">
        <v>2000.0</v>
      </c>
      <c r="D5" s="6">
        <v>2100.0</v>
      </c>
      <c r="E5" s="6">
        <v>2200.0</v>
      </c>
      <c r="F5" s="6">
        <v>2800.0</v>
      </c>
      <c r="G5" s="18"/>
      <c r="H5" s="18"/>
    </row>
    <row r="6">
      <c r="A6" s="4" t="s">
        <v>29</v>
      </c>
      <c r="B6" s="10">
        <f t="shared" ref="B6:F6" si="2">SUM(B3:B5)</f>
        <v>46200</v>
      </c>
      <c r="C6" s="10">
        <f t="shared" si="2"/>
        <v>43900</v>
      </c>
      <c r="D6" s="10">
        <f t="shared" si="2"/>
        <v>44300</v>
      </c>
      <c r="E6" s="10">
        <f t="shared" si="2"/>
        <v>44800</v>
      </c>
      <c r="F6" s="10">
        <f t="shared" si="2"/>
        <v>45900</v>
      </c>
      <c r="G6" s="18"/>
      <c r="H6" s="18"/>
    </row>
    <row r="7">
      <c r="A7" s="4" t="s">
        <v>30</v>
      </c>
      <c r="B7" s="10"/>
      <c r="C7" s="10"/>
      <c r="D7" s="10"/>
      <c r="E7" s="10"/>
      <c r="F7" s="10"/>
      <c r="G7" s="18"/>
      <c r="H7" s="18"/>
    </row>
    <row r="8">
      <c r="A8" s="6" t="s">
        <v>31</v>
      </c>
      <c r="B8" s="6">
        <v>3000.0</v>
      </c>
      <c r="C8" s="6">
        <v>1000.0</v>
      </c>
      <c r="D8" s="6">
        <v>1000.0</v>
      </c>
      <c r="E8" s="6">
        <v>1000.0</v>
      </c>
      <c r="F8" s="6">
        <v>1000.0</v>
      </c>
      <c r="G8" s="18"/>
      <c r="H8" s="18"/>
    </row>
    <row r="9">
      <c r="A9" s="6" t="s">
        <v>32</v>
      </c>
      <c r="B9" s="6">
        <v>200.0</v>
      </c>
      <c r="C9" s="6">
        <v>200.0</v>
      </c>
      <c r="D9" s="6">
        <v>200.0</v>
      </c>
      <c r="E9" s="6">
        <v>200.0</v>
      </c>
      <c r="F9" s="6">
        <v>200.0</v>
      </c>
      <c r="G9" s="18"/>
      <c r="H9" s="18"/>
    </row>
    <row r="10">
      <c r="A10" s="6" t="s">
        <v>33</v>
      </c>
      <c r="B10" s="6">
        <v>400.0</v>
      </c>
      <c r="C10" s="6">
        <v>400.0</v>
      </c>
      <c r="D10" s="6">
        <v>400.0</v>
      </c>
      <c r="E10" s="6">
        <v>400.0</v>
      </c>
      <c r="F10" s="6">
        <v>400.0</v>
      </c>
      <c r="G10" s="18"/>
      <c r="H10" s="18"/>
    </row>
    <row r="11">
      <c r="A11" s="6" t="s">
        <v>34</v>
      </c>
      <c r="B11" s="6">
        <v>700.0</v>
      </c>
      <c r="C11" s="6">
        <v>100.0</v>
      </c>
      <c r="D11" s="6">
        <v>100.0</v>
      </c>
      <c r="E11" s="6">
        <v>100.0</v>
      </c>
      <c r="F11" s="6">
        <v>100.0</v>
      </c>
      <c r="G11" s="18"/>
      <c r="H11" s="18"/>
    </row>
    <row r="12">
      <c r="A12" s="4" t="s">
        <v>35</v>
      </c>
      <c r="B12" s="10">
        <f>SUM(B8:B11)</f>
        <v>4300</v>
      </c>
      <c r="C12" s="10">
        <f t="shared" ref="C12:F12" si="3">sum(C8:C11)</f>
        <v>1700</v>
      </c>
      <c r="D12" s="10">
        <f t="shared" si="3"/>
        <v>1700</v>
      </c>
      <c r="E12" s="10">
        <f t="shared" si="3"/>
        <v>1700</v>
      </c>
      <c r="F12" s="10">
        <f t="shared" si="3"/>
        <v>1700</v>
      </c>
      <c r="G12" s="18"/>
      <c r="H12" s="18"/>
    </row>
    <row r="13">
      <c r="A13" s="4" t="s">
        <v>36</v>
      </c>
      <c r="B13" s="10">
        <f t="shared" ref="B13:F13" si="4">B6-B12</f>
        <v>41900</v>
      </c>
      <c r="C13" s="10">
        <f t="shared" si="4"/>
        <v>42200</v>
      </c>
      <c r="D13" s="10">
        <f t="shared" si="4"/>
        <v>42600</v>
      </c>
      <c r="E13" s="10">
        <f t="shared" si="4"/>
        <v>43100</v>
      </c>
      <c r="F13" s="10">
        <f t="shared" si="4"/>
        <v>44200</v>
      </c>
      <c r="G13" s="18"/>
      <c r="H13" s="18"/>
    </row>
    <row r="14">
      <c r="A14" s="15"/>
      <c r="B14" s="15"/>
      <c r="C14" s="15"/>
      <c r="D14" s="15"/>
      <c r="E14" s="15"/>
      <c r="F14" s="15"/>
      <c r="G14" s="18"/>
      <c r="H14" s="18"/>
    </row>
    <row r="15">
      <c r="A15" s="18"/>
      <c r="B15" s="18"/>
      <c r="C15" s="18"/>
      <c r="D15" s="18"/>
      <c r="E15" s="18"/>
      <c r="F15" s="18"/>
      <c r="G15" s="18"/>
      <c r="H15" s="18"/>
    </row>
    <row r="16">
      <c r="A16" s="18"/>
      <c r="B16" s="18"/>
      <c r="C16" s="18"/>
      <c r="D16" s="18"/>
      <c r="E16" s="18"/>
      <c r="F16" s="18"/>
      <c r="G16" s="18"/>
      <c r="H16" s="18"/>
    </row>
    <row r="17">
      <c r="A17" s="18"/>
      <c r="B17" s="18"/>
      <c r="C17" s="18"/>
      <c r="D17" s="18"/>
      <c r="E17" s="18"/>
      <c r="F17" s="18"/>
      <c r="G17" s="18"/>
      <c r="H17" s="18"/>
    </row>
    <row r="18">
      <c r="A18" s="18"/>
      <c r="B18" s="18"/>
      <c r="C18" s="18"/>
      <c r="D18" s="18"/>
      <c r="E18" s="18"/>
      <c r="F18" s="18"/>
      <c r="G18" s="18"/>
      <c r="H18" s="18"/>
    </row>
    <row r="19">
      <c r="A19" s="18"/>
      <c r="B19" s="18"/>
      <c r="C19" s="18"/>
      <c r="D19" s="18"/>
      <c r="E19" s="18"/>
      <c r="F19" s="18"/>
      <c r="G19" s="18"/>
      <c r="H19" s="18"/>
    </row>
    <row r="20">
      <c r="A20" s="18"/>
      <c r="B20" s="18"/>
      <c r="C20" s="18"/>
      <c r="D20" s="18"/>
      <c r="E20" s="18"/>
      <c r="F20" s="18"/>
      <c r="G20" s="18"/>
      <c r="H20" s="18"/>
    </row>
    <row r="21">
      <c r="A21" s="18"/>
      <c r="B21" s="18"/>
      <c r="C21" s="18"/>
      <c r="D21" s="18"/>
      <c r="E21" s="18"/>
      <c r="F21" s="18"/>
      <c r="G21" s="18"/>
      <c r="H21" s="18"/>
    </row>
    <row r="22">
      <c r="A22" s="18"/>
      <c r="B22" s="18"/>
      <c r="C22" s="18"/>
      <c r="D22" s="18"/>
      <c r="E22" s="18"/>
      <c r="F22" s="18"/>
      <c r="G22" s="18"/>
      <c r="H22" s="18"/>
    </row>
    <row r="23">
      <c r="A23" s="18"/>
      <c r="B23" s="18"/>
      <c r="C23" s="18"/>
      <c r="D23" s="18"/>
      <c r="E23" s="18"/>
      <c r="F23" s="18"/>
      <c r="G23" s="18"/>
      <c r="H23" s="18"/>
    </row>
    <row r="24">
      <c r="A24" s="18"/>
      <c r="B24" s="18"/>
      <c r="C24" s="18"/>
      <c r="D24" s="18"/>
      <c r="E24" s="18"/>
      <c r="F24" s="18"/>
      <c r="G24" s="18"/>
      <c r="H24" s="18"/>
    </row>
    <row r="25">
      <c r="A25" s="18"/>
      <c r="B25" s="18"/>
      <c r="C25" s="18"/>
      <c r="D25" s="18"/>
      <c r="E25" s="18"/>
      <c r="F25" s="18"/>
      <c r="G25" s="18"/>
      <c r="H25" s="18"/>
    </row>
    <row r="26">
      <c r="A26" s="18"/>
      <c r="B26" s="18"/>
      <c r="C26" s="18"/>
      <c r="D26" s="18"/>
      <c r="E26" s="18"/>
      <c r="F26" s="18"/>
      <c r="G26" s="18"/>
      <c r="H26" s="18"/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5.25"/>
  </cols>
  <sheetData>
    <row r="1">
      <c r="A1" s="19" t="s">
        <v>37</v>
      </c>
      <c r="B1" s="3"/>
    </row>
    <row r="2">
      <c r="A2" s="20" t="s">
        <v>9</v>
      </c>
      <c r="B2" s="4" t="s">
        <v>10</v>
      </c>
    </row>
    <row r="3">
      <c r="A3" s="21" t="s">
        <v>38</v>
      </c>
      <c r="B3" s="22">
        <f>'Cash Flow Forecast'!B5</f>
        <v>1200</v>
      </c>
    </row>
    <row r="4">
      <c r="A4" s="21" t="s">
        <v>39</v>
      </c>
      <c r="B4" s="21">
        <v>300.0</v>
      </c>
    </row>
    <row r="5">
      <c r="A5" s="21" t="s">
        <v>40</v>
      </c>
      <c r="B5" s="22">
        <f>B3-B4</f>
        <v>900</v>
      </c>
    </row>
    <row r="6">
      <c r="A6" s="21" t="s">
        <v>41</v>
      </c>
      <c r="B6" s="21">
        <v>100.0</v>
      </c>
    </row>
    <row r="7">
      <c r="A7" s="21" t="s">
        <v>42</v>
      </c>
      <c r="B7" s="22">
        <f>B3-B6</f>
        <v>1100</v>
      </c>
    </row>
    <row r="8">
      <c r="A8" s="21" t="s">
        <v>43</v>
      </c>
      <c r="B8" s="23">
        <f>B5/B3</f>
        <v>0.75</v>
      </c>
    </row>
    <row r="9">
      <c r="A9" s="20" t="s">
        <v>44</v>
      </c>
      <c r="B9" s="24">
        <f>B6/B8</f>
        <v>133.3333333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45</v>
      </c>
      <c r="B1" s="2"/>
      <c r="C1" s="2"/>
      <c r="D1" s="2"/>
      <c r="E1" s="2"/>
      <c r="F1" s="3"/>
    </row>
    <row r="2">
      <c r="A2" s="4" t="s">
        <v>9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</row>
    <row r="3">
      <c r="A3" s="6" t="s">
        <v>46</v>
      </c>
      <c r="B3" s="6">
        <v>1200.0</v>
      </c>
      <c r="C3" s="6">
        <v>2000.0</v>
      </c>
      <c r="D3" s="6">
        <v>2100.0</v>
      </c>
      <c r="E3" s="6">
        <v>2200.0</v>
      </c>
      <c r="F3" s="6">
        <v>2800.0</v>
      </c>
    </row>
    <row r="4">
      <c r="A4" s="6" t="s">
        <v>47</v>
      </c>
      <c r="B4" s="6">
        <v>100.0</v>
      </c>
      <c r="C4" s="6">
        <v>100.0</v>
      </c>
      <c r="D4" s="6">
        <v>100.0</v>
      </c>
      <c r="E4" s="6">
        <v>100.0</v>
      </c>
      <c r="F4" s="6">
        <v>100.0</v>
      </c>
    </row>
    <row r="5">
      <c r="A5" s="4" t="s">
        <v>48</v>
      </c>
      <c r="B5" s="10">
        <f t="shared" ref="B5:F5" si="1">B3-B4</f>
        <v>1100</v>
      </c>
      <c r="C5" s="10">
        <f t="shared" si="1"/>
        <v>1900</v>
      </c>
      <c r="D5" s="10">
        <f t="shared" si="1"/>
        <v>2000</v>
      </c>
      <c r="E5" s="10">
        <f t="shared" si="1"/>
        <v>2100</v>
      </c>
      <c r="F5" s="10">
        <f t="shared" si="1"/>
        <v>2700</v>
      </c>
    </row>
    <row r="6">
      <c r="A6" s="6" t="s">
        <v>49</v>
      </c>
      <c r="B6" s="15"/>
      <c r="C6" s="15"/>
      <c r="D6" s="15"/>
      <c r="E6" s="15"/>
      <c r="F6" s="15"/>
    </row>
    <row r="7">
      <c r="A7" s="6" t="s">
        <v>31</v>
      </c>
      <c r="B7" s="6">
        <v>3000.0</v>
      </c>
      <c r="C7" s="6">
        <v>1000.0</v>
      </c>
      <c r="D7" s="6">
        <v>1000.0</v>
      </c>
      <c r="E7" s="6">
        <v>1000.0</v>
      </c>
      <c r="F7" s="6">
        <v>1000.0</v>
      </c>
    </row>
    <row r="8">
      <c r="A8" s="6" t="s">
        <v>32</v>
      </c>
      <c r="B8" s="6">
        <v>200.0</v>
      </c>
      <c r="C8" s="6">
        <v>200.0</v>
      </c>
      <c r="D8" s="6">
        <v>200.0</v>
      </c>
      <c r="E8" s="6">
        <v>200.0</v>
      </c>
      <c r="F8" s="6">
        <v>200.0</v>
      </c>
    </row>
    <row r="9">
      <c r="A9" s="6" t="s">
        <v>33</v>
      </c>
      <c r="B9" s="6">
        <v>400.0</v>
      </c>
      <c r="C9" s="6">
        <v>400.0</v>
      </c>
      <c r="D9" s="6">
        <v>400.0</v>
      </c>
      <c r="E9" s="6">
        <v>400.0</v>
      </c>
      <c r="F9" s="6">
        <v>400.0</v>
      </c>
    </row>
    <row r="10">
      <c r="A10" s="6" t="s">
        <v>34</v>
      </c>
      <c r="B10" s="6">
        <v>700.0</v>
      </c>
      <c r="C10" s="6">
        <v>100.0</v>
      </c>
      <c r="D10" s="6">
        <v>100.0</v>
      </c>
      <c r="E10" s="6">
        <v>100.0</v>
      </c>
      <c r="F10" s="6">
        <v>100.0</v>
      </c>
    </row>
    <row r="11">
      <c r="A11" s="6" t="s">
        <v>50</v>
      </c>
      <c r="B11" s="15">
        <f t="shared" ref="B11:F11" si="2">sum(B7:B10)</f>
        <v>4300</v>
      </c>
      <c r="C11" s="15">
        <f t="shared" si="2"/>
        <v>1700</v>
      </c>
      <c r="D11" s="15">
        <f t="shared" si="2"/>
        <v>1700</v>
      </c>
      <c r="E11" s="15">
        <f t="shared" si="2"/>
        <v>1700</v>
      </c>
      <c r="F11" s="15">
        <f t="shared" si="2"/>
        <v>1700</v>
      </c>
    </row>
    <row r="12">
      <c r="A12" s="4" t="s">
        <v>51</v>
      </c>
      <c r="B12" s="10">
        <f t="shared" ref="B12:F12" si="3">B5-B11</f>
        <v>-3200</v>
      </c>
      <c r="C12" s="10">
        <f t="shared" si="3"/>
        <v>200</v>
      </c>
      <c r="D12" s="10">
        <f t="shared" si="3"/>
        <v>300</v>
      </c>
      <c r="E12" s="10">
        <f t="shared" si="3"/>
        <v>400</v>
      </c>
      <c r="F12" s="10">
        <f t="shared" si="3"/>
        <v>1000</v>
      </c>
    </row>
  </sheetData>
  <mergeCells count="1">
    <mergeCell ref="A1:F1"/>
  </mergeCells>
  <drawing r:id="rId1"/>
</worksheet>
</file>