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ssignment 2" sheetId="2" r:id="rId5"/>
  </sheets>
  <definedNames/>
  <calcPr/>
</workbook>
</file>

<file path=xl/sharedStrings.xml><?xml version="1.0" encoding="utf-8"?>
<sst xmlns="http://schemas.openxmlformats.org/spreadsheetml/2006/main" count="75" uniqueCount="72">
  <si>
    <t>Estimated Cash Budget</t>
  </si>
  <si>
    <t>Particulars</t>
  </si>
  <si>
    <t>Sepetember
Amount in £</t>
  </si>
  <si>
    <t>October
Amount in £</t>
  </si>
  <si>
    <t>November
Amount in £</t>
  </si>
  <si>
    <t>December
Amount in £</t>
  </si>
  <si>
    <t>Total sales</t>
  </si>
  <si>
    <t>Credit sales</t>
  </si>
  <si>
    <t>Cash sales</t>
  </si>
  <si>
    <t>Cash received from previous month</t>
  </si>
  <si>
    <t>Total cash proceeds</t>
  </si>
  <si>
    <t>Expenses:</t>
  </si>
  <si>
    <t>Utilities</t>
  </si>
  <si>
    <t>Advertisement</t>
  </si>
  <si>
    <t>Purchases</t>
  </si>
  <si>
    <t>Rent</t>
  </si>
  <si>
    <t>Wages</t>
  </si>
  <si>
    <t>Total Expenses</t>
  </si>
  <si>
    <t>Net cash balance</t>
  </si>
  <si>
    <t>Opening cash balance</t>
  </si>
  <si>
    <t>Closing cash balance</t>
  </si>
  <si>
    <t>In the Books of Jay Rhymes Ltd</t>
  </si>
  <si>
    <t>Balance Sheet for Jay Rhymes Ltd (Figures in £
)</t>
  </si>
  <si>
    <t xml:space="preserve">Income Statement for the year ending 31st December 2020 </t>
  </si>
  <si>
    <t>Assets</t>
  </si>
  <si>
    <t>Amount</t>
  </si>
  <si>
    <t>Details</t>
  </si>
  <si>
    <t>Amount (£ )</t>
  </si>
  <si>
    <t>Fixed Assets</t>
  </si>
  <si>
    <t>Sales</t>
  </si>
  <si>
    <t>Premises</t>
  </si>
  <si>
    <t>less: COGS</t>
  </si>
  <si>
    <t xml:space="preserve"> Furniture and Fittings (100000-10000)</t>
  </si>
  <si>
    <t>Gross Profit</t>
  </si>
  <si>
    <t>Motor Vehicle (80000-16000)</t>
  </si>
  <si>
    <t>Total Fixed Assets</t>
  </si>
  <si>
    <t>Operating Expenses</t>
  </si>
  <si>
    <t>Current Assets</t>
  </si>
  <si>
    <t>Trade Recievables</t>
  </si>
  <si>
    <t>Repairs and Maintenance</t>
  </si>
  <si>
    <t>Cash at Bank</t>
  </si>
  <si>
    <t>To Depriciation on Furniture (100000*10%</t>
  </si>
  <si>
    <t>Depreciation on Motor Vehice (80000/5)</t>
  </si>
  <si>
    <t>Total Current Assets</t>
  </si>
  <si>
    <t>Heating and Lighting</t>
  </si>
  <si>
    <t>Total Assets</t>
  </si>
  <si>
    <t>Advanced Insurance</t>
  </si>
  <si>
    <t>General Expenses</t>
  </si>
  <si>
    <t>Liabilities</t>
  </si>
  <si>
    <t>Current Liabilities (Trade payables)</t>
  </si>
  <si>
    <t>To Net Profit</t>
  </si>
  <si>
    <t>Capital</t>
  </si>
  <si>
    <t>(less: Drawings)</t>
  </si>
  <si>
    <t>Total Capital</t>
  </si>
  <si>
    <t>Total Liabilities</t>
  </si>
  <si>
    <t xml:space="preserve">Ratio Computation for Jay Rhymes Ltd </t>
  </si>
  <si>
    <t>2019 (given)</t>
  </si>
  <si>
    <t>Gross Profit Margin</t>
  </si>
  <si>
    <t>(Gross Profit/Sales)*100</t>
  </si>
  <si>
    <t>(215000/400000)*100</t>
  </si>
  <si>
    <t>Net Profit Margin</t>
  </si>
  <si>
    <t>(Net Profit/Sales)*100</t>
  </si>
  <si>
    <t>(96000/400000)*100</t>
  </si>
  <si>
    <t>Net working capital Ratio</t>
  </si>
  <si>
    <t>(Current Assets-Current Liabilities)</t>
  </si>
  <si>
    <t>76000-34000</t>
  </si>
  <si>
    <t>Cash Ratio</t>
  </si>
  <si>
    <t>(Cash+Cash Equivalents/Total current liabilities)</t>
  </si>
  <si>
    <t>35000/34000</t>
  </si>
  <si>
    <t>Current Asset Ratio</t>
  </si>
  <si>
    <t>(Current Asset/Current liabilities)</t>
  </si>
  <si>
    <t>76000/34000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</si>
</sst>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12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b/>
      <i/>
      <sz val="12.0"/>
      <color rgb="FF000000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color rgb="FF000000"/>
      <name val="&quot;Times New Roman&quot;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4" xfId="0" applyBorder="1" applyFont="1" applyNumberFormat="1"/>
    <xf borderId="4" fillId="0" fontId="4" numFmtId="164" xfId="0" applyBorder="1" applyFont="1" applyNumberFormat="1"/>
    <xf borderId="4" fillId="0" fontId="1" numFmtId="164" xfId="0" applyBorder="1" applyFont="1" applyNumberFormat="1"/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4" fillId="0" fontId="4" numFmtId="0" xfId="0" applyBorder="1" applyFont="1"/>
    <xf borderId="4" fillId="0" fontId="9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horizontal="right" readingOrder="0" shrinkToFit="0" vertical="bottom" wrapText="0"/>
    </xf>
    <xf borderId="4" fillId="0" fontId="3" numFmtId="0" xfId="0" applyBorder="1" applyFont="1"/>
    <xf borderId="5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Font="1"/>
    <xf borderId="4" fillId="0" fontId="3" numFmtId="9" xfId="0" applyAlignment="1" applyBorder="1" applyFont="1" applyNumberFormat="1">
      <alignment readingOrder="0"/>
    </xf>
    <xf borderId="4" fillId="0" fontId="1" numFmtId="10" xfId="0" applyBorder="1" applyFont="1" applyNumberFormat="1"/>
    <xf borderId="4" fillId="0" fontId="3" numFmtId="0" xfId="0" applyAlignment="1" applyBorder="1" applyFont="1">
      <alignment readingOrder="0" shrinkToFit="0" wrapText="1"/>
    </xf>
    <xf borderId="4" fillId="0" fontId="1" numFmtId="9" xfId="0" applyBorder="1" applyFont="1" applyNumberFormat="1"/>
    <xf borderId="4" fillId="0" fontId="1" numFmtId="0" xfId="0" applyBorder="1" applyFont="1"/>
    <xf borderId="4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6</v>
      </c>
      <c r="B3" s="7">
        <v>50000.0</v>
      </c>
      <c r="C3" s="8">
        <f t="shared" ref="C3:E3" si="1">B3*120%</f>
        <v>60000</v>
      </c>
      <c r="D3" s="8">
        <f t="shared" si="1"/>
        <v>72000</v>
      </c>
      <c r="E3" s="8">
        <f t="shared" si="1"/>
        <v>86400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7</v>
      </c>
      <c r="B4" s="8">
        <f t="shared" ref="B4:E4" si="2">B3*30%</f>
        <v>15000</v>
      </c>
      <c r="C4" s="9">
        <f t="shared" si="2"/>
        <v>18000</v>
      </c>
      <c r="D4" s="9">
        <f t="shared" si="2"/>
        <v>21600</v>
      </c>
      <c r="E4" s="9">
        <f t="shared" si="2"/>
        <v>25920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8</v>
      </c>
      <c r="B5" s="8">
        <f t="shared" ref="B5:E5" si="3">B3*70%</f>
        <v>35000</v>
      </c>
      <c r="C5" s="8">
        <f t="shared" si="3"/>
        <v>42000</v>
      </c>
      <c r="D5" s="8">
        <f t="shared" si="3"/>
        <v>50400</v>
      </c>
      <c r="E5" s="8">
        <f t="shared" si="3"/>
        <v>60480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9</v>
      </c>
      <c r="B6" s="8"/>
      <c r="C6" s="8">
        <f>B3*30%</f>
        <v>15000</v>
      </c>
      <c r="D6" s="8">
        <f t="shared" ref="D6:E6" si="4">C4</f>
        <v>18000</v>
      </c>
      <c r="E6" s="8">
        <f t="shared" si="4"/>
        <v>21600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10</v>
      </c>
      <c r="B7" s="10">
        <f t="shared" ref="B7:E7" si="5">B5+B6</f>
        <v>35000</v>
      </c>
      <c r="C7" s="10">
        <f t="shared" si="5"/>
        <v>57000</v>
      </c>
      <c r="D7" s="10">
        <f t="shared" si="5"/>
        <v>68400</v>
      </c>
      <c r="E7" s="10">
        <f t="shared" si="5"/>
        <v>82080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11</v>
      </c>
      <c r="B8" s="8"/>
      <c r="C8" s="8"/>
      <c r="D8" s="8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6" t="s">
        <v>12</v>
      </c>
      <c r="B9" s="7">
        <v>3000.0</v>
      </c>
      <c r="C9" s="7">
        <v>3000.0</v>
      </c>
      <c r="D9" s="7">
        <v>3000.0</v>
      </c>
      <c r="E9" s="7">
        <v>3000.0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6" t="s">
        <v>13</v>
      </c>
      <c r="B10" s="7">
        <v>2000.0</v>
      </c>
      <c r="C10" s="8">
        <f>2000+5000</f>
        <v>7000</v>
      </c>
      <c r="D10" s="8">
        <f t="shared" ref="D10:E10" si="6">C10+5000</f>
        <v>12000</v>
      </c>
      <c r="E10" s="8">
        <f t="shared" si="6"/>
        <v>17000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6" t="s">
        <v>14</v>
      </c>
      <c r="B11" s="7">
        <v>1000.0</v>
      </c>
      <c r="C11" s="7">
        <v>1000.0</v>
      </c>
      <c r="D11" s="7">
        <v>1000.0</v>
      </c>
      <c r="E11" s="7">
        <v>1000.0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6" t="s">
        <v>15</v>
      </c>
      <c r="B12" s="7">
        <v>2500.0</v>
      </c>
      <c r="C12" s="7">
        <v>2500.0</v>
      </c>
      <c r="D12" s="7">
        <v>2500.0</v>
      </c>
      <c r="E12" s="7">
        <v>2500.0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6" t="s">
        <v>16</v>
      </c>
      <c r="B13" s="7">
        <v>20000.0</v>
      </c>
      <c r="C13" s="7">
        <v>20000.0</v>
      </c>
      <c r="D13" s="7">
        <v>20000.0</v>
      </c>
      <c r="E13" s="7">
        <v>20000.0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17</v>
      </c>
      <c r="B14" s="10">
        <f>SUM(B9:B13)</f>
        <v>28500</v>
      </c>
      <c r="C14" s="10">
        <f t="shared" ref="C14:E14" si="7">sum(C9:C13)</f>
        <v>33500</v>
      </c>
      <c r="D14" s="10">
        <f t="shared" si="7"/>
        <v>38500</v>
      </c>
      <c r="E14" s="10">
        <f t="shared" si="7"/>
        <v>43500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18</v>
      </c>
      <c r="B15" s="10">
        <f t="shared" ref="B15:E15" si="8">B7-B14</f>
        <v>6500</v>
      </c>
      <c r="C15" s="10">
        <f t="shared" si="8"/>
        <v>23500</v>
      </c>
      <c r="D15" s="10">
        <f t="shared" si="8"/>
        <v>29900</v>
      </c>
      <c r="E15" s="10">
        <f t="shared" si="8"/>
        <v>38580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19</v>
      </c>
      <c r="B16" s="10"/>
      <c r="C16" s="10">
        <f t="shared" ref="C16:E16" si="9">B17</f>
        <v>6500</v>
      </c>
      <c r="D16" s="10">
        <f t="shared" si="9"/>
        <v>30000</v>
      </c>
      <c r="E16" s="10">
        <f t="shared" si="9"/>
        <v>59900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20</v>
      </c>
      <c r="B17" s="10">
        <f t="shared" ref="B17:E17" si="10">B15+B16</f>
        <v>6500</v>
      </c>
      <c r="C17" s="10">
        <f t="shared" si="10"/>
        <v>30000</v>
      </c>
      <c r="D17" s="10">
        <f t="shared" si="10"/>
        <v>59900</v>
      </c>
      <c r="E17" s="10">
        <f t="shared" si="10"/>
        <v>98480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min="2" max="2" width="11.88"/>
    <col customWidth="1" min="3" max="3" width="18.25"/>
    <col customWidth="1" min="5" max="5" width="31.5"/>
  </cols>
  <sheetData>
    <row r="2">
      <c r="A2" s="1" t="s">
        <v>21</v>
      </c>
      <c r="B2" s="2"/>
      <c r="C2" s="3"/>
      <c r="E2" s="11" t="s">
        <v>22</v>
      </c>
      <c r="F2" s="3"/>
    </row>
    <row r="3">
      <c r="A3" s="12" t="s">
        <v>23</v>
      </c>
      <c r="B3" s="2"/>
      <c r="C3" s="3"/>
      <c r="E3" s="13" t="s">
        <v>24</v>
      </c>
      <c r="F3" s="14" t="s">
        <v>25</v>
      </c>
    </row>
    <row r="4">
      <c r="A4" s="15" t="s">
        <v>1</v>
      </c>
      <c r="B4" s="15" t="s">
        <v>26</v>
      </c>
      <c r="C4" s="15" t="s">
        <v>27</v>
      </c>
      <c r="E4" s="16" t="s">
        <v>28</v>
      </c>
      <c r="F4" s="17"/>
    </row>
    <row r="5">
      <c r="A5" s="18" t="s">
        <v>29</v>
      </c>
      <c r="B5" s="19"/>
      <c r="C5" s="19">
        <v>400000.0</v>
      </c>
      <c r="E5" s="20" t="s">
        <v>30</v>
      </c>
      <c r="F5" s="21">
        <v>300000.0</v>
      </c>
    </row>
    <row r="6">
      <c r="A6" s="18" t="s">
        <v>31</v>
      </c>
      <c r="B6" s="19"/>
      <c r="C6" s="19">
        <v>185000.0</v>
      </c>
      <c r="E6" s="20" t="s">
        <v>32</v>
      </c>
      <c r="F6" s="21">
        <f>100000-10000</f>
        <v>90000</v>
      </c>
    </row>
    <row r="7">
      <c r="A7" s="15" t="s">
        <v>33</v>
      </c>
      <c r="B7" s="22"/>
      <c r="C7" s="22">
        <f>C5-C6</f>
        <v>215000</v>
      </c>
      <c r="E7" s="20" t="s">
        <v>34</v>
      </c>
      <c r="F7" s="21">
        <f>80000-16000</f>
        <v>64000</v>
      </c>
    </row>
    <row r="8">
      <c r="A8" s="23"/>
      <c r="B8" s="23"/>
      <c r="C8" s="23"/>
      <c r="E8" s="20" t="s">
        <v>35</v>
      </c>
      <c r="F8" s="24">
        <f>sum(F5:F7)</f>
        <v>454000</v>
      </c>
    </row>
    <row r="9">
      <c r="A9" s="25" t="s">
        <v>36</v>
      </c>
      <c r="B9" s="26"/>
      <c r="C9" s="22"/>
      <c r="E9" s="20" t="s">
        <v>37</v>
      </c>
      <c r="F9" s="17"/>
    </row>
    <row r="10">
      <c r="A10" s="6" t="s">
        <v>16</v>
      </c>
      <c r="B10" s="6">
        <v>51000.0</v>
      </c>
      <c r="C10" s="23"/>
      <c r="E10" s="20" t="s">
        <v>38</v>
      </c>
      <c r="F10" s="21">
        <v>41000.0</v>
      </c>
    </row>
    <row r="11">
      <c r="A11" s="20" t="s">
        <v>39</v>
      </c>
      <c r="B11" s="21">
        <v>13000.0</v>
      </c>
      <c r="C11" s="19"/>
      <c r="E11" s="20" t="s">
        <v>40</v>
      </c>
      <c r="F11" s="21">
        <v>35000.0</v>
      </c>
    </row>
    <row r="12">
      <c r="A12" s="18" t="s">
        <v>41</v>
      </c>
      <c r="B12" s="19">
        <v>10000.0</v>
      </c>
      <c r="C12" s="19"/>
      <c r="E12" s="20"/>
      <c r="F12" s="27"/>
    </row>
    <row r="13">
      <c r="A13" s="18" t="s">
        <v>42</v>
      </c>
      <c r="B13" s="19">
        <v>16000.0</v>
      </c>
      <c r="C13" s="19"/>
      <c r="E13" s="6" t="s">
        <v>43</v>
      </c>
      <c r="F13" s="28">
        <f>SUM(F10:F12)</f>
        <v>76000</v>
      </c>
    </row>
    <row r="14">
      <c r="A14" s="18" t="s">
        <v>44</v>
      </c>
      <c r="B14" s="19">
        <v>9000.0</v>
      </c>
      <c r="C14" s="19"/>
      <c r="E14" s="25" t="s">
        <v>45</v>
      </c>
      <c r="F14" s="26">
        <f>F8+F13</f>
        <v>530000</v>
      </c>
    </row>
    <row r="15">
      <c r="A15" s="18" t="s">
        <v>46</v>
      </c>
      <c r="B15" s="19">
        <v>8000.0</v>
      </c>
      <c r="C15" s="19"/>
      <c r="E15" s="17"/>
      <c r="F15" s="17"/>
    </row>
    <row r="16">
      <c r="A16" s="18" t="s">
        <v>47</v>
      </c>
      <c r="B16" s="19">
        <v>12000.0</v>
      </c>
      <c r="C16" s="19"/>
      <c r="E16" s="25" t="s">
        <v>48</v>
      </c>
      <c r="F16" s="17"/>
    </row>
    <row r="17">
      <c r="A17" s="15" t="s">
        <v>17</v>
      </c>
      <c r="B17" s="19"/>
      <c r="C17" s="19">
        <f>sum(B10:B17)</f>
        <v>119000</v>
      </c>
      <c r="E17" s="20" t="s">
        <v>49</v>
      </c>
      <c r="F17" s="21">
        <v>34000.0</v>
      </c>
    </row>
    <row r="18">
      <c r="A18" s="15" t="s">
        <v>50</v>
      </c>
      <c r="B18" s="22"/>
      <c r="C18" s="22">
        <f>C7-C17</f>
        <v>96000</v>
      </c>
      <c r="E18" s="20" t="s">
        <v>51</v>
      </c>
      <c r="F18" s="21">
        <v>520000.0</v>
      </c>
    </row>
    <row r="19">
      <c r="A19" s="18"/>
      <c r="B19" s="19"/>
      <c r="C19" s="19"/>
      <c r="E19" s="20" t="s">
        <v>52</v>
      </c>
      <c r="F19" s="20">
        <v>120000.0</v>
      </c>
    </row>
    <row r="20">
      <c r="A20" s="29"/>
      <c r="B20" s="30"/>
      <c r="C20" s="30"/>
      <c r="E20" s="6" t="s">
        <v>53</v>
      </c>
      <c r="F20" s="6">
        <f>400000+C18</f>
        <v>496000</v>
      </c>
    </row>
    <row r="21">
      <c r="E21" s="25" t="s">
        <v>54</v>
      </c>
      <c r="F21" s="26">
        <f>F20+F17</f>
        <v>530000</v>
      </c>
    </row>
    <row r="22">
      <c r="E22" s="28"/>
      <c r="F22" s="28"/>
    </row>
    <row r="23">
      <c r="A23" s="31"/>
      <c r="B23" s="31"/>
      <c r="C23" s="31"/>
      <c r="E23" s="32"/>
      <c r="F23" s="32"/>
    </row>
    <row r="24">
      <c r="A24" s="1" t="s">
        <v>55</v>
      </c>
      <c r="B24" s="2"/>
      <c r="C24" s="3"/>
    </row>
    <row r="25">
      <c r="A25" s="28"/>
      <c r="B25" s="5" t="s">
        <v>56</v>
      </c>
      <c r="C25" s="5">
        <v>2020.0</v>
      </c>
    </row>
    <row r="26">
      <c r="A26" s="6" t="s">
        <v>57</v>
      </c>
      <c r="B26" s="33">
        <v>0.27</v>
      </c>
      <c r="C26" s="34">
        <f>C7/C5</f>
        <v>0.5375</v>
      </c>
    </row>
    <row r="27">
      <c r="A27" s="6" t="s">
        <v>58</v>
      </c>
      <c r="B27" s="28"/>
      <c r="C27" s="35" t="s">
        <v>59</v>
      </c>
    </row>
    <row r="28">
      <c r="A28" s="28"/>
      <c r="B28" s="28"/>
      <c r="C28" s="28"/>
    </row>
    <row r="29">
      <c r="A29" s="6" t="s">
        <v>60</v>
      </c>
      <c r="B29" s="33">
        <v>-0.33</v>
      </c>
      <c r="C29" s="36">
        <f>C18/C5</f>
        <v>0.24</v>
      </c>
    </row>
    <row r="30">
      <c r="A30" s="6" t="s">
        <v>61</v>
      </c>
      <c r="B30" s="28"/>
      <c r="C30" s="6" t="s">
        <v>62</v>
      </c>
    </row>
    <row r="31">
      <c r="A31" s="28"/>
      <c r="B31" s="28"/>
      <c r="C31" s="28"/>
    </row>
    <row r="32">
      <c r="A32" s="6" t="s">
        <v>63</v>
      </c>
      <c r="B32" s="6">
        <v>-3500.0</v>
      </c>
      <c r="C32" s="37">
        <f>F13-F17</f>
        <v>42000</v>
      </c>
    </row>
    <row r="33">
      <c r="A33" s="6" t="s">
        <v>64</v>
      </c>
      <c r="B33" s="28"/>
      <c r="C33" s="6" t="s">
        <v>65</v>
      </c>
    </row>
    <row r="34">
      <c r="A34" s="28"/>
      <c r="B34" s="28"/>
      <c r="C34" s="28"/>
    </row>
    <row r="35">
      <c r="A35" s="6" t="s">
        <v>66</v>
      </c>
      <c r="B35" s="6">
        <v>0.4</v>
      </c>
      <c r="C35" s="38">
        <f>F11/F17</f>
        <v>1.029411765</v>
      </c>
    </row>
    <row r="36">
      <c r="A36" s="6" t="s">
        <v>67</v>
      </c>
      <c r="B36" s="28"/>
      <c r="C36" s="6" t="s">
        <v>68</v>
      </c>
    </row>
    <row r="37">
      <c r="A37" s="28"/>
      <c r="B37" s="28"/>
      <c r="C37" s="28"/>
    </row>
    <row r="38">
      <c r="A38" s="6" t="s">
        <v>69</v>
      </c>
      <c r="B38" s="6">
        <v>0.8</v>
      </c>
      <c r="C38" s="38">
        <f>76000/34000</f>
        <v>2.235294118</v>
      </c>
    </row>
    <row r="39">
      <c r="A39" s="6" t="s">
        <v>70</v>
      </c>
      <c r="B39" s="28"/>
      <c r="C39" s="6" t="s">
        <v>71</v>
      </c>
    </row>
  </sheetData>
  <mergeCells count="4">
    <mergeCell ref="A2:C2"/>
    <mergeCell ref="E2:F2"/>
    <mergeCell ref="A3:C3"/>
    <mergeCell ref="A24:C24"/>
  </mergeCells>
  <drawing r:id="rId1"/>
</worksheet>
</file>