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<sst xmlns="http://schemas.openxmlformats.org/spreadsheetml/2006/main" count="21" uniqueCount="20">
  <si>
    <t xml:space="preserve"> Calculation of NPV</t>
  </si>
  <si>
    <t>Years</t>
  </si>
  <si>
    <t>Net cash flows 
in $</t>
  </si>
  <si>
    <t>Discounting 
factor @ 6%</t>
  </si>
  <si>
    <t>Net discounted 
cash inflow in $</t>
  </si>
  <si>
    <t>PV of discounted cash flow</t>
  </si>
  <si>
    <t xml:space="preserve">less-total intitial cash </t>
  </si>
  <si>
    <t>Net Present Value</t>
  </si>
  <si>
    <t xml:space="preserve">Pay back period </t>
  </si>
  <si>
    <t>Year</t>
  </si>
  <si>
    <t>Cashflow</t>
  </si>
  <si>
    <t>Cumuliative CashFlows</t>
  </si>
  <si>
    <t>Pay Back Period in years</t>
  </si>
  <si>
    <t>Computation of the Average rate of Return</t>
  </si>
  <si>
    <t>Cash Flows</t>
  </si>
  <si>
    <t>Estimated Life</t>
  </si>
  <si>
    <t>Initial Investment</t>
  </si>
  <si>
    <t>Salvage Value</t>
  </si>
  <si>
    <t>Average Annual Net Earning</t>
  </si>
  <si>
    <t>Average Rate of 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</si>
</sst>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&quot;$&quot;#,##0.00"/>
  </numFmts>
  <fonts count="10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b/>
      <sz val="12.0"/>
      <color theme="1"/>
      <name val="&quot;Times New Roman&quot;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horizontal="center"/>
    </xf>
    <xf borderId="4" fillId="2" fontId="3" numFmtId="4" xfId="0" applyBorder="1" applyFill="1" applyFont="1" applyNumberFormat="1"/>
    <xf borderId="4" fillId="0" fontId="3" numFmtId="165" xfId="0" applyBorder="1" applyFont="1" applyNumberFormat="1"/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vertical="bottom"/>
    </xf>
    <xf borderId="4" fillId="0" fontId="3" numFmtId="165" xfId="0" applyAlignment="1" applyBorder="1" applyFont="1" applyNumberFormat="1">
      <alignment horizontal="center" vertical="bottom"/>
    </xf>
    <xf borderId="4" fillId="0" fontId="3" numFmtId="165" xfId="0" applyAlignment="1" applyBorder="1" applyFont="1" applyNumberFormat="1">
      <alignment horizontal="center"/>
    </xf>
    <xf borderId="4" fillId="0" fontId="1" numFmtId="0" xfId="0" applyAlignment="1" applyBorder="1" applyFont="1">
      <alignment shrinkToFit="0" vertical="bottom" wrapText="0"/>
    </xf>
    <xf borderId="4" fillId="0" fontId="1" numFmtId="165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4" fillId="0" fontId="3" numFmtId="165" xfId="0" applyAlignment="1" applyBorder="1" applyFont="1" applyNumberFormat="1">
      <alignment horizontal="center" readingOrder="0"/>
    </xf>
    <xf borderId="4" fillId="0" fontId="6" numFmtId="165" xfId="0" applyBorder="1" applyFont="1" applyNumberFormat="1"/>
    <xf borderId="1" fillId="0" fontId="7" numFmtId="0" xfId="0" applyAlignment="1" applyBorder="1" applyFont="1">
      <alignment readingOrder="0"/>
    </xf>
    <xf borderId="4" fillId="0" fontId="7" numFmtId="4" xfId="0" applyBorder="1" applyFont="1" applyNumberFormat="1"/>
    <xf borderId="1" fillId="0" fontId="8" numFmtId="0" xfId="0" applyAlignment="1" applyBorder="1" applyFont="1">
      <alignment readingOrder="0"/>
    </xf>
    <xf borderId="0" fillId="0" fontId="9" numFmtId="0" xfId="0" applyFont="1"/>
    <xf borderId="4" fillId="0" fontId="8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4" fillId="0" fontId="9" numFmtId="164" xfId="0" applyBorder="1" applyFont="1" applyNumberFormat="1"/>
    <xf borderId="4" fillId="2" fontId="3" numFmtId="0" xfId="0" applyAlignment="1" applyBorder="1" applyFont="1">
      <alignment readingOrder="0"/>
    </xf>
    <xf borderId="4" fillId="0" fontId="8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3.63"/>
    <col customWidth="1" min="4" max="4" width="15.38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5" t="s">
        <v>3</v>
      </c>
      <c r="D2" s="4" t="s">
        <v>4</v>
      </c>
    </row>
    <row r="3">
      <c r="A3" s="6">
        <v>1.0</v>
      </c>
      <c r="B3" s="7">
        <v>268700.0</v>
      </c>
      <c r="C3" s="8">
        <f t="shared" ref="C3:C7" si="1">(1/1.06)^A3</f>
        <v>0.9433962264</v>
      </c>
      <c r="D3" s="9">
        <f t="shared" ref="D3:D7" si="2">B3*C3</f>
        <v>253490.566</v>
      </c>
    </row>
    <row r="4">
      <c r="A4" s="6">
        <v>2.0</v>
      </c>
      <c r="B4" s="7">
        <v>132300.0</v>
      </c>
      <c r="C4" s="8">
        <f t="shared" si="1"/>
        <v>0.88999644</v>
      </c>
      <c r="D4" s="9">
        <f t="shared" si="2"/>
        <v>117746.529</v>
      </c>
    </row>
    <row r="5">
      <c r="A5" s="6">
        <v>3.0</v>
      </c>
      <c r="B5" s="7">
        <v>86800.0</v>
      </c>
      <c r="C5" s="8">
        <f t="shared" si="1"/>
        <v>0.839619283</v>
      </c>
      <c r="D5" s="9">
        <f t="shared" si="2"/>
        <v>72878.95377</v>
      </c>
    </row>
    <row r="6">
      <c r="A6" s="6">
        <v>4.0</v>
      </c>
      <c r="B6" s="7">
        <v>295700.0</v>
      </c>
      <c r="C6" s="8">
        <f t="shared" si="1"/>
        <v>0.7920936632</v>
      </c>
      <c r="D6" s="9">
        <f t="shared" si="2"/>
        <v>234222.0962</v>
      </c>
    </row>
    <row r="7">
      <c r="A7" s="6">
        <v>5.0</v>
      </c>
      <c r="B7" s="7">
        <f>204000+180800 </f>
        <v>384800</v>
      </c>
      <c r="C7" s="8">
        <f t="shared" si="1"/>
        <v>0.7472581729</v>
      </c>
      <c r="D7" s="9">
        <f t="shared" si="2"/>
        <v>287544.9449</v>
      </c>
    </row>
    <row r="8">
      <c r="A8" s="10" t="s">
        <v>5</v>
      </c>
      <c r="B8" s="11"/>
      <c r="C8" s="11"/>
      <c r="D8" s="12">
        <f>SUM(D3:D7)</f>
        <v>965883.09</v>
      </c>
    </row>
    <row r="9">
      <c r="A9" s="10" t="s">
        <v>6</v>
      </c>
      <c r="B9" s="11"/>
      <c r="C9" s="11"/>
      <c r="D9" s="13">
        <v>904000.0</v>
      </c>
    </row>
    <row r="10">
      <c r="A10" s="14" t="s">
        <v>7</v>
      </c>
      <c r="B10" s="11"/>
      <c r="C10" s="11"/>
      <c r="D10" s="15">
        <f>D8-D9</f>
        <v>61883.08996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21.88"/>
  </cols>
  <sheetData>
    <row r="1">
      <c r="A1" s="16" t="s">
        <v>8</v>
      </c>
      <c r="B1" s="2"/>
      <c r="C1" s="3"/>
    </row>
    <row r="2">
      <c r="A2" s="17" t="s">
        <v>9</v>
      </c>
      <c r="B2" s="18" t="s">
        <v>10</v>
      </c>
      <c r="C2" s="19" t="s">
        <v>11</v>
      </c>
    </row>
    <row r="3">
      <c r="A3" s="6">
        <v>0.0</v>
      </c>
      <c r="B3" s="20">
        <v>-904000.0</v>
      </c>
      <c r="C3" s="21">
        <f>B3</f>
        <v>-904000</v>
      </c>
    </row>
    <row r="4">
      <c r="A4" s="6">
        <v>1.0</v>
      </c>
      <c r="B4" s="7">
        <v>268700.0</v>
      </c>
      <c r="C4" s="21">
        <f t="shared" ref="C4:C8" si="1">C3+B4</f>
        <v>-635300</v>
      </c>
    </row>
    <row r="5">
      <c r="A5" s="6">
        <v>2.0</v>
      </c>
      <c r="B5" s="7">
        <v>132300.0</v>
      </c>
      <c r="C5" s="21">
        <f t="shared" si="1"/>
        <v>-503000</v>
      </c>
    </row>
    <row r="6">
      <c r="A6" s="6">
        <v>3.0</v>
      </c>
      <c r="B6" s="7">
        <v>86800.0</v>
      </c>
      <c r="C6" s="21">
        <f t="shared" si="1"/>
        <v>-416200</v>
      </c>
    </row>
    <row r="7">
      <c r="A7" s="6">
        <v>4.0</v>
      </c>
      <c r="B7" s="7">
        <v>295700.0</v>
      </c>
      <c r="C7" s="21">
        <f t="shared" si="1"/>
        <v>-120500</v>
      </c>
    </row>
    <row r="8">
      <c r="A8" s="6">
        <v>5.0</v>
      </c>
      <c r="B8" s="7">
        <f>204000+  180800 </f>
        <v>384800</v>
      </c>
      <c r="C8" s="21">
        <f t="shared" si="1"/>
        <v>264300</v>
      </c>
    </row>
    <row r="9">
      <c r="A9" s="22" t="s">
        <v>12</v>
      </c>
      <c r="B9" s="3"/>
      <c r="C9" s="23">
        <f>5+(-C7/B8)</f>
        <v>5.313149688</v>
      </c>
    </row>
  </sheetData>
  <mergeCells count="2">
    <mergeCell ref="A1:C1"/>
    <mergeCell ref="A9:B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5.13"/>
  </cols>
  <sheetData>
    <row r="1">
      <c r="A1" s="24" t="s">
        <v>13</v>
      </c>
      <c r="B1" s="3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9</v>
      </c>
      <c r="B2" s="26" t="s">
        <v>14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7">
        <v>1.0</v>
      </c>
      <c r="B3" s="28">
        <f>Sheet2!B4</f>
        <v>268700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7">
        <v>2.0</v>
      </c>
      <c r="B4" s="28">
        <f>Sheet2!B5</f>
        <v>132300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7">
        <v>3.0</v>
      </c>
      <c r="B5" s="28">
        <f>Sheet2!B6</f>
        <v>86800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7">
        <v>4.0</v>
      </c>
      <c r="B6" s="28">
        <f>Sheet2!B7</f>
        <v>295700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7">
        <v>5.0</v>
      </c>
      <c r="B7" s="28">
        <f>Sheet2!B8</f>
        <v>384800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7" t="s">
        <v>15</v>
      </c>
      <c r="B8" s="27">
        <v>5.0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7" t="s">
        <v>16</v>
      </c>
      <c r="B9" s="13">
        <v>904000.0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7" t="s">
        <v>17</v>
      </c>
      <c r="B10" s="29">
        <v>180800.0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7" t="s">
        <v>18</v>
      </c>
      <c r="B11" s="28">
        <f>average(B3:B7)</f>
        <v>233660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19</v>
      </c>
      <c r="B12" s="30">
        <f>B11/(B9-B10)*100</f>
        <v>32.30918142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A1:B1"/>
  </mergeCells>
  <drawing r:id="rId1"/>
</worksheet>
</file>