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Profitability" sheetId="1" r:id="rId1"/>
    <sheet name="Liquidity" sheetId="2" r:id="rId2"/>
    <sheet name="Efficiency " sheetId="3" r:id="rId3"/>
    <sheet name="Investor and capital gearing " sheetId="4" r:id="rId4"/>
  </sheets>
  <calcPr calcId="144525"/>
</workbook>
</file>

<file path=xl/calcChain.xml><?xml version="1.0" encoding="utf-8"?>
<calcChain xmlns="http://schemas.openxmlformats.org/spreadsheetml/2006/main">
  <c r="G23" i="4" l="1"/>
  <c r="G24" i="4" s="1"/>
  <c r="F23" i="4"/>
  <c r="E23" i="4"/>
  <c r="E24" i="4" s="1"/>
  <c r="G8" i="1"/>
  <c r="F8" i="1"/>
  <c r="E8" i="1"/>
  <c r="D24" i="4"/>
  <c r="C24" i="4"/>
  <c r="B24" i="4"/>
  <c r="F24" i="4"/>
  <c r="B8" i="2" l="1"/>
  <c r="C8" i="2"/>
  <c r="D8" i="2"/>
  <c r="G8" i="2"/>
  <c r="B16" i="4"/>
  <c r="C16" i="4"/>
  <c r="D16" i="4"/>
  <c r="B32" i="3"/>
  <c r="C32" i="3"/>
  <c r="D32" i="3"/>
  <c r="B24" i="3"/>
  <c r="C24" i="3"/>
  <c r="D24" i="3"/>
  <c r="B16" i="3"/>
  <c r="C16" i="3"/>
  <c r="D16" i="3"/>
  <c r="B8" i="3"/>
  <c r="C8" i="3"/>
  <c r="D8" i="3"/>
  <c r="B7" i="1"/>
  <c r="B10" i="1" s="1"/>
  <c r="C7" i="1"/>
  <c r="C10" i="1" s="1"/>
  <c r="D7" i="1"/>
  <c r="D10" i="1" s="1"/>
  <c r="B16" i="2"/>
  <c r="B18" i="2" s="1"/>
  <c r="C16" i="2"/>
  <c r="C18" i="2" s="1"/>
  <c r="D16" i="2"/>
  <c r="D18" i="2" s="1"/>
  <c r="B34" i="1"/>
  <c r="C34" i="1"/>
  <c r="D34" i="1"/>
  <c r="B26" i="1"/>
  <c r="C26" i="1"/>
  <c r="D26" i="1"/>
  <c r="B18" i="1"/>
  <c r="C18" i="1"/>
  <c r="D18" i="1"/>
  <c r="F16" i="4" l="1"/>
  <c r="G16" i="4"/>
  <c r="E16" i="4"/>
  <c r="F32" i="3"/>
  <c r="G32" i="3"/>
  <c r="E32" i="3"/>
  <c r="F24" i="3"/>
  <c r="G24" i="3"/>
  <c r="E24" i="3"/>
  <c r="F16" i="3"/>
  <c r="G16" i="3"/>
  <c r="E16" i="3"/>
  <c r="F8" i="3"/>
  <c r="G8" i="3"/>
  <c r="E8" i="3"/>
  <c r="F8" i="2"/>
  <c r="E8" i="2"/>
  <c r="F16" i="2"/>
  <c r="F18" i="2" s="1"/>
  <c r="G16" i="2"/>
  <c r="G18" i="2" s="1"/>
  <c r="E16" i="2"/>
  <c r="E18" i="2" s="1"/>
  <c r="F34" i="1"/>
  <c r="G34" i="1"/>
  <c r="E34" i="1"/>
  <c r="F26" i="1"/>
  <c r="G26" i="1"/>
  <c r="E26" i="1"/>
  <c r="F18" i="1"/>
  <c r="G18" i="1"/>
  <c r="E18" i="1"/>
  <c r="G7" i="1"/>
  <c r="G10" i="1" s="1"/>
  <c r="F7" i="1"/>
  <c r="F10" i="1" s="1"/>
  <c r="E7" i="1"/>
  <c r="E10" i="1" s="1"/>
</calcChain>
</file>

<file path=xl/sharedStrings.xml><?xml version="1.0" encoding="utf-8"?>
<sst xmlns="http://schemas.openxmlformats.org/spreadsheetml/2006/main" count="202" uniqueCount="68">
  <si>
    <t>Facts</t>
  </si>
  <si>
    <t>"2021" "million"</t>
  </si>
  <si>
    <t>"2020" "million"</t>
  </si>
  <si>
    <t>"Return on Capital employed"</t>
  </si>
  <si>
    <t>"Return on Shareholder equity"</t>
  </si>
  <si>
    <t>"Profit before tax"</t>
  </si>
  <si>
    <t>Divide: "Shareholder equity"</t>
  </si>
  <si>
    <t>"Profit before interest or tax"</t>
  </si>
  <si>
    <t>Divide: "Capital employed"</t>
  </si>
  <si>
    <t>"Total asset"</t>
  </si>
  <si>
    <t>Less: "Current Liabilities"</t>
  </si>
  <si>
    <t>"Operating profit margin"</t>
  </si>
  <si>
    <t>"Operating profit"</t>
  </si>
  <si>
    <t>Divide: "Sales or Revenue"</t>
  </si>
  <si>
    <t>"Net profit margin"</t>
  </si>
  <si>
    <t>"Net profit"</t>
  </si>
  <si>
    <t>"Current ratio"</t>
  </si>
  <si>
    <t>"Current assets"</t>
  </si>
  <si>
    <t>Divide: "Current liabilities "</t>
  </si>
  <si>
    <t>"Formula: Current assets / Current liabilities"</t>
  </si>
  <si>
    <t>"Formula: (Current assets - Inventories or Stock) / Current liabilities"</t>
  </si>
  <si>
    <t>Less: "Inventories or Stock"</t>
  </si>
  <si>
    <t>"Formula: Profit before interest or tax / Capital employed" * 100</t>
  </si>
  <si>
    <t>"Formula: Profit before tax / Shareholder equity" * 100</t>
  </si>
  <si>
    <t>"Formula: Operating profit / Sales or Revenue" * 100</t>
  </si>
  <si>
    <t>"Formula: Net profit / Sales or Revenue" * 100</t>
  </si>
  <si>
    <t>"Stock turnover ratio"</t>
  </si>
  <si>
    <t>"Cost of goods sold"</t>
  </si>
  <si>
    <t>"Formula: Cost of goods sold / Average stock"</t>
  </si>
  <si>
    <t>"Stock turnover ratio in days"</t>
  </si>
  <si>
    <t>Divide: "Average stock"</t>
  </si>
  <si>
    <t>Divide: "Cost of goods sold"</t>
  </si>
  <si>
    <t>"Formula: Average stock / Cost of goods sold * 365 "</t>
  </si>
  <si>
    <t>"Average stock" * 365</t>
  </si>
  <si>
    <t>"Average trade debtors" * 365</t>
  </si>
  <si>
    <t>"Formula: Average trade debtors / sales * 365 "</t>
  </si>
  <si>
    <t>Divide: "Sales or revenue"</t>
  </si>
  <si>
    <t>"Trade debtors collection period in days"</t>
  </si>
  <si>
    <t>"Trade Creditors collection period in days"</t>
  </si>
  <si>
    <t>"Average trade Creditors" * 365</t>
  </si>
  <si>
    <t>"Formula: Average trade Creditors / Cost of goods sold * 365 "</t>
  </si>
  <si>
    <t>"Dividend Per Share"</t>
  </si>
  <si>
    <t xml:space="preserve">"Dividend for the year" </t>
  </si>
  <si>
    <t>"Formula: Dividend for the year / Number of Shares"</t>
  </si>
  <si>
    <t>"Debt to equity ratio"</t>
  </si>
  <si>
    <t xml:space="preserve">"Loan" </t>
  </si>
  <si>
    <t>Divide: "Shareholder fund"</t>
  </si>
  <si>
    <t>"Formula: Loan / Shareholder fund"</t>
  </si>
  <si>
    <t>Divide: "Number of Shares" (not on million)</t>
  </si>
  <si>
    <t>"Acid test ratio"</t>
  </si>
  <si>
    <t>"Dividend Per Share" (Pence)</t>
  </si>
  <si>
    <t>"Earnings Per Share"</t>
  </si>
  <si>
    <t>"2022" "million"</t>
  </si>
  <si>
    <t>Superdry</t>
  </si>
  <si>
    <t>Next plc</t>
  </si>
  <si>
    <t>"Debt to asset ratio"</t>
  </si>
  <si>
    <t>Divide: "Asset"</t>
  </si>
  <si>
    <t xml:space="preserve">"2022" </t>
  </si>
  <si>
    <t xml:space="preserve">"2021" </t>
  </si>
  <si>
    <t xml:space="preserve">"2020" </t>
  </si>
  <si>
    <t>"Earnings Per Share" (Pence)</t>
  </si>
  <si>
    <t>2.2p</t>
  </si>
  <si>
    <t>530.8p</t>
  </si>
  <si>
    <t>223.3p</t>
  </si>
  <si>
    <t>472.4p</t>
  </si>
  <si>
    <t>57.5p</t>
  </si>
  <si>
    <t>110p</t>
  </si>
  <si>
    <t>"Formula: Loan / Asset"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</si>
</sst>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£-809]* #,##0.00_-;\-[$£-809]* #,##0.00_-;_-[$£-809]* &quot;-&quot;??_-;_-@_-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3" fontId="2" fillId="0" borderId="1" xfId="0" applyNumberFormat="1" applyFont="1" applyBorder="1"/>
    <xf numFmtId="9" fontId="3" fillId="0" borderId="1" xfId="1" applyFont="1" applyBorder="1"/>
    <xf numFmtId="164" fontId="2" fillId="0" borderId="1" xfId="0" applyNumberFormat="1" applyFont="1" applyBorder="1"/>
    <xf numFmtId="2" fontId="3" fillId="0" borderId="1" xfId="0" applyNumberFormat="1" applyFont="1" applyBorder="1"/>
    <xf numFmtId="1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1" xfId="0" applyNumberFormat="1" applyFont="1" applyBorder="1"/>
    <xf numFmtId="166" fontId="3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opLeftCell="A12" workbookViewId="0">
      <selection activeCell="A2" sqref="A2:G34"/>
    </sheetView>
  </sheetViews>
  <sheetFormatPr defaultRowHeight="15.75" x14ac:dyDescent="0.25"/>
  <cols>
    <col min="1" max="1" width="33.7109375" style="1" customWidth="1"/>
    <col min="2" max="4" width="17.85546875" style="1" bestFit="1" customWidth="1"/>
    <col min="5" max="5" width="16.85546875" style="1" customWidth="1"/>
    <col min="6" max="7" width="17.85546875" style="1" bestFit="1" customWidth="1"/>
    <col min="8" max="8" width="16.5703125" style="1" customWidth="1"/>
    <col min="9" max="16384" width="9.140625" style="1"/>
  </cols>
  <sheetData>
    <row r="2" spans="1:7" x14ac:dyDescent="0.25">
      <c r="A2" s="18" t="s">
        <v>3</v>
      </c>
      <c r="B2" s="18"/>
      <c r="C2" s="18"/>
      <c r="D2" s="18"/>
      <c r="E2" s="18"/>
      <c r="F2" s="18"/>
      <c r="G2" s="18"/>
    </row>
    <row r="3" spans="1:7" x14ac:dyDescent="0.25">
      <c r="A3" s="18" t="s">
        <v>22</v>
      </c>
      <c r="B3" s="18"/>
      <c r="C3" s="18"/>
      <c r="D3" s="18"/>
      <c r="E3" s="18"/>
      <c r="F3" s="18"/>
      <c r="G3" s="18"/>
    </row>
    <row r="4" spans="1:7" x14ac:dyDescent="0.25">
      <c r="A4" s="18" t="s">
        <v>0</v>
      </c>
      <c r="B4" s="19" t="s">
        <v>54</v>
      </c>
      <c r="C4" s="20"/>
      <c r="D4" s="21"/>
      <c r="E4" s="18" t="s">
        <v>53</v>
      </c>
      <c r="F4" s="18"/>
      <c r="G4" s="18"/>
    </row>
    <row r="5" spans="1:7" x14ac:dyDescent="0.25">
      <c r="A5" s="18"/>
      <c r="B5" s="2" t="s">
        <v>52</v>
      </c>
      <c r="C5" s="2" t="s">
        <v>1</v>
      </c>
      <c r="D5" s="2" t="s">
        <v>2</v>
      </c>
      <c r="E5" s="2" t="s">
        <v>52</v>
      </c>
      <c r="F5" s="2" t="s">
        <v>1</v>
      </c>
      <c r="G5" s="2" t="s">
        <v>2</v>
      </c>
    </row>
    <row r="6" spans="1:7" x14ac:dyDescent="0.25">
      <c r="A6" s="3" t="s">
        <v>7</v>
      </c>
      <c r="B6" s="7">
        <v>905.4</v>
      </c>
      <c r="C6" s="7">
        <v>444.5</v>
      </c>
      <c r="D6" s="7">
        <v>853.9</v>
      </c>
      <c r="E6" s="7">
        <v>25.9</v>
      </c>
      <c r="F6" s="7">
        <v>-29.5</v>
      </c>
      <c r="G6" s="16">
        <v>-159.4</v>
      </c>
    </row>
    <row r="7" spans="1:7" x14ac:dyDescent="0.25">
      <c r="A7" s="3" t="s">
        <v>8</v>
      </c>
      <c r="B7" s="22">
        <f>B8-B9</f>
        <v>2773.7000000000003</v>
      </c>
      <c r="C7" s="7">
        <f>C8-C9</f>
        <v>2561.1999999999998</v>
      </c>
      <c r="D7" s="7">
        <f>D8-D9</f>
        <v>2723.5</v>
      </c>
      <c r="E7" s="7">
        <f>E8-E9</f>
        <v>160.69999999999999</v>
      </c>
      <c r="F7" s="7">
        <f>F8-F9</f>
        <v>218.5</v>
      </c>
      <c r="G7" s="7">
        <f>G8-G9</f>
        <v>231.90000000000003</v>
      </c>
    </row>
    <row r="8" spans="1:7" x14ac:dyDescent="0.25">
      <c r="A8" s="3" t="s">
        <v>9</v>
      </c>
      <c r="B8" s="7">
        <v>3981.8</v>
      </c>
      <c r="C8" s="7">
        <v>3758</v>
      </c>
      <c r="D8" s="7">
        <v>3673.3</v>
      </c>
      <c r="E8" s="7">
        <f>162.3+206.1</f>
        <v>368.4</v>
      </c>
      <c r="F8" s="7">
        <f>282.3+213.1</f>
        <v>495.4</v>
      </c>
      <c r="G8" s="16">
        <f>286.5+267.6</f>
        <v>554.1</v>
      </c>
    </row>
    <row r="9" spans="1:7" x14ac:dyDescent="0.25">
      <c r="A9" s="3" t="s">
        <v>10</v>
      </c>
      <c r="B9" s="7">
        <v>1208.0999999999999</v>
      </c>
      <c r="C9" s="7">
        <v>1196.8</v>
      </c>
      <c r="D9" s="7">
        <v>949.8</v>
      </c>
      <c r="E9" s="7">
        <v>207.7</v>
      </c>
      <c r="F9" s="7">
        <v>276.89999999999998</v>
      </c>
      <c r="G9" s="7">
        <v>322.2</v>
      </c>
    </row>
    <row r="10" spans="1:7" x14ac:dyDescent="0.25">
      <c r="A10" s="2" t="s">
        <v>3</v>
      </c>
      <c r="B10" s="6">
        <f>B6/B7</f>
        <v>0.32642318924180691</v>
      </c>
      <c r="C10" s="6">
        <f>C6/C7</f>
        <v>0.17355146025300641</v>
      </c>
      <c r="D10" s="6">
        <f>D6/D7</f>
        <v>0.31353038369744812</v>
      </c>
      <c r="E10" s="6">
        <f>E6/E7</f>
        <v>0.16116988176726821</v>
      </c>
      <c r="F10" s="6">
        <f>F6/F7</f>
        <v>-0.13501144164759726</v>
      </c>
      <c r="G10" s="6">
        <f>G6/G7</f>
        <v>-0.68736524363949969</v>
      </c>
    </row>
    <row r="12" spans="1:7" x14ac:dyDescent="0.25">
      <c r="A12" s="18" t="s">
        <v>4</v>
      </c>
      <c r="B12" s="18"/>
      <c r="C12" s="18"/>
      <c r="D12" s="18"/>
      <c r="E12" s="18"/>
      <c r="F12" s="18"/>
      <c r="G12" s="18"/>
    </row>
    <row r="13" spans="1:7" x14ac:dyDescent="0.25">
      <c r="A13" s="18" t="s">
        <v>23</v>
      </c>
      <c r="B13" s="18"/>
      <c r="C13" s="18"/>
      <c r="D13" s="18"/>
      <c r="E13" s="18"/>
      <c r="F13" s="18"/>
      <c r="G13" s="18"/>
    </row>
    <row r="14" spans="1:7" x14ac:dyDescent="0.25">
      <c r="A14" s="18" t="s">
        <v>0</v>
      </c>
      <c r="B14" s="19" t="s">
        <v>54</v>
      </c>
      <c r="C14" s="20"/>
      <c r="D14" s="21"/>
      <c r="E14" s="18" t="s">
        <v>53</v>
      </c>
      <c r="F14" s="18"/>
      <c r="G14" s="18"/>
    </row>
    <row r="15" spans="1:7" x14ac:dyDescent="0.25">
      <c r="A15" s="18"/>
      <c r="B15" s="2" t="s">
        <v>52</v>
      </c>
      <c r="C15" s="2" t="s">
        <v>1</v>
      </c>
      <c r="D15" s="2" t="s">
        <v>2</v>
      </c>
      <c r="E15" s="2" t="s">
        <v>52</v>
      </c>
      <c r="F15" s="2" t="s">
        <v>1</v>
      </c>
      <c r="G15" s="2" t="s">
        <v>2</v>
      </c>
    </row>
    <row r="16" spans="1:7" x14ac:dyDescent="0.25">
      <c r="A16" s="3" t="s">
        <v>5</v>
      </c>
      <c r="B16" s="7">
        <v>823.1</v>
      </c>
      <c r="C16" s="7">
        <v>342.4</v>
      </c>
      <c r="D16" s="7">
        <v>748.5</v>
      </c>
      <c r="E16" s="7">
        <v>17.899999999999999</v>
      </c>
      <c r="F16" s="7">
        <v>-36.700000000000003</v>
      </c>
      <c r="G16" s="7">
        <v>-166.9</v>
      </c>
    </row>
    <row r="17" spans="1:7" x14ac:dyDescent="0.25">
      <c r="A17" s="3" t="s">
        <v>6</v>
      </c>
      <c r="B17" s="7">
        <v>1010</v>
      </c>
      <c r="C17" s="7">
        <v>660.9</v>
      </c>
      <c r="D17" s="7">
        <v>441.5</v>
      </c>
      <c r="E17" s="7">
        <v>157.80000000000001</v>
      </c>
      <c r="F17" s="7">
        <v>214.6</v>
      </c>
      <c r="G17" s="7">
        <v>225.4</v>
      </c>
    </row>
    <row r="18" spans="1:7" x14ac:dyDescent="0.25">
      <c r="A18" s="2" t="s">
        <v>4</v>
      </c>
      <c r="B18" s="6">
        <f>B16/B17</f>
        <v>0.81495049504950501</v>
      </c>
      <c r="C18" s="6">
        <f>C16/C17</f>
        <v>0.51808140414586168</v>
      </c>
      <c r="D18" s="6">
        <f>D16/D17</f>
        <v>1.695356738391846</v>
      </c>
      <c r="E18" s="6">
        <f>E16/E17</f>
        <v>0.11343472750316855</v>
      </c>
      <c r="F18" s="6">
        <f>F16/F17</f>
        <v>-0.17101584342963655</v>
      </c>
      <c r="G18" s="6">
        <f>G16/G17</f>
        <v>-0.74046140195208521</v>
      </c>
    </row>
    <row r="20" spans="1:7" x14ac:dyDescent="0.25">
      <c r="A20" s="18" t="s">
        <v>11</v>
      </c>
      <c r="B20" s="18"/>
      <c r="C20" s="18"/>
      <c r="D20" s="18"/>
      <c r="E20" s="18"/>
      <c r="F20" s="18"/>
      <c r="G20" s="18"/>
    </row>
    <row r="21" spans="1:7" x14ac:dyDescent="0.25">
      <c r="A21" s="18" t="s">
        <v>24</v>
      </c>
      <c r="B21" s="18"/>
      <c r="C21" s="18"/>
      <c r="D21" s="18"/>
      <c r="E21" s="18"/>
      <c r="F21" s="18"/>
      <c r="G21" s="18"/>
    </row>
    <row r="22" spans="1:7" x14ac:dyDescent="0.25">
      <c r="A22" s="18" t="s">
        <v>0</v>
      </c>
      <c r="B22" s="19" t="s">
        <v>54</v>
      </c>
      <c r="C22" s="20"/>
      <c r="D22" s="21"/>
      <c r="E22" s="18" t="s">
        <v>53</v>
      </c>
      <c r="F22" s="18"/>
      <c r="G22" s="18"/>
    </row>
    <row r="23" spans="1:7" x14ac:dyDescent="0.25">
      <c r="A23" s="18"/>
      <c r="B23" s="2" t="s">
        <v>52</v>
      </c>
      <c r="C23" s="2" t="s">
        <v>1</v>
      </c>
      <c r="D23" s="2" t="s">
        <v>2</v>
      </c>
      <c r="E23" s="2" t="s">
        <v>52</v>
      </c>
      <c r="F23" s="2" t="s">
        <v>1</v>
      </c>
      <c r="G23" s="2" t="s">
        <v>2</v>
      </c>
    </row>
    <row r="24" spans="1:7" x14ac:dyDescent="0.25">
      <c r="A24" s="3" t="s">
        <v>12</v>
      </c>
      <c r="B24" s="7">
        <v>905.4</v>
      </c>
      <c r="C24" s="7">
        <v>444.5</v>
      </c>
      <c r="D24" s="7">
        <v>853.9</v>
      </c>
      <c r="E24" s="7">
        <v>25.9</v>
      </c>
      <c r="F24" s="7">
        <v>-29.5</v>
      </c>
      <c r="G24" s="16">
        <v>-159.4</v>
      </c>
    </row>
    <row r="25" spans="1:7" x14ac:dyDescent="0.25">
      <c r="A25" s="3" t="s">
        <v>13</v>
      </c>
      <c r="B25" s="7">
        <v>4625.8999999999996</v>
      </c>
      <c r="C25" s="7">
        <v>3534.4</v>
      </c>
      <c r="D25" s="7">
        <v>4266.2</v>
      </c>
      <c r="E25" s="7">
        <v>609.6</v>
      </c>
      <c r="F25" s="16">
        <v>556.1</v>
      </c>
      <c r="G25" s="7">
        <v>704.4</v>
      </c>
    </row>
    <row r="26" spans="1:7" x14ac:dyDescent="0.25">
      <c r="A26" s="2" t="s">
        <v>11</v>
      </c>
      <c r="B26" s="6">
        <f>B24/B25</f>
        <v>0.19572407531507383</v>
      </c>
      <c r="C26" s="6">
        <f>C24/C25</f>
        <v>0.12576392032593933</v>
      </c>
      <c r="D26" s="6">
        <f>D24/D25</f>
        <v>0.20015470442079603</v>
      </c>
      <c r="E26" s="6">
        <f>E24/E25</f>
        <v>4.2486876640419946E-2</v>
      </c>
      <c r="F26" s="6">
        <f>F24/F25</f>
        <v>-5.304801294731163E-2</v>
      </c>
      <c r="G26" s="6">
        <f>G24/G25</f>
        <v>-0.22629187961385577</v>
      </c>
    </row>
    <row r="28" spans="1:7" x14ac:dyDescent="0.25">
      <c r="A28" s="18" t="s">
        <v>14</v>
      </c>
      <c r="B28" s="18"/>
      <c r="C28" s="18"/>
      <c r="D28" s="18"/>
      <c r="E28" s="18"/>
      <c r="F28" s="18"/>
      <c r="G28" s="18"/>
    </row>
    <row r="29" spans="1:7" x14ac:dyDescent="0.25">
      <c r="A29" s="18" t="s">
        <v>25</v>
      </c>
      <c r="B29" s="18"/>
      <c r="C29" s="18"/>
      <c r="D29" s="18"/>
      <c r="E29" s="18"/>
      <c r="F29" s="18"/>
      <c r="G29" s="18"/>
    </row>
    <row r="30" spans="1:7" x14ac:dyDescent="0.25">
      <c r="A30" s="18" t="s">
        <v>0</v>
      </c>
      <c r="B30" s="19" t="s">
        <v>54</v>
      </c>
      <c r="C30" s="20"/>
      <c r="D30" s="21"/>
      <c r="E30" s="18" t="s">
        <v>53</v>
      </c>
      <c r="F30" s="18"/>
      <c r="G30" s="18"/>
    </row>
    <row r="31" spans="1:7" x14ac:dyDescent="0.25">
      <c r="A31" s="18"/>
      <c r="B31" s="2" t="s">
        <v>52</v>
      </c>
      <c r="C31" s="2" t="s">
        <v>1</v>
      </c>
      <c r="D31" s="2" t="s">
        <v>2</v>
      </c>
      <c r="E31" s="2" t="s">
        <v>52</v>
      </c>
      <c r="F31" s="2" t="s">
        <v>1</v>
      </c>
      <c r="G31" s="2" t="s">
        <v>2</v>
      </c>
    </row>
    <row r="32" spans="1:7" x14ac:dyDescent="0.25">
      <c r="A32" s="3" t="s">
        <v>15</v>
      </c>
      <c r="B32" s="7">
        <v>677.5</v>
      </c>
      <c r="C32" s="7">
        <v>286.7</v>
      </c>
      <c r="D32" s="7">
        <v>610.20000000000005</v>
      </c>
      <c r="E32" s="7">
        <v>22.7</v>
      </c>
      <c r="F32" s="7">
        <v>-36.1</v>
      </c>
      <c r="G32" s="7">
        <v>-143.4</v>
      </c>
    </row>
    <row r="33" spans="1:7" x14ac:dyDescent="0.25">
      <c r="A33" s="3" t="s">
        <v>13</v>
      </c>
      <c r="B33" s="7">
        <v>4625.8999999999996</v>
      </c>
      <c r="C33" s="7">
        <v>3534.4</v>
      </c>
      <c r="D33" s="7">
        <v>4266.2</v>
      </c>
      <c r="E33" s="7">
        <v>609.6</v>
      </c>
      <c r="F33" s="16">
        <v>556.1</v>
      </c>
      <c r="G33" s="7">
        <v>704.4</v>
      </c>
    </row>
    <row r="34" spans="1:7" x14ac:dyDescent="0.25">
      <c r="A34" s="2" t="s">
        <v>14</v>
      </c>
      <c r="B34" s="6">
        <f>B32/B33</f>
        <v>0.14645798655396788</v>
      </c>
      <c r="C34" s="6">
        <f>C32/C33</f>
        <v>8.1117021276595744E-2</v>
      </c>
      <c r="D34" s="6">
        <f>D32/D33</f>
        <v>0.14303126904505181</v>
      </c>
      <c r="E34" s="6">
        <f>E32/E33</f>
        <v>3.7237532808398949E-2</v>
      </c>
      <c r="F34" s="6">
        <f>F32/F33</f>
        <v>-6.4916381945693227E-2</v>
      </c>
      <c r="G34" s="6">
        <f>G32/G33</f>
        <v>-0.20357751277683137</v>
      </c>
    </row>
  </sheetData>
  <mergeCells count="20">
    <mergeCell ref="A2:G2"/>
    <mergeCell ref="A12:G12"/>
    <mergeCell ref="A3:G3"/>
    <mergeCell ref="A13:G13"/>
    <mergeCell ref="A21:G21"/>
    <mergeCell ref="A20:G20"/>
    <mergeCell ref="A14:A15"/>
    <mergeCell ref="E14:G14"/>
    <mergeCell ref="B4:D4"/>
    <mergeCell ref="B14:D14"/>
    <mergeCell ref="E22:G22"/>
    <mergeCell ref="A4:A5"/>
    <mergeCell ref="E4:G4"/>
    <mergeCell ref="A30:A31"/>
    <mergeCell ref="E30:G30"/>
    <mergeCell ref="A28:G28"/>
    <mergeCell ref="A29:G29"/>
    <mergeCell ref="A22:A23"/>
    <mergeCell ref="B22:D22"/>
    <mergeCell ref="B30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13" workbookViewId="0">
      <selection activeCell="A2" sqref="A2:G18"/>
    </sheetView>
  </sheetViews>
  <sheetFormatPr defaultRowHeight="15.75" x14ac:dyDescent="0.25"/>
  <cols>
    <col min="1" max="1" width="33.7109375" style="1" customWidth="1"/>
    <col min="2" max="7" width="17.85546875" style="1" bestFit="1" customWidth="1"/>
    <col min="8" max="16384" width="9.140625" style="1"/>
  </cols>
  <sheetData>
    <row r="2" spans="1:7" x14ac:dyDescent="0.25">
      <c r="A2" s="18" t="s">
        <v>16</v>
      </c>
      <c r="B2" s="18"/>
      <c r="C2" s="18"/>
      <c r="D2" s="18"/>
      <c r="E2" s="18"/>
      <c r="F2" s="18"/>
      <c r="G2" s="18"/>
    </row>
    <row r="3" spans="1:7" x14ac:dyDescent="0.25">
      <c r="A3" s="18" t="s">
        <v>19</v>
      </c>
      <c r="B3" s="18"/>
      <c r="C3" s="18"/>
      <c r="D3" s="18"/>
      <c r="E3" s="18"/>
      <c r="F3" s="18"/>
      <c r="G3" s="18"/>
    </row>
    <row r="4" spans="1:7" x14ac:dyDescent="0.25">
      <c r="A4" s="18" t="s">
        <v>0</v>
      </c>
      <c r="B4" s="19" t="s">
        <v>54</v>
      </c>
      <c r="C4" s="20"/>
      <c r="D4" s="21"/>
      <c r="E4" s="18" t="s">
        <v>53</v>
      </c>
      <c r="F4" s="18"/>
      <c r="G4" s="18"/>
    </row>
    <row r="5" spans="1:7" x14ac:dyDescent="0.25">
      <c r="A5" s="18"/>
      <c r="B5" s="2" t="s">
        <v>52</v>
      </c>
      <c r="C5" s="2" t="s">
        <v>1</v>
      </c>
      <c r="D5" s="2" t="s">
        <v>2</v>
      </c>
      <c r="E5" s="2" t="s">
        <v>52</v>
      </c>
      <c r="F5" s="2" t="s">
        <v>1</v>
      </c>
      <c r="G5" s="2" t="s">
        <v>2</v>
      </c>
    </row>
    <row r="6" spans="1:7" x14ac:dyDescent="0.25">
      <c r="A6" s="3" t="s">
        <v>17</v>
      </c>
      <c r="B6" s="7">
        <v>2407.1999999999998</v>
      </c>
      <c r="C6" s="7">
        <v>2288.6</v>
      </c>
      <c r="D6" s="7">
        <v>1955.4</v>
      </c>
      <c r="E6" s="7">
        <v>206.1</v>
      </c>
      <c r="F6" s="7">
        <v>213.1</v>
      </c>
      <c r="G6" s="16">
        <v>267.60000000000002</v>
      </c>
    </row>
    <row r="7" spans="1:7" x14ac:dyDescent="0.25">
      <c r="A7" s="3" t="s">
        <v>18</v>
      </c>
      <c r="B7" s="7">
        <v>1208.0999999999999</v>
      </c>
      <c r="C7" s="7">
        <v>1196.8</v>
      </c>
      <c r="D7" s="7">
        <v>949.8</v>
      </c>
      <c r="E7" s="7">
        <v>207.7</v>
      </c>
      <c r="F7" s="7">
        <v>276.89999999999998</v>
      </c>
      <c r="G7" s="7">
        <v>322.2</v>
      </c>
    </row>
    <row r="8" spans="1:7" x14ac:dyDescent="0.25">
      <c r="A8" s="2" t="s">
        <v>16</v>
      </c>
      <c r="B8" s="8">
        <f>B6/B7</f>
        <v>1.9925502855723864</v>
      </c>
      <c r="C8" s="8">
        <f t="shared" ref="C8:D8" si="0">C6/C7</f>
        <v>1.9122660427807487</v>
      </c>
      <c r="D8" s="8">
        <f t="shared" si="0"/>
        <v>2.0587492103600762</v>
      </c>
      <c r="E8" s="8">
        <f>E6/E7</f>
        <v>0.99229658160808865</v>
      </c>
      <c r="F8" s="8">
        <f t="shared" ref="F8" si="1">F6/F7</f>
        <v>0.76959191043698094</v>
      </c>
      <c r="G8" s="8">
        <f>G6/G7</f>
        <v>0.83054003724394798</v>
      </c>
    </row>
    <row r="10" spans="1:7" x14ac:dyDescent="0.25">
      <c r="A10" s="18" t="s">
        <v>49</v>
      </c>
      <c r="B10" s="18"/>
      <c r="C10" s="18"/>
      <c r="D10" s="18"/>
      <c r="E10" s="18"/>
      <c r="F10" s="18"/>
      <c r="G10" s="18"/>
    </row>
    <row r="11" spans="1:7" x14ac:dyDescent="0.25">
      <c r="A11" s="18" t="s">
        <v>20</v>
      </c>
      <c r="B11" s="18"/>
      <c r="C11" s="18"/>
      <c r="D11" s="18"/>
      <c r="E11" s="18"/>
      <c r="F11" s="18"/>
      <c r="G11" s="18"/>
    </row>
    <row r="12" spans="1:7" x14ac:dyDescent="0.25">
      <c r="A12" s="18" t="s">
        <v>0</v>
      </c>
      <c r="B12" s="19" t="s">
        <v>54</v>
      </c>
      <c r="C12" s="20"/>
      <c r="D12" s="21"/>
      <c r="E12" s="18" t="s">
        <v>53</v>
      </c>
      <c r="F12" s="18"/>
      <c r="G12" s="18"/>
    </row>
    <row r="13" spans="1:7" x14ac:dyDescent="0.25">
      <c r="A13" s="18"/>
      <c r="B13" s="2" t="s">
        <v>52</v>
      </c>
      <c r="C13" s="2" t="s">
        <v>1</v>
      </c>
      <c r="D13" s="2" t="s">
        <v>2</v>
      </c>
      <c r="E13" s="2" t="s">
        <v>52</v>
      </c>
      <c r="F13" s="2" t="s">
        <v>1</v>
      </c>
      <c r="G13" s="2" t="s">
        <v>2</v>
      </c>
    </row>
    <row r="14" spans="1:7" x14ac:dyDescent="0.25">
      <c r="A14" s="3" t="s">
        <v>17</v>
      </c>
      <c r="B14" s="7">
        <v>2407.1999999999998</v>
      </c>
      <c r="C14" s="7">
        <v>2288.6</v>
      </c>
      <c r="D14" s="7">
        <v>1955.4</v>
      </c>
      <c r="E14" s="7">
        <v>206.1</v>
      </c>
      <c r="F14" s="7">
        <v>213.1</v>
      </c>
      <c r="G14" s="16">
        <v>267.60000000000002</v>
      </c>
    </row>
    <row r="15" spans="1:7" x14ac:dyDescent="0.25">
      <c r="A15" s="3" t="s">
        <v>21</v>
      </c>
      <c r="B15" s="7">
        <v>633</v>
      </c>
      <c r="C15" s="7">
        <v>536.9</v>
      </c>
      <c r="D15" s="7">
        <v>527.6</v>
      </c>
      <c r="E15" s="7">
        <v>1.3</v>
      </c>
      <c r="F15" s="7">
        <v>1.5</v>
      </c>
      <c r="G15" s="7">
        <v>2.2999999999999998</v>
      </c>
    </row>
    <row r="16" spans="1:7" x14ac:dyDescent="0.25">
      <c r="A16" s="3"/>
      <c r="B16" s="7">
        <f>B14-B15</f>
        <v>1774.1999999999998</v>
      </c>
      <c r="C16" s="7">
        <f>C14-C15</f>
        <v>1751.6999999999998</v>
      </c>
      <c r="D16" s="7">
        <f>D14-D15</f>
        <v>1427.8000000000002</v>
      </c>
      <c r="E16" s="7">
        <f>E14-E15</f>
        <v>204.79999999999998</v>
      </c>
      <c r="F16" s="7">
        <f>F14-F15</f>
        <v>211.6</v>
      </c>
      <c r="G16" s="7">
        <f>G14-G15</f>
        <v>265.3</v>
      </c>
    </row>
    <row r="17" spans="1:7" x14ac:dyDescent="0.25">
      <c r="A17" s="3" t="s">
        <v>18</v>
      </c>
      <c r="B17" s="7">
        <v>1208.0999999999999</v>
      </c>
      <c r="C17" s="7">
        <v>1196.8</v>
      </c>
      <c r="D17" s="7">
        <v>949.8</v>
      </c>
      <c r="E17" s="7">
        <v>207.7</v>
      </c>
      <c r="F17" s="7">
        <v>276.89999999999998</v>
      </c>
      <c r="G17" s="7">
        <v>322.2</v>
      </c>
    </row>
    <row r="18" spans="1:7" x14ac:dyDescent="0.25">
      <c r="A18" s="2" t="s">
        <v>49</v>
      </c>
      <c r="B18" s="8">
        <f>B16/B17</f>
        <v>1.4685870374968959</v>
      </c>
      <c r="C18" s="8">
        <f>C16/C17</f>
        <v>1.4636530748663101</v>
      </c>
      <c r="D18" s="8">
        <f>D16/D17</f>
        <v>1.5032638450200044</v>
      </c>
      <c r="E18" s="8">
        <f>E16/E17</f>
        <v>0.98603755416466055</v>
      </c>
      <c r="F18" s="8">
        <f>F16/F17</f>
        <v>0.76417479234380647</v>
      </c>
      <c r="G18" s="8">
        <f>G16/G17</f>
        <v>0.82340161390440725</v>
      </c>
    </row>
  </sheetData>
  <mergeCells count="10">
    <mergeCell ref="A12:A13"/>
    <mergeCell ref="E12:G12"/>
    <mergeCell ref="A2:G2"/>
    <mergeCell ref="A3:G3"/>
    <mergeCell ref="A10:G10"/>
    <mergeCell ref="A11:G11"/>
    <mergeCell ref="A4:A5"/>
    <mergeCell ref="E4:G4"/>
    <mergeCell ref="B4:D4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5" workbookViewId="0">
      <selection activeCell="A2" sqref="A2:G32"/>
    </sheetView>
  </sheetViews>
  <sheetFormatPr defaultRowHeight="15.75" x14ac:dyDescent="0.25"/>
  <cols>
    <col min="1" max="1" width="33.7109375" style="1" customWidth="1"/>
    <col min="2" max="7" width="17.85546875" style="1" bestFit="1" customWidth="1"/>
    <col min="8" max="16384" width="9.140625" style="1"/>
  </cols>
  <sheetData>
    <row r="2" spans="1:7" x14ac:dyDescent="0.25">
      <c r="A2" s="18" t="s">
        <v>26</v>
      </c>
      <c r="B2" s="18"/>
      <c r="C2" s="18"/>
      <c r="D2" s="18"/>
      <c r="E2" s="18"/>
      <c r="F2" s="18"/>
      <c r="G2" s="18"/>
    </row>
    <row r="3" spans="1:7" x14ac:dyDescent="0.25">
      <c r="A3" s="18" t="s">
        <v>28</v>
      </c>
      <c r="B3" s="18"/>
      <c r="C3" s="18"/>
      <c r="D3" s="18"/>
      <c r="E3" s="18"/>
      <c r="F3" s="18"/>
      <c r="G3" s="18"/>
    </row>
    <row r="4" spans="1:7" x14ac:dyDescent="0.25">
      <c r="A4" s="18" t="s">
        <v>0</v>
      </c>
      <c r="B4" s="19" t="s">
        <v>54</v>
      </c>
      <c r="C4" s="20"/>
      <c r="D4" s="21"/>
      <c r="E4" s="18" t="s">
        <v>53</v>
      </c>
      <c r="F4" s="18"/>
      <c r="G4" s="18"/>
    </row>
    <row r="5" spans="1:7" x14ac:dyDescent="0.25">
      <c r="A5" s="18"/>
      <c r="B5" s="2" t="s">
        <v>52</v>
      </c>
      <c r="C5" s="2" t="s">
        <v>1</v>
      </c>
      <c r="D5" s="2" t="s">
        <v>2</v>
      </c>
      <c r="E5" s="2" t="s">
        <v>52</v>
      </c>
      <c r="F5" s="2" t="s">
        <v>1</v>
      </c>
      <c r="G5" s="2" t="s">
        <v>2</v>
      </c>
    </row>
    <row r="6" spans="1:7" x14ac:dyDescent="0.25">
      <c r="A6" s="3" t="s">
        <v>27</v>
      </c>
      <c r="B6" s="7">
        <v>2625.3</v>
      </c>
      <c r="C6" s="7">
        <v>2231.6999999999998</v>
      </c>
      <c r="D6" s="7">
        <v>2584.1999999999998</v>
      </c>
      <c r="E6" s="7">
        <v>267</v>
      </c>
      <c r="F6" s="7">
        <v>263</v>
      </c>
      <c r="G6" s="7">
        <v>326.5</v>
      </c>
    </row>
    <row r="7" spans="1:7" x14ac:dyDescent="0.25">
      <c r="A7" s="3" t="s">
        <v>30</v>
      </c>
      <c r="B7" s="7">
        <v>633</v>
      </c>
      <c r="C7" s="7">
        <v>536.9</v>
      </c>
      <c r="D7" s="7">
        <v>527.6</v>
      </c>
      <c r="E7" s="7">
        <v>1.3</v>
      </c>
      <c r="F7" s="7">
        <v>1.5</v>
      </c>
      <c r="G7" s="7">
        <v>2.2999999999999998</v>
      </c>
    </row>
    <row r="8" spans="1:7" x14ac:dyDescent="0.25">
      <c r="A8" s="2" t="s">
        <v>26</v>
      </c>
      <c r="B8" s="8">
        <f>B6/B7</f>
        <v>4.1473933649289103</v>
      </c>
      <c r="C8" s="8">
        <f>C6/C7</f>
        <v>4.1566399701992918</v>
      </c>
      <c r="D8" s="8">
        <f>D6/D7</f>
        <v>4.8980288097043205</v>
      </c>
      <c r="E8" s="8">
        <f>E6/E7</f>
        <v>205.38461538461539</v>
      </c>
      <c r="F8" s="8">
        <f>F6/F7</f>
        <v>175.33333333333334</v>
      </c>
      <c r="G8" s="8">
        <f>G6/G7</f>
        <v>141.95652173913044</v>
      </c>
    </row>
    <row r="10" spans="1:7" x14ac:dyDescent="0.25">
      <c r="A10" s="18" t="s">
        <v>29</v>
      </c>
      <c r="B10" s="18"/>
      <c r="C10" s="18"/>
      <c r="D10" s="18"/>
      <c r="E10" s="18"/>
      <c r="F10" s="18"/>
      <c r="G10" s="18"/>
    </row>
    <row r="11" spans="1:7" x14ac:dyDescent="0.25">
      <c r="A11" s="18" t="s">
        <v>32</v>
      </c>
      <c r="B11" s="18"/>
      <c r="C11" s="18"/>
      <c r="D11" s="18"/>
      <c r="E11" s="18"/>
      <c r="F11" s="18"/>
      <c r="G11" s="18"/>
    </row>
    <row r="12" spans="1:7" x14ac:dyDescent="0.25">
      <c r="A12" s="18" t="s">
        <v>0</v>
      </c>
      <c r="B12" s="19" t="s">
        <v>54</v>
      </c>
      <c r="C12" s="20"/>
      <c r="D12" s="21"/>
      <c r="E12" s="18" t="s">
        <v>53</v>
      </c>
      <c r="F12" s="18"/>
      <c r="G12" s="18"/>
    </row>
    <row r="13" spans="1:7" x14ac:dyDescent="0.25">
      <c r="A13" s="18"/>
      <c r="B13" s="2" t="s">
        <v>52</v>
      </c>
      <c r="C13" s="2" t="s">
        <v>1</v>
      </c>
      <c r="D13" s="2" t="s">
        <v>2</v>
      </c>
      <c r="E13" s="2" t="s">
        <v>52</v>
      </c>
      <c r="F13" s="2" t="s">
        <v>1</v>
      </c>
      <c r="G13" s="2" t="s">
        <v>2</v>
      </c>
    </row>
    <row r="14" spans="1:7" x14ac:dyDescent="0.25">
      <c r="A14" s="3" t="s">
        <v>33</v>
      </c>
      <c r="B14" s="7">
        <v>633</v>
      </c>
      <c r="C14" s="7">
        <v>536.9</v>
      </c>
      <c r="D14" s="7">
        <v>527.6</v>
      </c>
      <c r="E14" s="7">
        <v>1.3</v>
      </c>
      <c r="F14" s="7">
        <v>1.5</v>
      </c>
      <c r="G14" s="7">
        <v>2.2999999999999998</v>
      </c>
    </row>
    <row r="15" spans="1:7" x14ac:dyDescent="0.25">
      <c r="A15" s="3" t="s">
        <v>31</v>
      </c>
      <c r="B15" s="7">
        <v>2625.3</v>
      </c>
      <c r="C15" s="7">
        <v>2231.6999999999998</v>
      </c>
      <c r="D15" s="7">
        <v>2584.1999999999998</v>
      </c>
      <c r="E15" s="7">
        <v>267</v>
      </c>
      <c r="F15" s="7">
        <v>263</v>
      </c>
      <c r="G15" s="7">
        <v>326.5</v>
      </c>
    </row>
    <row r="16" spans="1:7" x14ac:dyDescent="0.25">
      <c r="A16" s="2" t="s">
        <v>29</v>
      </c>
      <c r="B16" s="23">
        <f>(B14/B15)*365</f>
        <v>88.007084904582328</v>
      </c>
      <c r="C16" s="23">
        <f>(C14/C15)*365</f>
        <v>87.811309763857153</v>
      </c>
      <c r="D16" s="9">
        <f>(D14/D15)*365</f>
        <v>74.519774011299447</v>
      </c>
      <c r="E16" s="23">
        <f>(E14/E15)*365</f>
        <v>1.7771535580524345</v>
      </c>
      <c r="F16" s="23">
        <f>(F14/F15)*365</f>
        <v>2.081749049429658</v>
      </c>
      <c r="G16" s="9">
        <f>(G14/G15)*365</f>
        <v>2.5712098009188358</v>
      </c>
    </row>
    <row r="18" spans="1:7" x14ac:dyDescent="0.25">
      <c r="A18" s="18" t="s">
        <v>37</v>
      </c>
      <c r="B18" s="18"/>
      <c r="C18" s="18"/>
      <c r="D18" s="18"/>
      <c r="E18" s="18"/>
      <c r="F18" s="18"/>
      <c r="G18" s="18"/>
    </row>
    <row r="19" spans="1:7" x14ac:dyDescent="0.25">
      <c r="A19" s="18" t="s">
        <v>35</v>
      </c>
      <c r="B19" s="18"/>
      <c r="C19" s="18"/>
      <c r="D19" s="18"/>
      <c r="E19" s="18"/>
      <c r="F19" s="18"/>
      <c r="G19" s="18"/>
    </row>
    <row r="20" spans="1:7" x14ac:dyDescent="0.25">
      <c r="A20" s="18" t="s">
        <v>0</v>
      </c>
      <c r="B20" s="19" t="s">
        <v>54</v>
      </c>
      <c r="C20" s="20"/>
      <c r="D20" s="21"/>
      <c r="E20" s="18" t="s">
        <v>53</v>
      </c>
      <c r="F20" s="18"/>
      <c r="G20" s="18"/>
    </row>
    <row r="21" spans="1:7" x14ac:dyDescent="0.25">
      <c r="A21" s="18"/>
      <c r="B21" s="2" t="s">
        <v>52</v>
      </c>
      <c r="C21" s="2" t="s">
        <v>1</v>
      </c>
      <c r="D21" s="2" t="s">
        <v>2</v>
      </c>
      <c r="E21" s="2" t="s">
        <v>52</v>
      </c>
      <c r="F21" s="2" t="s">
        <v>1</v>
      </c>
      <c r="G21" s="2" t="s">
        <v>2</v>
      </c>
    </row>
    <row r="22" spans="1:7" x14ac:dyDescent="0.25">
      <c r="A22" s="3" t="s">
        <v>34</v>
      </c>
      <c r="B22" s="7">
        <v>1280.9000000000001</v>
      </c>
      <c r="C22" s="7">
        <v>1108.0999999999999</v>
      </c>
      <c r="D22" s="7">
        <v>1315.3</v>
      </c>
      <c r="E22" s="7">
        <v>204.8</v>
      </c>
      <c r="F22" s="7">
        <v>210.3</v>
      </c>
      <c r="G22" s="16">
        <v>257.89999999999998</v>
      </c>
    </row>
    <row r="23" spans="1:7" x14ac:dyDescent="0.25">
      <c r="A23" s="3" t="s">
        <v>36</v>
      </c>
      <c r="B23" s="7">
        <v>4625.8999999999996</v>
      </c>
      <c r="C23" s="7">
        <v>3534.4</v>
      </c>
      <c r="D23" s="7">
        <v>4266.2</v>
      </c>
      <c r="E23" s="7">
        <v>609.6</v>
      </c>
      <c r="F23" s="16">
        <v>556.1</v>
      </c>
      <c r="G23" s="7">
        <v>704.4</v>
      </c>
    </row>
    <row r="24" spans="1:7" ht="31.5" x14ac:dyDescent="0.25">
      <c r="A24" s="4" t="s">
        <v>37</v>
      </c>
      <c r="B24" s="9">
        <f>(B22/B23)*365</f>
        <v>101.06757603925723</v>
      </c>
      <c r="C24" s="9">
        <f>(C22/C23)*365</f>
        <v>114.4342745586238</v>
      </c>
      <c r="D24" s="9">
        <f>(D22/D23)*365</f>
        <v>112.53211288734705</v>
      </c>
      <c r="E24" s="9">
        <f>(E22/E23)*365</f>
        <v>122.6246719160105</v>
      </c>
      <c r="F24" s="9">
        <f>(F22/F23)*365</f>
        <v>138.03182880776839</v>
      </c>
      <c r="G24" s="9">
        <f>(G22/G23)*365</f>
        <v>133.63642816581486</v>
      </c>
    </row>
    <row r="26" spans="1:7" x14ac:dyDescent="0.25">
      <c r="A26" s="18" t="s">
        <v>38</v>
      </c>
      <c r="B26" s="18"/>
      <c r="C26" s="18"/>
      <c r="D26" s="18"/>
      <c r="E26" s="18"/>
      <c r="F26" s="18"/>
      <c r="G26" s="18"/>
    </row>
    <row r="27" spans="1:7" x14ac:dyDescent="0.25">
      <c r="A27" s="18" t="s">
        <v>40</v>
      </c>
      <c r="B27" s="18"/>
      <c r="C27" s="18"/>
      <c r="D27" s="18"/>
      <c r="E27" s="18"/>
      <c r="F27" s="18"/>
      <c r="G27" s="18"/>
    </row>
    <row r="28" spans="1:7" x14ac:dyDescent="0.25">
      <c r="A28" s="18" t="s">
        <v>0</v>
      </c>
      <c r="B28" s="19" t="s">
        <v>54</v>
      </c>
      <c r="C28" s="20"/>
      <c r="D28" s="21"/>
      <c r="E28" s="18" t="s">
        <v>53</v>
      </c>
      <c r="F28" s="18"/>
      <c r="G28" s="18"/>
    </row>
    <row r="29" spans="1:7" x14ac:dyDescent="0.25">
      <c r="A29" s="18"/>
      <c r="B29" s="2" t="s">
        <v>52</v>
      </c>
      <c r="C29" s="2" t="s">
        <v>1</v>
      </c>
      <c r="D29" s="2" t="s">
        <v>2</v>
      </c>
      <c r="E29" s="2" t="s">
        <v>52</v>
      </c>
      <c r="F29" s="2" t="s">
        <v>1</v>
      </c>
      <c r="G29" s="2" t="s">
        <v>2</v>
      </c>
    </row>
    <row r="30" spans="1:7" x14ac:dyDescent="0.25">
      <c r="A30" s="3" t="s">
        <v>39</v>
      </c>
      <c r="B30" s="7">
        <v>798.4</v>
      </c>
      <c r="C30" s="7">
        <v>555.29999999999995</v>
      </c>
      <c r="D30" s="7">
        <v>592</v>
      </c>
      <c r="E30" s="7">
        <v>205.4</v>
      </c>
      <c r="F30" s="7">
        <v>274.5</v>
      </c>
      <c r="G30" s="7">
        <v>260.2</v>
      </c>
    </row>
    <row r="31" spans="1:7" x14ac:dyDescent="0.25">
      <c r="A31" s="3" t="s">
        <v>31</v>
      </c>
      <c r="B31" s="7">
        <v>2625.3</v>
      </c>
      <c r="C31" s="7">
        <v>2231.6999999999998</v>
      </c>
      <c r="D31" s="7">
        <v>2584.1999999999998</v>
      </c>
      <c r="E31" s="7">
        <v>267</v>
      </c>
      <c r="F31" s="7">
        <v>263</v>
      </c>
      <c r="G31" s="7">
        <v>326.5</v>
      </c>
    </row>
    <row r="32" spans="1:7" ht="31.5" x14ac:dyDescent="0.25">
      <c r="A32" s="4" t="s">
        <v>38</v>
      </c>
      <c r="B32" s="9">
        <f>(B30/B31)*365</f>
        <v>111.00293299813353</v>
      </c>
      <c r="C32" s="9">
        <f>(C30/C31)*365</f>
        <v>90.820674821884666</v>
      </c>
      <c r="D32" s="9">
        <f>(D30/D31)*365</f>
        <v>83.615819209039557</v>
      </c>
      <c r="E32" s="9">
        <f>(E30/E31)*365</f>
        <v>280.79026217228466</v>
      </c>
      <c r="F32" s="9">
        <f>(F30/F31)*365</f>
        <v>380.96007604562743</v>
      </c>
      <c r="G32" s="9">
        <f>(G30/G31)*365</f>
        <v>290.88208269525268</v>
      </c>
    </row>
  </sheetData>
  <mergeCells count="20">
    <mergeCell ref="A2:G2"/>
    <mergeCell ref="A3:G3"/>
    <mergeCell ref="A10:G10"/>
    <mergeCell ref="A11:G11"/>
    <mergeCell ref="A18:G18"/>
    <mergeCell ref="A12:A13"/>
    <mergeCell ref="E12:G12"/>
    <mergeCell ref="B4:D4"/>
    <mergeCell ref="B12:D12"/>
    <mergeCell ref="E20:G20"/>
    <mergeCell ref="A4:A5"/>
    <mergeCell ref="E4:G4"/>
    <mergeCell ref="A28:A29"/>
    <mergeCell ref="E28:G28"/>
    <mergeCell ref="A19:G19"/>
    <mergeCell ref="A26:G26"/>
    <mergeCell ref="A27:G27"/>
    <mergeCell ref="A20:A21"/>
    <mergeCell ref="B20:D20"/>
    <mergeCell ref="B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topLeftCell="A25" workbookViewId="0">
      <selection activeCell="A2" sqref="A2:G30"/>
    </sheetView>
  </sheetViews>
  <sheetFormatPr defaultRowHeight="15.75" x14ac:dyDescent="0.25"/>
  <cols>
    <col min="1" max="1" width="33.7109375" style="1" customWidth="1"/>
    <col min="2" max="7" width="17.85546875" style="1" bestFit="1" customWidth="1"/>
    <col min="8" max="16384" width="9.140625" style="1"/>
  </cols>
  <sheetData>
    <row r="2" spans="1:7" x14ac:dyDescent="0.25">
      <c r="A2" s="18" t="s">
        <v>41</v>
      </c>
      <c r="B2" s="18"/>
      <c r="C2" s="18"/>
      <c r="D2" s="18"/>
      <c r="E2" s="18"/>
      <c r="F2" s="18"/>
      <c r="G2" s="18"/>
    </row>
    <row r="3" spans="1:7" x14ac:dyDescent="0.25">
      <c r="A3" s="18" t="s">
        <v>43</v>
      </c>
      <c r="B3" s="18"/>
      <c r="C3" s="18"/>
      <c r="D3" s="18"/>
      <c r="E3" s="18"/>
      <c r="F3" s="18"/>
      <c r="G3" s="18"/>
    </row>
    <row r="4" spans="1:7" x14ac:dyDescent="0.25">
      <c r="A4" s="18" t="s">
        <v>0</v>
      </c>
      <c r="B4" s="19" t="s">
        <v>54</v>
      </c>
      <c r="C4" s="20"/>
      <c r="D4" s="21"/>
      <c r="E4" s="18" t="s">
        <v>53</v>
      </c>
      <c r="F4" s="18"/>
      <c r="G4" s="18"/>
    </row>
    <row r="5" spans="1:7" x14ac:dyDescent="0.25">
      <c r="A5" s="18"/>
      <c r="B5" s="2" t="s">
        <v>52</v>
      </c>
      <c r="C5" s="2" t="s">
        <v>1</v>
      </c>
      <c r="D5" s="2" t="s">
        <v>2</v>
      </c>
      <c r="E5" s="2" t="s">
        <v>52</v>
      </c>
      <c r="F5" s="2" t="s">
        <v>1</v>
      </c>
      <c r="G5" s="2" t="s">
        <v>2</v>
      </c>
    </row>
    <row r="6" spans="1:7" x14ac:dyDescent="0.25">
      <c r="A6" s="3" t="s">
        <v>42</v>
      </c>
      <c r="B6" s="7">
        <v>344.5</v>
      </c>
      <c r="C6" s="7">
        <v>0</v>
      </c>
      <c r="D6" s="7">
        <v>213.6</v>
      </c>
      <c r="E6" s="7">
        <v>0</v>
      </c>
      <c r="F6" s="7">
        <v>0</v>
      </c>
      <c r="G6" s="7">
        <v>3.4</v>
      </c>
    </row>
    <row r="7" spans="1:7" ht="31.5" x14ac:dyDescent="0.25">
      <c r="A7" s="11" t="s">
        <v>48</v>
      </c>
      <c r="B7" s="5">
        <v>5153993</v>
      </c>
      <c r="C7" s="5">
        <v>5650992</v>
      </c>
      <c r="D7" s="5">
        <v>5641155</v>
      </c>
      <c r="E7" s="5">
        <v>2902027</v>
      </c>
      <c r="F7" s="5">
        <v>2818698</v>
      </c>
      <c r="G7" s="5">
        <v>1365690</v>
      </c>
    </row>
    <row r="8" spans="1:7" x14ac:dyDescent="0.25">
      <c r="A8" s="2" t="s">
        <v>50</v>
      </c>
      <c r="B8" s="14" t="s">
        <v>66</v>
      </c>
      <c r="C8" s="14">
        <v>0</v>
      </c>
      <c r="D8" s="14" t="s">
        <v>65</v>
      </c>
      <c r="E8" s="17">
        <v>0</v>
      </c>
      <c r="F8" s="17">
        <v>0</v>
      </c>
      <c r="G8" s="10" t="s">
        <v>61</v>
      </c>
    </row>
    <row r="10" spans="1:7" x14ac:dyDescent="0.25">
      <c r="A10" s="18" t="s">
        <v>44</v>
      </c>
      <c r="B10" s="18"/>
      <c r="C10" s="18"/>
      <c r="D10" s="18"/>
      <c r="E10" s="18"/>
      <c r="F10" s="18"/>
      <c r="G10" s="18"/>
    </row>
    <row r="11" spans="1:7" x14ac:dyDescent="0.25">
      <c r="A11" s="18" t="s">
        <v>47</v>
      </c>
      <c r="B11" s="18"/>
      <c r="C11" s="18"/>
      <c r="D11" s="18"/>
      <c r="E11" s="18"/>
      <c r="F11" s="18"/>
      <c r="G11" s="18"/>
    </row>
    <row r="12" spans="1:7" x14ac:dyDescent="0.25">
      <c r="A12" s="18" t="s">
        <v>0</v>
      </c>
      <c r="B12" s="19" t="s">
        <v>54</v>
      </c>
      <c r="C12" s="20"/>
      <c r="D12" s="21"/>
      <c r="E12" s="18" t="s">
        <v>53</v>
      </c>
      <c r="F12" s="18"/>
      <c r="G12" s="18"/>
    </row>
    <row r="13" spans="1:7" x14ac:dyDescent="0.25">
      <c r="A13" s="18"/>
      <c r="B13" s="2" t="s">
        <v>52</v>
      </c>
      <c r="C13" s="2" t="s">
        <v>1</v>
      </c>
      <c r="D13" s="2" t="s">
        <v>2</v>
      </c>
      <c r="E13" s="2" t="s">
        <v>52</v>
      </c>
      <c r="F13" s="2" t="s">
        <v>1</v>
      </c>
      <c r="G13" s="2" t="s">
        <v>2</v>
      </c>
    </row>
    <row r="14" spans="1:7" x14ac:dyDescent="0.25">
      <c r="A14" s="3" t="s">
        <v>45</v>
      </c>
      <c r="B14" s="7">
        <v>233.1</v>
      </c>
      <c r="C14" s="7">
        <v>93.4</v>
      </c>
      <c r="D14" s="7">
        <v>73.7</v>
      </c>
      <c r="E14" s="7">
        <v>0</v>
      </c>
      <c r="F14" s="7">
        <v>0</v>
      </c>
      <c r="G14" s="7">
        <v>60.1</v>
      </c>
    </row>
    <row r="15" spans="1:7" x14ac:dyDescent="0.25">
      <c r="A15" s="3" t="s">
        <v>46</v>
      </c>
      <c r="B15" s="7">
        <v>1010</v>
      </c>
      <c r="C15" s="7">
        <v>660.9</v>
      </c>
      <c r="D15" s="7">
        <v>441.5</v>
      </c>
      <c r="E15" s="7">
        <v>157.80000000000001</v>
      </c>
      <c r="F15" s="7">
        <v>214.6</v>
      </c>
      <c r="G15" s="7">
        <v>225.4</v>
      </c>
    </row>
    <row r="16" spans="1:7" x14ac:dyDescent="0.25">
      <c r="A16" s="2" t="s">
        <v>44</v>
      </c>
      <c r="B16" s="8">
        <f>B14/B15</f>
        <v>0.23079207920792078</v>
      </c>
      <c r="C16" s="8">
        <f>C14/C15</f>
        <v>0.14132243909819944</v>
      </c>
      <c r="D16" s="8">
        <f>D14/D15</f>
        <v>0.16693091732729332</v>
      </c>
      <c r="E16" s="8">
        <f>E14/E15</f>
        <v>0</v>
      </c>
      <c r="F16" s="8">
        <f>F14/F15</f>
        <v>0</v>
      </c>
      <c r="G16" s="8">
        <f>G14/G15</f>
        <v>0.26663708961845606</v>
      </c>
    </row>
    <row r="18" spans="1:7" x14ac:dyDescent="0.25">
      <c r="A18" s="18" t="s">
        <v>55</v>
      </c>
      <c r="B18" s="18"/>
      <c r="C18" s="18"/>
      <c r="D18" s="18"/>
      <c r="E18" s="18"/>
      <c r="F18" s="18"/>
      <c r="G18" s="18"/>
    </row>
    <row r="19" spans="1:7" x14ac:dyDescent="0.25">
      <c r="A19" s="18" t="s">
        <v>67</v>
      </c>
      <c r="B19" s="18"/>
      <c r="C19" s="18"/>
      <c r="D19" s="18"/>
      <c r="E19" s="18"/>
      <c r="F19" s="18"/>
      <c r="G19" s="18"/>
    </row>
    <row r="20" spans="1:7" x14ac:dyDescent="0.25">
      <c r="A20" s="18" t="s">
        <v>0</v>
      </c>
      <c r="B20" s="19" t="s">
        <v>54</v>
      </c>
      <c r="C20" s="20"/>
      <c r="D20" s="21"/>
      <c r="E20" s="18" t="s">
        <v>53</v>
      </c>
      <c r="F20" s="18"/>
      <c r="G20" s="18"/>
    </row>
    <row r="21" spans="1:7" x14ac:dyDescent="0.25">
      <c r="A21" s="18"/>
      <c r="B21" s="2" t="s">
        <v>52</v>
      </c>
      <c r="C21" s="2" t="s">
        <v>1</v>
      </c>
      <c r="D21" s="2" t="s">
        <v>2</v>
      </c>
      <c r="E21" s="2" t="s">
        <v>52</v>
      </c>
      <c r="F21" s="2" t="s">
        <v>1</v>
      </c>
      <c r="G21" s="2" t="s">
        <v>2</v>
      </c>
    </row>
    <row r="22" spans="1:7" x14ac:dyDescent="0.25">
      <c r="A22" s="3" t="s">
        <v>45</v>
      </c>
      <c r="B22" s="7">
        <v>233.1</v>
      </c>
      <c r="C22" s="7">
        <v>93.4</v>
      </c>
      <c r="D22" s="7">
        <v>73.7</v>
      </c>
      <c r="E22" s="7">
        <v>0</v>
      </c>
      <c r="F22" s="7">
        <v>0</v>
      </c>
      <c r="G22" s="7">
        <v>60.1</v>
      </c>
    </row>
    <row r="23" spans="1:7" x14ac:dyDescent="0.25">
      <c r="A23" s="3" t="s">
        <v>56</v>
      </c>
      <c r="B23" s="7">
        <v>3981.8</v>
      </c>
      <c r="C23" s="7">
        <v>3758</v>
      </c>
      <c r="D23" s="7">
        <v>3673.3</v>
      </c>
      <c r="E23" s="7">
        <f>162.3+206.1</f>
        <v>368.4</v>
      </c>
      <c r="F23" s="7">
        <f>282.3+213.1</f>
        <v>495.4</v>
      </c>
      <c r="G23" s="16">
        <f>286.5+267.6</f>
        <v>554.1</v>
      </c>
    </row>
    <row r="24" spans="1:7" x14ac:dyDescent="0.25">
      <c r="A24" s="2" t="s">
        <v>55</v>
      </c>
      <c r="B24" s="8">
        <f>B22/B23</f>
        <v>5.8541363202571695E-2</v>
      </c>
      <c r="C24" s="8">
        <f>C22/C23</f>
        <v>2.485364555614689E-2</v>
      </c>
      <c r="D24" s="8">
        <f>D22/D23</f>
        <v>2.0063702937413226E-2</v>
      </c>
      <c r="E24" s="8">
        <f>E22/E23</f>
        <v>0</v>
      </c>
      <c r="F24" s="8">
        <f>F22/F23</f>
        <v>0</v>
      </c>
      <c r="G24" s="8">
        <f>G22/G23</f>
        <v>0.1084641761414907</v>
      </c>
    </row>
    <row r="27" spans="1:7" x14ac:dyDescent="0.25">
      <c r="A27" s="19" t="s">
        <v>51</v>
      </c>
      <c r="B27" s="20"/>
      <c r="C27" s="20"/>
      <c r="D27" s="20"/>
      <c r="E27" s="20"/>
      <c r="F27" s="20"/>
      <c r="G27" s="21"/>
    </row>
    <row r="28" spans="1:7" x14ac:dyDescent="0.25">
      <c r="A28" s="18" t="s">
        <v>0</v>
      </c>
      <c r="B28" s="19" t="s">
        <v>54</v>
      </c>
      <c r="C28" s="20"/>
      <c r="D28" s="21"/>
      <c r="E28" s="18" t="s">
        <v>53</v>
      </c>
      <c r="F28" s="18"/>
      <c r="G28" s="18"/>
    </row>
    <row r="29" spans="1:7" x14ac:dyDescent="0.25">
      <c r="A29" s="18"/>
      <c r="B29" s="15" t="s">
        <v>57</v>
      </c>
      <c r="C29" s="15" t="s">
        <v>58</v>
      </c>
      <c r="D29" s="15" t="s">
        <v>59</v>
      </c>
      <c r="E29" s="12" t="s">
        <v>57</v>
      </c>
      <c r="F29" s="12" t="s">
        <v>58</v>
      </c>
      <c r="G29" s="12" t="s">
        <v>59</v>
      </c>
    </row>
    <row r="30" spans="1:7" x14ac:dyDescent="0.25">
      <c r="A30" s="3" t="s">
        <v>60</v>
      </c>
      <c r="B30" s="13" t="s">
        <v>62</v>
      </c>
      <c r="C30" s="13" t="s">
        <v>63</v>
      </c>
      <c r="D30" s="13" t="s">
        <v>64</v>
      </c>
      <c r="E30" s="13">
        <v>27.7</v>
      </c>
      <c r="F30" s="13">
        <v>-44</v>
      </c>
      <c r="G30" s="13">
        <v>-174.9</v>
      </c>
    </row>
  </sheetData>
  <mergeCells count="19">
    <mergeCell ref="A27:G27"/>
    <mergeCell ref="A28:A29"/>
    <mergeCell ref="E28:G28"/>
    <mergeCell ref="A12:A13"/>
    <mergeCell ref="E12:G12"/>
    <mergeCell ref="A18:G18"/>
    <mergeCell ref="A19:G19"/>
    <mergeCell ref="A20:A21"/>
    <mergeCell ref="E20:G20"/>
    <mergeCell ref="B12:D12"/>
    <mergeCell ref="B20:D20"/>
    <mergeCell ref="B28:D28"/>
    <mergeCell ref="A2:G2"/>
    <mergeCell ref="A3:G3"/>
    <mergeCell ref="A10:G10"/>
    <mergeCell ref="A11:G11"/>
    <mergeCell ref="A4:A5"/>
    <mergeCell ref="E4:G4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Liquidity</vt:lpstr>
      <vt:lpstr>Efficiency </vt:lpstr>
      <vt:lpstr>Investor and capital gearing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2023-03-29T06:28:35Z</dcterms:created>
  <dcterms:modified xsi:type="dcterms:W3CDTF">2023-04-14T11:18:16Z</dcterms:modified>
</cp:coreProperties>
</file>