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 2" sheetId="2" r:id="rId5"/>
    <sheet state="visible" name="Sheet 3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<sst xmlns="http://schemas.openxmlformats.org/spreadsheetml/2006/main" count="80" uniqueCount="40">
  <si>
    <t>Opening 
balance</t>
  </si>
  <si>
    <t>1a</t>
  </si>
  <si>
    <t>2a</t>
  </si>
  <si>
    <t>Closing 
balance</t>
  </si>
  <si>
    <t>Income statement using GAAP</t>
  </si>
  <si>
    <t>Fixed assets</t>
  </si>
  <si>
    <t>Details</t>
  </si>
  <si>
    <t>Amount</t>
  </si>
  <si>
    <t>Intangible assets</t>
  </si>
  <si>
    <t>Income from revenue</t>
  </si>
  <si>
    <t>Prepaid expenses</t>
  </si>
  <si>
    <t>Less: Administration expenses</t>
  </si>
  <si>
    <t>Current assets</t>
  </si>
  <si>
    <t>Less: Other operating expenses</t>
  </si>
  <si>
    <t>Cash</t>
  </si>
  <si>
    <t>Profit before tax (PBT)</t>
  </si>
  <si>
    <t>Total assets</t>
  </si>
  <si>
    <t>Less: Tax</t>
  </si>
  <si>
    <t>Profit</t>
  </si>
  <si>
    <t>Current liabilities</t>
  </si>
  <si>
    <t>Provision</t>
  </si>
  <si>
    <t>Current tax liability</t>
  </si>
  <si>
    <t>Equity</t>
  </si>
  <si>
    <t>Share capital</t>
  </si>
  <si>
    <t>Retained earnings - profit</t>
  </si>
  <si>
    <t>Total liabilities and equity</t>
  </si>
  <si>
    <t>Translation table</t>
  </si>
  <si>
    <t>GAAP</t>
  </si>
  <si>
    <t>Lease</t>
  </si>
  <si>
    <t>Training</t>
  </si>
  <si>
    <t>Deferred tax</t>
  </si>
  <si>
    <t>IFRS</t>
  </si>
  <si>
    <t>Non current assets</t>
  </si>
  <si>
    <t>Leased machinery</t>
  </si>
  <si>
    <t>Non current liabilities</t>
  </si>
  <si>
    <t>Lease liability</t>
  </si>
  <si>
    <t>Provisions</t>
  </si>
  <si>
    <t>Retained earnings</t>
  </si>
  <si>
    <t>Total equity and liability</t>
  </si>
  <si>
    <t>Statement of financial position 
as per IFRS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</si>
</sst>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6">
    <font>
      <sz val="10.0"/>
      <color rgb="FF000000"/>
      <name val="Arial"/>
      <scheme val="minor"/>
    </font>
    <font>
      <sz val="12.0"/>
      <color theme="1"/>
      <name val="Times New Roman"/>
    </font>
    <font>
      <b/>
      <sz val="12.0"/>
      <color theme="1"/>
      <name val="Times New Roman"/>
    </font>
    <font/>
    <font>
      <b/>
      <i/>
      <sz val="12.0"/>
      <color theme="1"/>
      <name val="Times New Roman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readingOrder="0" vertical="center"/>
    </xf>
    <xf borderId="2" fillId="0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2" numFmtId="0" xfId="0" applyAlignment="1" applyBorder="1" applyFont="1">
      <alignment readingOrder="0" vertical="center"/>
    </xf>
    <xf borderId="0" fillId="0" fontId="1" numFmtId="3" xfId="0" applyAlignment="1" applyFont="1" applyNumberFormat="1">
      <alignment vertical="center"/>
    </xf>
    <xf borderId="5" fillId="0" fontId="1" numFmtId="3" xfId="0" applyAlignment="1" applyBorder="1" applyFont="1" applyNumberFormat="1">
      <alignment vertical="center"/>
    </xf>
    <xf borderId="4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readingOrder="0" vertical="center"/>
    </xf>
    <xf borderId="0" fillId="0" fontId="1" numFmtId="3" xfId="0" applyAlignment="1" applyFont="1" applyNumberFormat="1">
      <alignment readingOrder="0" vertical="center"/>
    </xf>
    <xf borderId="5" fillId="0" fontId="1" numFmtId="3" xfId="0" applyAlignment="1" applyBorder="1" applyFont="1" applyNumberFormat="1">
      <alignment readingOrder="0" vertical="center"/>
    </xf>
    <xf borderId="0" fillId="0" fontId="2" numFmtId="3" xfId="0" applyAlignment="1" applyFont="1" applyNumberFormat="1">
      <alignment vertical="center"/>
    </xf>
    <xf borderId="5" fillId="0" fontId="2" numFmtId="3" xfId="0" applyAlignment="1" applyBorder="1" applyFont="1" applyNumberFormat="1">
      <alignment vertical="center"/>
    </xf>
    <xf borderId="4" fillId="0" fontId="1" numFmtId="0" xfId="0" applyAlignment="1" applyBorder="1" applyFont="1">
      <alignment vertical="center"/>
    </xf>
    <xf borderId="6" fillId="0" fontId="2" numFmtId="0" xfId="0" applyAlignment="1" applyBorder="1" applyFont="1">
      <alignment readingOrder="0" vertical="center"/>
    </xf>
    <xf borderId="7" fillId="0" fontId="2" numFmtId="3" xfId="0" applyAlignment="1" applyBorder="1" applyFont="1" applyNumberFormat="1">
      <alignment vertical="center"/>
    </xf>
    <xf borderId="8" fillId="0" fontId="2" numFmtId="3" xfId="0" applyAlignment="1" applyBorder="1" applyFont="1" applyNumberFormat="1">
      <alignment vertical="center"/>
    </xf>
    <xf borderId="2" fillId="0" fontId="3" numFmtId="0" xfId="0" applyBorder="1" applyFont="1"/>
    <xf borderId="4" fillId="0" fontId="2" numFmtId="0" xfId="0" applyAlignment="1" applyBorder="1" applyFont="1">
      <alignment horizontal="center" vertical="center"/>
    </xf>
    <xf borderId="5" fillId="2" fontId="2" numFmtId="0" xfId="0" applyAlignment="1" applyBorder="1" applyFill="1" applyFont="1">
      <alignment horizontal="center" readingOrder="0" vertical="center"/>
    </xf>
    <xf borderId="4" fillId="0" fontId="4" numFmtId="0" xfId="0" applyAlignment="1" applyBorder="1" applyFont="1">
      <alignment readingOrder="0" vertical="center"/>
    </xf>
    <xf borderId="5" fillId="2" fontId="1" numFmtId="3" xfId="0" applyAlignment="1" applyBorder="1" applyFont="1" applyNumberFormat="1">
      <alignment vertical="center"/>
    </xf>
    <xf borderId="0" fillId="0" fontId="1" numFmtId="164" xfId="0" applyAlignment="1" applyFont="1" applyNumberFormat="1">
      <alignment readingOrder="0" vertical="center"/>
    </xf>
    <xf borderId="5" fillId="2" fontId="2" numFmtId="3" xfId="0" applyAlignment="1" applyBorder="1" applyFont="1" applyNumberFormat="1">
      <alignment vertical="center"/>
    </xf>
    <xf borderId="5" fillId="2" fontId="1" numFmtId="3" xfId="0" applyAlignment="1" applyBorder="1" applyFont="1" applyNumberFormat="1">
      <alignment readingOrder="0" vertical="center"/>
    </xf>
    <xf borderId="4" fillId="0" fontId="1" numFmtId="0" xfId="0" applyAlignment="1" applyBorder="1" applyFont="1">
      <alignment readingOrder="0" vertical="center"/>
    </xf>
    <xf borderId="8" fillId="0" fontId="1" numFmtId="3" xfId="0" applyAlignment="1" applyBorder="1" applyFont="1" applyNumberFormat="1">
      <alignment vertical="center"/>
    </xf>
    <xf borderId="7" fillId="2" fontId="2" numFmtId="3" xfId="0" applyAlignment="1" applyBorder="1" applyFont="1" applyNumberFormat="1">
      <alignment vertical="center"/>
    </xf>
    <xf borderId="1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5" fillId="0" fontId="5" numFmtId="0" xfId="0" applyAlignment="1" applyBorder="1" applyFont="1">
      <alignment readingOrder="0"/>
    </xf>
    <xf borderId="9" fillId="0" fontId="1" numFmtId="0" xfId="0" applyAlignment="1" applyBorder="1" applyFont="1">
      <alignment readingOrder="0" vertical="center"/>
    </xf>
    <xf borderId="9" fillId="0" fontId="2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readingOrder="0" vertical="center"/>
    </xf>
    <xf borderId="9" fillId="0" fontId="1" numFmtId="3" xfId="0" applyAlignment="1" applyBorder="1" applyFont="1" applyNumberFormat="1">
      <alignment vertical="center"/>
    </xf>
    <xf borderId="9" fillId="0" fontId="1" numFmtId="3" xfId="0" applyAlignment="1" applyBorder="1" applyFont="1" applyNumberFormat="1">
      <alignment readingOrder="0" vertical="center"/>
    </xf>
    <xf borderId="9" fillId="0" fontId="2" numFmtId="3" xfId="0" applyAlignment="1" applyBorder="1" applyFont="1" applyNumberFormat="1">
      <alignment vertical="center"/>
    </xf>
    <xf borderId="9" fillId="0" fontId="1" numFmtId="0" xfId="0" applyAlignment="1" applyBorder="1" applyFont="1">
      <alignment vertical="center"/>
    </xf>
    <xf borderId="10" fillId="0" fontId="2" numFmtId="0" xfId="0" applyAlignment="1" applyBorder="1" applyFont="1">
      <alignment horizontal="center" readingOrder="0" vertical="center"/>
    </xf>
    <xf borderId="11" fillId="0" fontId="3" numFmtId="0" xfId="0" applyBorder="1" applyFont="1"/>
    <xf borderId="9" fillId="0" fontId="4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7.88"/>
    <col customWidth="1" min="3" max="4" width="5.63"/>
    <col customWidth="1" min="5" max="5" width="6.13"/>
    <col customWidth="1" min="6" max="6" width="5.63"/>
    <col customWidth="1" min="7" max="7" width="5.0"/>
    <col customWidth="1" min="8" max="8" width="6.0"/>
    <col customWidth="1" min="9" max="9" width="5.63"/>
    <col customWidth="1" min="10" max="10" width="7.25"/>
    <col customWidth="1" min="11" max="11" width="6.88"/>
    <col customWidth="1" min="13" max="13" width="26.0"/>
  </cols>
  <sheetData>
    <row r="1">
      <c r="A1" s="1"/>
      <c r="B1" s="2"/>
      <c r="C1" s="3"/>
      <c r="D1" s="3"/>
      <c r="E1" s="3"/>
      <c r="F1" s="3"/>
      <c r="G1" s="3"/>
      <c r="H1" s="3"/>
      <c r="I1" s="3"/>
      <c r="J1" s="2"/>
      <c r="K1" s="4"/>
      <c r="L1" s="4"/>
      <c r="M1" s="2"/>
      <c r="N1" s="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6" t="s">
        <v>0</v>
      </c>
      <c r="C2" s="7">
        <v>1.0</v>
      </c>
      <c r="D2" s="7" t="s">
        <v>1</v>
      </c>
      <c r="E2" s="7">
        <v>2.0</v>
      </c>
      <c r="F2" s="7" t="s">
        <v>2</v>
      </c>
      <c r="G2" s="7">
        <v>3.0</v>
      </c>
      <c r="H2" s="7">
        <v>4.0</v>
      </c>
      <c r="I2" s="7">
        <v>5.0</v>
      </c>
      <c r="J2" s="8" t="s">
        <v>3</v>
      </c>
      <c r="K2" s="4"/>
      <c r="L2" s="4"/>
      <c r="M2" s="9" t="s">
        <v>4</v>
      </c>
      <c r="N2" s="10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1" t="s">
        <v>5</v>
      </c>
      <c r="B3" s="12"/>
      <c r="C3" s="12"/>
      <c r="D3" s="12"/>
      <c r="E3" s="12"/>
      <c r="F3" s="12"/>
      <c r="G3" s="12"/>
      <c r="H3" s="12"/>
      <c r="I3" s="12"/>
      <c r="J3" s="13"/>
      <c r="K3" s="4"/>
      <c r="L3" s="4"/>
      <c r="M3" s="14" t="s">
        <v>6</v>
      </c>
      <c r="N3" s="15" t="s">
        <v>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6" t="s">
        <v>8</v>
      </c>
      <c r="B4" s="12"/>
      <c r="C4" s="12"/>
      <c r="D4" s="12"/>
      <c r="E4" s="17">
        <v>4000.0</v>
      </c>
      <c r="F4" s="17">
        <v>-1000.0</v>
      </c>
      <c r="G4" s="12"/>
      <c r="H4" s="12"/>
      <c r="I4" s="12"/>
      <c r="J4" s="13">
        <f>E4+F4</f>
        <v>3000</v>
      </c>
      <c r="K4" s="4"/>
      <c r="L4" s="4"/>
      <c r="M4" s="16" t="s">
        <v>9</v>
      </c>
      <c r="N4" s="18">
        <v>50000.0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6" t="s">
        <v>10</v>
      </c>
      <c r="B5" s="12"/>
      <c r="C5" s="17">
        <v>6000.0</v>
      </c>
      <c r="D5" s="17">
        <v>-2000.0</v>
      </c>
      <c r="E5" s="12"/>
      <c r="F5" s="12"/>
      <c r="G5" s="12"/>
      <c r="H5" s="12"/>
      <c r="I5" s="12"/>
      <c r="J5" s="13">
        <f>C5+D5</f>
        <v>4000</v>
      </c>
      <c r="K5" s="4"/>
      <c r="L5" s="4"/>
      <c r="M5" s="16" t="s">
        <v>11</v>
      </c>
      <c r="N5" s="18">
        <v>3000.0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1" t="s">
        <v>12</v>
      </c>
      <c r="B6" s="12"/>
      <c r="C6" s="12"/>
      <c r="D6" s="12"/>
      <c r="E6" s="12"/>
      <c r="F6" s="12"/>
      <c r="G6" s="12"/>
      <c r="H6" s="12"/>
      <c r="I6" s="12"/>
      <c r="J6" s="13"/>
      <c r="K6" s="4"/>
      <c r="L6" s="4"/>
      <c r="M6" s="16" t="s">
        <v>13</v>
      </c>
      <c r="N6" s="18">
        <v>8000.0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6" t="s">
        <v>14</v>
      </c>
      <c r="B7" s="17">
        <v>150000.0</v>
      </c>
      <c r="C7" s="17">
        <v>-6000.0</v>
      </c>
      <c r="D7" s="12"/>
      <c r="E7" s="17">
        <v>-4000.0</v>
      </c>
      <c r="F7" s="12"/>
      <c r="G7" s="12"/>
      <c r="H7" s="17">
        <v>50000.0</v>
      </c>
      <c r="I7" s="12"/>
      <c r="J7" s="13">
        <f>B7+C7+E7+H7</f>
        <v>190000</v>
      </c>
      <c r="K7" s="4"/>
      <c r="L7" s="4"/>
      <c r="M7" s="16" t="s">
        <v>15</v>
      </c>
      <c r="N7" s="13">
        <f>N4-sum(N5:N6)</f>
        <v>39000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1" t="s">
        <v>16</v>
      </c>
      <c r="B8" s="19"/>
      <c r="C8" s="19"/>
      <c r="D8" s="19"/>
      <c r="E8" s="19"/>
      <c r="F8" s="19"/>
      <c r="G8" s="19"/>
      <c r="H8" s="19"/>
      <c r="I8" s="19"/>
      <c r="J8" s="20">
        <f>J4+J5+J7</f>
        <v>197000</v>
      </c>
      <c r="K8" s="4"/>
      <c r="L8" s="4"/>
      <c r="M8" s="16" t="s">
        <v>17</v>
      </c>
      <c r="N8" s="13">
        <f>N7*25%</f>
        <v>9750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1"/>
      <c r="B9" s="12"/>
      <c r="C9" s="12"/>
      <c r="D9" s="12"/>
      <c r="E9" s="12"/>
      <c r="F9" s="12"/>
      <c r="G9" s="12"/>
      <c r="H9" s="12"/>
      <c r="I9" s="12"/>
      <c r="J9" s="13"/>
      <c r="K9" s="4"/>
      <c r="L9" s="4"/>
      <c r="M9" s="22" t="s">
        <v>18</v>
      </c>
      <c r="N9" s="23">
        <f>N7-N8</f>
        <v>29250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1" t="s">
        <v>19</v>
      </c>
      <c r="B10" s="12"/>
      <c r="C10" s="12"/>
      <c r="D10" s="12"/>
      <c r="E10" s="12"/>
      <c r="F10" s="12"/>
      <c r="G10" s="12"/>
      <c r="H10" s="12"/>
      <c r="I10" s="12"/>
      <c r="J10" s="1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6" t="s">
        <v>20</v>
      </c>
      <c r="B11" s="12"/>
      <c r="C11" s="12"/>
      <c r="D11" s="12"/>
      <c r="E11" s="12"/>
      <c r="F11" s="12"/>
      <c r="G11" s="17">
        <v>8000.0</v>
      </c>
      <c r="H11" s="12"/>
      <c r="I11" s="12"/>
      <c r="J11" s="13">
        <f>G11</f>
        <v>8000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6" t="s">
        <v>21</v>
      </c>
      <c r="B12" s="12"/>
      <c r="C12" s="12"/>
      <c r="D12" s="12"/>
      <c r="E12" s="12"/>
      <c r="F12" s="12"/>
      <c r="G12" s="12"/>
      <c r="H12" s="12"/>
      <c r="I12" s="12">
        <f>N8</f>
        <v>9750</v>
      </c>
      <c r="J12" s="13">
        <f>I12</f>
        <v>9750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1" t="s">
        <v>22</v>
      </c>
      <c r="B13" s="12"/>
      <c r="C13" s="12"/>
      <c r="D13" s="12"/>
      <c r="E13" s="12"/>
      <c r="F13" s="12"/>
      <c r="G13" s="12"/>
      <c r="H13" s="12"/>
      <c r="I13" s="12"/>
      <c r="J13" s="1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6" t="s">
        <v>23</v>
      </c>
      <c r="B14" s="17">
        <v>150000.0</v>
      </c>
      <c r="C14" s="12"/>
      <c r="D14" s="12"/>
      <c r="E14" s="12"/>
      <c r="F14" s="12"/>
      <c r="G14" s="12"/>
      <c r="H14" s="12"/>
      <c r="I14" s="12"/>
      <c r="J14" s="13">
        <f>B14</f>
        <v>150000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6" t="s">
        <v>24</v>
      </c>
      <c r="B15" s="12"/>
      <c r="C15" s="12"/>
      <c r="D15" s="17">
        <f>D5</f>
        <v>-2000</v>
      </c>
      <c r="E15" s="12"/>
      <c r="F15" s="12">
        <f>F4</f>
        <v>-1000</v>
      </c>
      <c r="G15" s="17">
        <v>-8000.0</v>
      </c>
      <c r="H15" s="12">
        <f>H7</f>
        <v>50000</v>
      </c>
      <c r="I15" s="12">
        <f>-N8</f>
        <v>-9750</v>
      </c>
      <c r="J15" s="13">
        <f>D15+F15+G15+H15+I15</f>
        <v>29250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2" t="s">
        <v>25</v>
      </c>
      <c r="B16" s="24"/>
      <c r="C16" s="24"/>
      <c r="D16" s="24"/>
      <c r="E16" s="24"/>
      <c r="F16" s="24"/>
      <c r="G16" s="24"/>
      <c r="H16" s="24"/>
      <c r="I16" s="24"/>
      <c r="J16" s="23">
        <f>J11+J12+J14+J15</f>
        <v>197000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M2:N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12" max="12" width="7.63"/>
    <col customWidth="1" min="13" max="13" width="7.25"/>
    <col customWidth="1" min="14" max="14" width="6.5"/>
    <col customWidth="1" min="15" max="15" width="8.5"/>
    <col customWidth="1" min="16" max="16" width="6.5"/>
  </cols>
  <sheetData>
    <row r="1">
      <c r="A1" s="9" t="s">
        <v>26</v>
      </c>
      <c r="B1" s="25"/>
      <c r="C1" s="25"/>
      <c r="D1" s="25"/>
      <c r="E1" s="25"/>
      <c r="F1" s="25"/>
      <c r="G1" s="10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6"/>
      <c r="B2" s="2" t="s">
        <v>27</v>
      </c>
      <c r="C2" s="2" t="s">
        <v>28</v>
      </c>
      <c r="D2" s="2" t="s">
        <v>29</v>
      </c>
      <c r="E2" s="2" t="s">
        <v>20</v>
      </c>
      <c r="F2" s="2" t="s">
        <v>30</v>
      </c>
      <c r="G2" s="27" t="s">
        <v>31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8" t="s">
        <v>32</v>
      </c>
      <c r="B3" s="12"/>
      <c r="C3" s="12"/>
      <c r="D3" s="12"/>
      <c r="E3" s="12"/>
      <c r="F3" s="12"/>
      <c r="G3" s="29"/>
      <c r="H3" s="4"/>
      <c r="I3" s="4"/>
      <c r="J3" s="4"/>
      <c r="K3" s="30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6" t="s">
        <v>33</v>
      </c>
      <c r="B4" s="12"/>
      <c r="C4" s="17">
        <v>9500.0</v>
      </c>
      <c r="D4" s="12"/>
      <c r="E4" s="12"/>
      <c r="F4" s="12"/>
      <c r="G4" s="29">
        <f>C4</f>
        <v>9500</v>
      </c>
      <c r="H4" s="4"/>
      <c r="I4" s="4"/>
      <c r="J4" s="4"/>
      <c r="K4" s="30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6" t="s">
        <v>8</v>
      </c>
      <c r="B5" s="17">
        <v>3000.0</v>
      </c>
      <c r="C5" s="12"/>
      <c r="D5" s="17">
        <v>-3000.0</v>
      </c>
      <c r="E5" s="12"/>
      <c r="F5" s="12"/>
      <c r="G5" s="29">
        <f>B5+D5</f>
        <v>0</v>
      </c>
      <c r="H5" s="4"/>
      <c r="I5" s="4"/>
      <c r="J5" s="4"/>
      <c r="K5" s="30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6" t="s">
        <v>10</v>
      </c>
      <c r="B6" s="17">
        <v>4000.0</v>
      </c>
      <c r="C6" s="17">
        <v>-4000.0</v>
      </c>
      <c r="D6" s="12"/>
      <c r="E6" s="12"/>
      <c r="F6" s="12"/>
      <c r="G6" s="29">
        <f>B6+C6</f>
        <v>0</v>
      </c>
      <c r="H6" s="4"/>
      <c r="I6" s="4"/>
      <c r="J6" s="4"/>
      <c r="K6" s="3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8" t="s">
        <v>12</v>
      </c>
      <c r="B7" s="12"/>
      <c r="C7" s="12"/>
      <c r="D7" s="12"/>
      <c r="E7" s="12"/>
      <c r="F7" s="12"/>
      <c r="G7" s="29"/>
      <c r="H7" s="4"/>
      <c r="I7" s="4"/>
      <c r="J7" s="4"/>
      <c r="K7" s="30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6" t="s">
        <v>14</v>
      </c>
      <c r="B8" s="12">
        <f>'Sheet 1'!J7</f>
        <v>190000</v>
      </c>
      <c r="C8" s="12"/>
      <c r="D8" s="12"/>
      <c r="E8" s="12"/>
      <c r="F8" s="12"/>
      <c r="G8" s="29">
        <f>B8</f>
        <v>190000</v>
      </c>
      <c r="H8" s="4"/>
      <c r="I8" s="4"/>
      <c r="J8" s="4"/>
      <c r="K8" s="3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1" t="s">
        <v>16</v>
      </c>
      <c r="B9" s="12">
        <f>sum(B4:B8)</f>
        <v>197000</v>
      </c>
      <c r="C9" s="12"/>
      <c r="D9" s="12"/>
      <c r="E9" s="12"/>
      <c r="F9" s="12"/>
      <c r="G9" s="31">
        <f>sum(G4:G8)</f>
        <v>199500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1"/>
      <c r="B10" s="12"/>
      <c r="C10" s="12"/>
      <c r="D10" s="12"/>
      <c r="E10" s="12"/>
      <c r="F10" s="12"/>
      <c r="G10" s="2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8" t="s">
        <v>34</v>
      </c>
      <c r="B11" s="12"/>
      <c r="C11" s="12"/>
      <c r="D11" s="12"/>
      <c r="E11" s="12"/>
      <c r="F11" s="12"/>
      <c r="G11" s="2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6" t="s">
        <v>35</v>
      </c>
      <c r="B12" s="12"/>
      <c r="C12" s="17">
        <v>3500.0</v>
      </c>
      <c r="D12" s="12"/>
      <c r="E12" s="12"/>
      <c r="F12" s="12"/>
      <c r="G12" s="32">
        <v>3500.0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6" t="s">
        <v>30</v>
      </c>
      <c r="B13" s="12"/>
      <c r="C13" s="12"/>
      <c r="D13" s="12"/>
      <c r="E13" s="12"/>
      <c r="F13" s="17">
        <v>1500.0</v>
      </c>
      <c r="G13" s="29">
        <f>F13</f>
        <v>1500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8" t="s">
        <v>19</v>
      </c>
      <c r="B14" s="12"/>
      <c r="C14" s="12"/>
      <c r="D14" s="12"/>
      <c r="E14" s="12"/>
      <c r="F14" s="12"/>
      <c r="G14" s="2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6" t="s">
        <v>36</v>
      </c>
      <c r="B15" s="17">
        <v>8000.0</v>
      </c>
      <c r="C15" s="12"/>
      <c r="D15" s="12"/>
      <c r="E15" s="17">
        <v>-8000.0</v>
      </c>
      <c r="F15" s="12"/>
      <c r="G15" s="29">
        <f>B15+E15</f>
        <v>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6" t="s">
        <v>21</v>
      </c>
      <c r="B16" s="12">
        <f>'Sheet 1'!N8</f>
        <v>9750</v>
      </c>
      <c r="C16" s="12"/>
      <c r="D16" s="12"/>
      <c r="E16" s="12"/>
      <c r="F16" s="12"/>
      <c r="G16" s="29">
        <f>B16</f>
        <v>9750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6" t="s">
        <v>35</v>
      </c>
      <c r="B17" s="12"/>
      <c r="C17" s="17">
        <v>1650.0</v>
      </c>
      <c r="D17" s="12"/>
      <c r="E17" s="12"/>
      <c r="F17" s="12"/>
      <c r="G17" s="29">
        <f>C17</f>
        <v>1650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1" t="s">
        <v>22</v>
      </c>
      <c r="B18" s="12"/>
      <c r="C18" s="12"/>
      <c r="D18" s="12"/>
      <c r="E18" s="12"/>
      <c r="F18" s="12"/>
      <c r="G18" s="2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3" t="s">
        <v>23</v>
      </c>
      <c r="B19" s="17">
        <v>150000.0</v>
      </c>
      <c r="C19" s="12"/>
      <c r="D19" s="12"/>
      <c r="E19" s="12"/>
      <c r="F19" s="12"/>
      <c r="G19" s="29">
        <f>B19</f>
        <v>150000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3" t="s">
        <v>37</v>
      </c>
      <c r="B20" s="12">
        <f>'Sheet 1'!N9</f>
        <v>29250</v>
      </c>
      <c r="C20" s="17">
        <v>1350.0</v>
      </c>
      <c r="D20" s="17">
        <v>-4000.0</v>
      </c>
      <c r="E20" s="17">
        <v>8000.0</v>
      </c>
      <c r="F20" s="17">
        <v>-1500.0</v>
      </c>
      <c r="G20" s="29">
        <f>SUM(B20:F20)</f>
        <v>33100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2" t="s">
        <v>38</v>
      </c>
      <c r="B21" s="34">
        <f>SUM(B12:B20)</f>
        <v>197000</v>
      </c>
      <c r="C21" s="34"/>
      <c r="D21" s="34"/>
      <c r="E21" s="34"/>
      <c r="F21" s="34"/>
      <c r="G21" s="35">
        <f>SUM(G12:G20)</f>
        <v>199500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mergeCells count="1">
    <mergeCell ref="A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13"/>
  </cols>
  <sheetData>
    <row r="1">
      <c r="A1" s="36"/>
      <c r="B1" s="37"/>
      <c r="C1" s="38"/>
    </row>
    <row r="2">
      <c r="A2" s="39"/>
      <c r="B2" s="40"/>
      <c r="C2" s="41"/>
    </row>
    <row r="3">
      <c r="A3" s="39"/>
      <c r="B3" s="40"/>
      <c r="C3" s="41"/>
    </row>
    <row r="4">
      <c r="A4" s="42"/>
      <c r="B4" s="43" t="s">
        <v>0</v>
      </c>
      <c r="C4" s="44">
        <v>1.0</v>
      </c>
      <c r="D4" s="44" t="s">
        <v>1</v>
      </c>
      <c r="E4" s="44">
        <v>2.0</v>
      </c>
      <c r="F4" s="44" t="s">
        <v>2</v>
      </c>
      <c r="G4" s="44">
        <v>3.0</v>
      </c>
      <c r="H4" s="44">
        <v>4.0</v>
      </c>
      <c r="I4" s="44">
        <v>5.0</v>
      </c>
      <c r="J4" s="43" t="s">
        <v>3</v>
      </c>
    </row>
    <row r="5">
      <c r="A5" s="45" t="s">
        <v>5</v>
      </c>
      <c r="B5" s="46" t="str">
        <f>'Sheet 1'!B3</f>
        <v/>
      </c>
      <c r="C5" s="46" t="str">
        <f>'Sheet 1'!C3</f>
        <v/>
      </c>
      <c r="D5" s="46" t="str">
        <f>'Sheet 1'!D3</f>
        <v/>
      </c>
      <c r="E5" s="46" t="str">
        <f>'Sheet 1'!E3</f>
        <v/>
      </c>
      <c r="F5" s="46" t="str">
        <f>'Sheet 1'!F3</f>
        <v/>
      </c>
      <c r="G5" s="46" t="str">
        <f>'Sheet 1'!G3</f>
        <v/>
      </c>
      <c r="H5" s="46" t="str">
        <f>'Sheet 1'!H3</f>
        <v/>
      </c>
      <c r="I5" s="46" t="str">
        <f>'Sheet 1'!I3</f>
        <v/>
      </c>
      <c r="J5" s="46" t="str">
        <f>'Sheet 1'!J3</f>
        <v/>
      </c>
    </row>
    <row r="6">
      <c r="A6" s="42" t="s">
        <v>8</v>
      </c>
      <c r="B6" s="46" t="str">
        <f>'Sheet 1'!B4</f>
        <v/>
      </c>
      <c r="C6" s="46" t="str">
        <f>'Sheet 1'!C4</f>
        <v/>
      </c>
      <c r="D6" s="46" t="str">
        <f>'Sheet 1'!D4</f>
        <v/>
      </c>
      <c r="E6" s="47">
        <v>3000.0</v>
      </c>
      <c r="F6" s="46">
        <f>'Sheet 1'!F4</f>
        <v>-1000</v>
      </c>
      <c r="G6" s="46" t="str">
        <f>'Sheet 1'!G4</f>
        <v/>
      </c>
      <c r="H6" s="46" t="str">
        <f>'Sheet 1'!H4</f>
        <v/>
      </c>
      <c r="I6" s="46" t="str">
        <f>'Sheet 1'!I4</f>
        <v/>
      </c>
      <c r="J6" s="46">
        <f>SUM(C6:I6)</f>
        <v>2000</v>
      </c>
    </row>
    <row r="7">
      <c r="A7" s="42" t="s">
        <v>10</v>
      </c>
      <c r="B7" s="46" t="str">
        <f>'Sheet 1'!B5</f>
        <v/>
      </c>
      <c r="C7" s="47">
        <v>2000.0</v>
      </c>
      <c r="D7" s="46">
        <f>'Sheet 1'!D5</f>
        <v>-2000</v>
      </c>
      <c r="E7" s="46" t="str">
        <f>'Sheet 1'!E5</f>
        <v/>
      </c>
      <c r="F7" s="46" t="str">
        <f>'Sheet 1'!F5</f>
        <v/>
      </c>
      <c r="G7" s="46" t="str">
        <f>'Sheet 1'!G5</f>
        <v/>
      </c>
      <c r="H7" s="46" t="str">
        <f>'Sheet 1'!H5</f>
        <v/>
      </c>
      <c r="I7" s="46" t="str">
        <f>'Sheet 1'!I5</f>
        <v/>
      </c>
      <c r="J7" s="46">
        <f>C7+D7</f>
        <v>0</v>
      </c>
    </row>
    <row r="8">
      <c r="A8" s="45" t="s">
        <v>12</v>
      </c>
      <c r="B8" s="46" t="str">
        <f>'Sheet 1'!B6</f>
        <v/>
      </c>
      <c r="C8" s="46" t="str">
        <f>'Sheet 1'!C6</f>
        <v/>
      </c>
      <c r="D8" s="46" t="str">
        <f>'Sheet 1'!D6</f>
        <v/>
      </c>
      <c r="E8" s="46" t="str">
        <f>'Sheet 1'!E6</f>
        <v/>
      </c>
      <c r="F8" s="46" t="str">
        <f>'Sheet 1'!F6</f>
        <v/>
      </c>
      <c r="G8" s="46" t="str">
        <f>'Sheet 1'!G6</f>
        <v/>
      </c>
      <c r="H8" s="46" t="str">
        <f>'Sheet 1'!H6</f>
        <v/>
      </c>
      <c r="I8" s="46" t="str">
        <f>'Sheet 1'!I6</f>
        <v/>
      </c>
      <c r="J8" s="46"/>
    </row>
    <row r="9">
      <c r="A9" s="42" t="s">
        <v>14</v>
      </c>
      <c r="B9" s="46">
        <f>'Sheet 2'!G8</f>
        <v>190000</v>
      </c>
      <c r="C9" s="47">
        <v>2000.0</v>
      </c>
      <c r="D9" s="46" t="str">
        <f>'Sheet 1'!D7</f>
        <v/>
      </c>
      <c r="E9" s="46">
        <f>'Sheet 1'!E7</f>
        <v>-4000</v>
      </c>
      <c r="F9" s="46" t="str">
        <f>'Sheet 1'!F7</f>
        <v/>
      </c>
      <c r="G9" s="46" t="str">
        <f>'Sheet 1'!G7</f>
        <v/>
      </c>
      <c r="H9" s="47">
        <v>60000.0</v>
      </c>
      <c r="I9" s="46" t="str">
        <f>'Sheet 1'!I7</f>
        <v/>
      </c>
      <c r="J9" s="46">
        <f>B9+C9+E9+H9</f>
        <v>248000</v>
      </c>
    </row>
    <row r="10">
      <c r="A10" s="45" t="s">
        <v>16</v>
      </c>
      <c r="B10" s="46" t="str">
        <f>'Sheet 1'!B8</f>
        <v/>
      </c>
      <c r="C10" s="46" t="str">
        <f>'Sheet 1'!C8</f>
        <v/>
      </c>
      <c r="D10" s="46" t="str">
        <f>'Sheet 1'!D8</f>
        <v/>
      </c>
      <c r="E10" s="46" t="str">
        <f>'Sheet 1'!E8</f>
        <v/>
      </c>
      <c r="F10" s="46" t="str">
        <f>'Sheet 1'!F8</f>
        <v/>
      </c>
      <c r="G10" s="46" t="str">
        <f>'Sheet 1'!G8</f>
        <v/>
      </c>
      <c r="H10" s="46" t="str">
        <f>'Sheet 1'!H8</f>
        <v/>
      </c>
      <c r="I10" s="46" t="str">
        <f>'Sheet 1'!I8</f>
        <v/>
      </c>
      <c r="J10" s="48">
        <f>sum(J6:J7)+J9</f>
        <v>250000</v>
      </c>
    </row>
    <row r="11">
      <c r="A11" s="49"/>
      <c r="B11" s="46" t="str">
        <f>'Sheet 1'!B9</f>
        <v/>
      </c>
      <c r="C11" s="46" t="str">
        <f>'Sheet 1'!C9</f>
        <v/>
      </c>
      <c r="D11" s="46" t="str">
        <f>'Sheet 1'!D9</f>
        <v/>
      </c>
      <c r="E11" s="46" t="str">
        <f>'Sheet 1'!E9</f>
        <v/>
      </c>
      <c r="F11" s="46" t="str">
        <f>'Sheet 1'!F9</f>
        <v/>
      </c>
      <c r="G11" s="46" t="str">
        <f>'Sheet 1'!G9</f>
        <v/>
      </c>
      <c r="H11" s="46" t="str">
        <f>'Sheet 1'!H9</f>
        <v/>
      </c>
      <c r="I11" s="46" t="str">
        <f>'Sheet 1'!I9</f>
        <v/>
      </c>
      <c r="J11" s="46"/>
    </row>
    <row r="12">
      <c r="A12" s="45" t="s">
        <v>19</v>
      </c>
      <c r="B12" s="46" t="str">
        <f>'Sheet 1'!B10</f>
        <v/>
      </c>
      <c r="C12" s="46" t="str">
        <f>'Sheet 1'!C10</f>
        <v/>
      </c>
      <c r="D12" s="46" t="str">
        <f>'Sheet 1'!D10</f>
        <v/>
      </c>
      <c r="E12" s="46" t="str">
        <f>'Sheet 1'!E10</f>
        <v/>
      </c>
      <c r="F12" s="46" t="str">
        <f>'Sheet 1'!F10</f>
        <v/>
      </c>
      <c r="G12" s="46" t="str">
        <f>'Sheet 1'!G10</f>
        <v/>
      </c>
      <c r="H12" s="46" t="str">
        <f>'Sheet 1'!H10</f>
        <v/>
      </c>
      <c r="I12" s="46" t="str">
        <f>'Sheet 1'!I10</f>
        <v/>
      </c>
      <c r="J12" s="46"/>
    </row>
    <row r="13">
      <c r="A13" s="42" t="s">
        <v>20</v>
      </c>
      <c r="B13" s="46" t="str">
        <f>'Sheet 1'!B11</f>
        <v/>
      </c>
      <c r="C13" s="46" t="str">
        <f>'Sheet 1'!C11</f>
        <v/>
      </c>
      <c r="D13" s="46" t="str">
        <f>'Sheet 1'!D11</f>
        <v/>
      </c>
      <c r="E13" s="46" t="str">
        <f>'Sheet 1'!E11</f>
        <v/>
      </c>
      <c r="F13" s="46" t="str">
        <f>'Sheet 1'!F11</f>
        <v/>
      </c>
      <c r="G13" s="47">
        <v>17900.0</v>
      </c>
      <c r="H13" s="46" t="str">
        <f>'Sheet 1'!H11</f>
        <v/>
      </c>
      <c r="I13" s="46" t="str">
        <f>'Sheet 1'!I11</f>
        <v/>
      </c>
      <c r="J13" s="46">
        <f t="shared" ref="J13:J14" si="1">SUM(C13:I13)</f>
        <v>17900</v>
      </c>
    </row>
    <row r="14">
      <c r="A14" s="42" t="s">
        <v>21</v>
      </c>
      <c r="B14" s="46" t="str">
        <f>'Sheet 1'!B12</f>
        <v/>
      </c>
      <c r="C14" s="46" t="str">
        <f>'Sheet 1'!C12</f>
        <v/>
      </c>
      <c r="D14" s="46" t="str">
        <f>'Sheet 1'!D12</f>
        <v/>
      </c>
      <c r="E14" s="46" t="str">
        <f>'Sheet 1'!E12</f>
        <v/>
      </c>
      <c r="F14" s="46" t="str">
        <f>'Sheet 1'!F12</f>
        <v/>
      </c>
      <c r="G14" s="46" t="str">
        <f>'Sheet 1'!G12</f>
        <v/>
      </c>
      <c r="H14" s="46" t="str">
        <f>'Sheet 1'!H12</f>
        <v/>
      </c>
      <c r="I14" s="46">
        <f>B27</f>
        <v>12250</v>
      </c>
      <c r="J14" s="46">
        <f t="shared" si="1"/>
        <v>12250</v>
      </c>
    </row>
    <row r="15">
      <c r="A15" s="45" t="s">
        <v>22</v>
      </c>
      <c r="B15" s="46" t="str">
        <f>'Sheet 1'!B13</f>
        <v/>
      </c>
      <c r="C15" s="46" t="str">
        <f>'Sheet 1'!C13</f>
        <v/>
      </c>
      <c r="D15" s="46" t="str">
        <f>'Sheet 1'!D13</f>
        <v/>
      </c>
      <c r="E15" s="46" t="str">
        <f>'Sheet 1'!E13</f>
        <v/>
      </c>
      <c r="F15" s="46" t="str">
        <f>'Sheet 1'!F13</f>
        <v/>
      </c>
      <c r="G15" s="46" t="str">
        <f>'Sheet 1'!G13</f>
        <v/>
      </c>
      <c r="H15" s="46" t="str">
        <f>'Sheet 1'!H13</f>
        <v/>
      </c>
      <c r="I15" s="46" t="str">
        <f>'Sheet 1'!I13</f>
        <v/>
      </c>
      <c r="J15" s="46"/>
    </row>
    <row r="16">
      <c r="A16" s="42" t="s">
        <v>23</v>
      </c>
      <c r="B16" s="46">
        <f>'Sheet 1'!B14</f>
        <v>150000</v>
      </c>
      <c r="C16" s="46" t="str">
        <f>'Sheet 1'!C14</f>
        <v/>
      </c>
      <c r="D16" s="46" t="str">
        <f>'Sheet 1'!D14</f>
        <v/>
      </c>
      <c r="E16" s="46" t="str">
        <f>'Sheet 1'!E14</f>
        <v/>
      </c>
      <c r="F16" s="46" t="str">
        <f>'Sheet 1'!F14</f>
        <v/>
      </c>
      <c r="G16" s="46" t="str">
        <f>'Sheet 1'!G14</f>
        <v/>
      </c>
      <c r="H16" s="46" t="str">
        <f>'Sheet 1'!H14</f>
        <v/>
      </c>
      <c r="I16" s="46" t="str">
        <f>'Sheet 1'!I14</f>
        <v/>
      </c>
      <c r="J16" s="46">
        <f>B16</f>
        <v>150000</v>
      </c>
    </row>
    <row r="17">
      <c r="A17" s="42" t="s">
        <v>24</v>
      </c>
      <c r="B17" s="46">
        <f>'Sheet 2'!G20</f>
        <v>33100</v>
      </c>
      <c r="C17" s="46" t="str">
        <f>'Sheet 1'!C15</f>
        <v/>
      </c>
      <c r="D17" s="46"/>
      <c r="E17" s="46"/>
      <c r="F17" s="46"/>
      <c r="G17" s="46"/>
      <c r="H17" s="46"/>
      <c r="I17" s="46"/>
      <c r="J17" s="46">
        <f>B17+B28</f>
        <v>69850</v>
      </c>
    </row>
    <row r="18">
      <c r="A18" s="45" t="s">
        <v>25</v>
      </c>
      <c r="B18" s="46" t="str">
        <f>'Sheet 1'!B16</f>
        <v/>
      </c>
      <c r="C18" s="46" t="str">
        <f>'Sheet 1'!C16</f>
        <v/>
      </c>
      <c r="D18" s="46" t="str">
        <f>'Sheet 1'!D16</f>
        <v/>
      </c>
      <c r="E18" s="46" t="str">
        <f>'Sheet 1'!E16</f>
        <v/>
      </c>
      <c r="F18" s="46" t="str">
        <f>'Sheet 1'!F16</f>
        <v/>
      </c>
      <c r="G18" s="46" t="str">
        <f>'Sheet 1'!G16</f>
        <v/>
      </c>
      <c r="H18" s="46" t="str">
        <f>'Sheet 1'!H16</f>
        <v/>
      </c>
      <c r="I18" s="46" t="str">
        <f>'Sheet 1'!I16</f>
        <v/>
      </c>
      <c r="J18" s="48">
        <f>sum(J13:J14)+sum(J16:J17)</f>
        <v>250000</v>
      </c>
    </row>
    <row r="21">
      <c r="A21" s="9" t="s">
        <v>4</v>
      </c>
      <c r="B21" s="10"/>
    </row>
    <row r="22">
      <c r="A22" s="14" t="s">
        <v>6</v>
      </c>
      <c r="B22" s="15" t="s">
        <v>7</v>
      </c>
    </row>
    <row r="23">
      <c r="A23" s="16" t="s">
        <v>9</v>
      </c>
      <c r="B23" s="18">
        <v>60000.0</v>
      </c>
    </row>
    <row r="24">
      <c r="A24" s="16" t="s">
        <v>11</v>
      </c>
      <c r="B24" s="18">
        <v>3000.0</v>
      </c>
    </row>
    <row r="25">
      <c r="A25" s="16" t="s">
        <v>13</v>
      </c>
      <c r="B25" s="18">
        <v>8000.0</v>
      </c>
    </row>
    <row r="26">
      <c r="A26" s="16" t="s">
        <v>15</v>
      </c>
      <c r="B26" s="13">
        <f>B23-sum(B24:B25)</f>
        <v>49000</v>
      </c>
    </row>
    <row r="27">
      <c r="A27" s="16" t="s">
        <v>17</v>
      </c>
      <c r="B27" s="13">
        <f>B26*25%</f>
        <v>12250</v>
      </c>
    </row>
    <row r="28">
      <c r="A28" s="22" t="s">
        <v>18</v>
      </c>
      <c r="B28" s="23">
        <f>B26-B27</f>
        <v>36750</v>
      </c>
    </row>
  </sheetData>
  <mergeCells count="1">
    <mergeCell ref="A21:B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75"/>
  </cols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0" t="s">
        <v>39</v>
      </c>
      <c r="B2" s="51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3" t="s">
        <v>6</v>
      </c>
      <c r="B3" s="43" t="s">
        <v>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2" t="str">
        <f>'Sheet 2'!A3</f>
        <v>Non current assets</v>
      </c>
      <c r="B4" s="49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9" t="str">
        <f>'Sheet 2'!A4</f>
        <v>Leased machinery</v>
      </c>
      <c r="B5" s="46">
        <f>'Sheet 2'!G4</f>
        <v>9500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2" t="str">
        <f>'Sheet 2'!A7</f>
        <v>Current assets</v>
      </c>
      <c r="B6" s="46" t="str">
        <f>'Sheet 2'!G7</f>
        <v/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9" t="str">
        <f>'Sheet 2'!A8</f>
        <v>Cash</v>
      </c>
      <c r="B7" s="46">
        <f>'Sheet 2'!G8</f>
        <v>190000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3" t="str">
        <f>'Sheet 2'!A9</f>
        <v>Total assets</v>
      </c>
      <c r="B8" s="48">
        <f>'Sheet 2'!G9</f>
        <v>199500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9" t="str">
        <f>'Sheet 2'!A10</f>
        <v/>
      </c>
      <c r="B9" s="46" t="str">
        <f>'Sheet 2'!G10</f>
        <v/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2" t="str">
        <f>'Sheet 2'!A11</f>
        <v>Non current liabilities</v>
      </c>
      <c r="B10" s="46" t="str">
        <f>'Sheet 2'!G11</f>
        <v/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9" t="str">
        <f>'Sheet 2'!A12</f>
        <v>Lease liability</v>
      </c>
      <c r="B11" s="46">
        <f>'Sheet 2'!G12</f>
        <v>3500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9" t="str">
        <f>'Sheet 2'!A13</f>
        <v>Deferred tax</v>
      </c>
      <c r="B12" s="46">
        <f>'Sheet 2'!G13</f>
        <v>1500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2" t="str">
        <f>'Sheet 2'!A14</f>
        <v>Current liabilities</v>
      </c>
      <c r="B13" s="46" t="str">
        <f>'Sheet 2'!G14</f>
        <v/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9" t="str">
        <f>'Sheet 2'!A16</f>
        <v>Current tax liability</v>
      </c>
      <c r="B14" s="46">
        <f>'Sheet 2'!G16</f>
        <v>9750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9" t="str">
        <f>'Sheet 2'!A17</f>
        <v>Lease liability</v>
      </c>
      <c r="B15" s="46">
        <f>'Sheet 2'!G17</f>
        <v>1650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9" t="str">
        <f>'Sheet 2'!A18</f>
        <v>Equity</v>
      </c>
      <c r="B16" s="46" t="str">
        <f>'Sheet 2'!G18</f>
        <v/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9" t="str">
        <f>'Sheet 2'!A19</f>
        <v>Share capital</v>
      </c>
      <c r="B17" s="46">
        <f>'Sheet 2'!G19</f>
        <v>150000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9" t="str">
        <f>'Sheet 2'!A20</f>
        <v>Retained earnings</v>
      </c>
      <c r="B18" s="46">
        <f>'Sheet 2'!G20</f>
        <v>33100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3" t="str">
        <f>'Sheet 2'!A21</f>
        <v>Total equity and liability</v>
      </c>
      <c r="B19" s="48">
        <f>'Sheet 2'!G21</f>
        <v>199500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5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mergeCells count="1">
    <mergeCell ref="A2:B2"/>
  </mergeCells>
  <drawing r:id="rId1"/>
</worksheet>
</file>