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B63ECEF-46E6-4955-89FA-2129138E9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hcheylal Chauhan" sheetId="2" r:id="rId1"/>
  </sheets>
  <definedNames>
    <definedName name="_xlnm._FilterDatabase" localSheetId="0" hidden="1">'Achcheylal Chauhan'!$A$6:$W$27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7" i="2" l="1"/>
  <c r="X26" i="2"/>
  <c r="X25" i="2"/>
  <c r="X24" i="2"/>
  <c r="X23" i="2"/>
  <c r="X22" i="2"/>
  <c r="X21" i="2"/>
  <c r="X19" i="2"/>
  <c r="X18" i="2"/>
  <c r="X16" i="2"/>
  <c r="X15" i="2"/>
  <c r="X14" i="2"/>
  <c r="X13" i="2"/>
  <c r="X12" i="2"/>
  <c r="X11" i="2"/>
  <c r="X10" i="2"/>
  <c r="X8" i="2"/>
  <c r="X7" i="2"/>
  <c r="G9" i="2"/>
  <c r="S26" i="2"/>
  <c r="S25" i="2"/>
  <c r="S24" i="2"/>
  <c r="S23" i="2"/>
  <c r="S22" i="2"/>
  <c r="S21" i="2"/>
  <c r="S19" i="2"/>
  <c r="S18" i="2"/>
  <c r="S16" i="2"/>
  <c r="S15" i="2"/>
  <c r="S14" i="2"/>
  <c r="S13" i="2"/>
  <c r="S12" i="2"/>
  <c r="S11" i="2"/>
  <c r="S10" i="2"/>
  <c r="S8" i="2"/>
  <c r="S7" i="2"/>
  <c r="R27" i="2"/>
  <c r="X27" i="2" s="1"/>
  <c r="Q27" i="2"/>
  <c r="K27" i="2"/>
  <c r="J27" i="2"/>
  <c r="G27" i="2"/>
  <c r="R20" i="2"/>
  <c r="X20" i="2" s="1"/>
  <c r="Q20" i="2"/>
  <c r="K20" i="2"/>
  <c r="J20" i="2"/>
  <c r="G20" i="2"/>
  <c r="H26" i="2"/>
  <c r="W26" i="2"/>
  <c r="W25" i="2"/>
  <c r="W24" i="2"/>
  <c r="W19" i="2"/>
  <c r="L19" i="2"/>
  <c r="H19" i="2"/>
  <c r="R17" i="2"/>
  <c r="Q17" i="2"/>
  <c r="K17" i="2"/>
  <c r="J17" i="2"/>
  <c r="G17" i="2"/>
  <c r="L16" i="2"/>
  <c r="L15" i="2"/>
  <c r="L14" i="2"/>
  <c r="L13" i="2"/>
  <c r="H16" i="2"/>
  <c r="H15" i="2"/>
  <c r="H14" i="2"/>
  <c r="H13" i="2"/>
  <c r="W16" i="2"/>
  <c r="W15" i="2"/>
  <c r="W14" i="2"/>
  <c r="W13" i="2"/>
  <c r="W12" i="2"/>
  <c r="L12" i="2"/>
  <c r="H12" i="2"/>
  <c r="R9" i="2"/>
  <c r="Q9" i="2"/>
  <c r="W11" i="2"/>
  <c r="W10" i="2"/>
  <c r="W8" i="2"/>
  <c r="S9" i="2" l="1"/>
  <c r="X9" i="2"/>
  <c r="S17" i="2"/>
  <c r="S20" i="2"/>
  <c r="S27" i="2"/>
  <c r="L26" i="2"/>
  <c r="F20" i="2"/>
  <c r="H20" i="2" s="1"/>
  <c r="F27" i="2"/>
  <c r="F17" i="2"/>
  <c r="W22" i="2"/>
  <c r="L22" i="2"/>
  <c r="H22" i="2"/>
  <c r="W20" i="2"/>
  <c r="L20" i="2"/>
  <c r="W27" i="2"/>
  <c r="H27" i="2" l="1"/>
  <c r="L27" i="2"/>
  <c r="W17" i="2" l="1"/>
  <c r="W9" i="2"/>
  <c r="J9" i="2"/>
  <c r="K9" i="2"/>
  <c r="F9" i="2"/>
  <c r="W23" i="2"/>
  <c r="W21" i="2"/>
  <c r="W18" i="2"/>
  <c r="W7" i="2"/>
  <c r="L8" i="2"/>
  <c r="L18" i="2"/>
  <c r="L21" i="2"/>
  <c r="L10" i="2"/>
  <c r="L23" i="2"/>
  <c r="L24" i="2"/>
  <c r="L25" i="2"/>
  <c r="L11" i="2"/>
  <c r="L7" i="2"/>
  <c r="H8" i="2"/>
  <c r="H18" i="2"/>
  <c r="H21" i="2"/>
  <c r="H10" i="2"/>
  <c r="H23" i="2"/>
  <c r="H24" i="2"/>
  <c r="H25" i="2"/>
  <c r="H11" i="2"/>
  <c r="H7" i="2"/>
  <c r="H9" i="2" l="1"/>
  <c r="L9" i="2"/>
  <c r="L17" i="2"/>
  <c r="H17" i="2"/>
</calcChain>
</file>

<file path=xl/sharedStrings.xml><?xml version="1.0" encoding="utf-8"?>
<sst xmlns="http://schemas.openxmlformats.org/spreadsheetml/2006/main" count="93" uniqueCount="72">
  <si>
    <t>SN</t>
  </si>
  <si>
    <t>Crop</t>
  </si>
  <si>
    <t>Emp. Name:-</t>
  </si>
  <si>
    <t>Emp. Code:-</t>
  </si>
  <si>
    <t>SP Code</t>
  </si>
  <si>
    <t>Production Code</t>
  </si>
  <si>
    <t>Targeted Area</t>
  </si>
  <si>
    <t>Dispatched Area</t>
  </si>
  <si>
    <t>Achivment%</t>
  </si>
  <si>
    <t>Area in AC</t>
  </si>
  <si>
    <t>Targeted Qty</t>
  </si>
  <si>
    <t>Procured Qty</t>
  </si>
  <si>
    <t>Achivement%</t>
  </si>
  <si>
    <t>Qty</t>
  </si>
  <si>
    <t>Germination of all Qty</t>
  </si>
  <si>
    <t>GP of all Qty</t>
  </si>
  <si>
    <t>Achchey Lal Chauhan</t>
  </si>
  <si>
    <t>HYBRID CHILLI</t>
  </si>
  <si>
    <t>OP BITTER GOURD</t>
  </si>
  <si>
    <t>HYBRID TOMATO</t>
  </si>
  <si>
    <t>CLUSTER BEAN</t>
  </si>
  <si>
    <t>OK-01</t>
  </si>
  <si>
    <t>OK-02</t>
  </si>
  <si>
    <t>K</t>
  </si>
  <si>
    <t>BG-01</t>
  </si>
  <si>
    <t>TH-07</t>
  </si>
  <si>
    <t>TO-08</t>
  </si>
  <si>
    <t>CB-01</t>
  </si>
  <si>
    <t>Targeted Delivery Days</t>
  </si>
  <si>
    <t>Dispatched Delivery Days</t>
  </si>
  <si>
    <t>Total</t>
  </si>
  <si>
    <t>All OP BHINDI</t>
  </si>
  <si>
    <t>OP BHINDI</t>
  </si>
  <si>
    <t>HYBRID BHINDI</t>
  </si>
  <si>
    <t>All OP CROP</t>
  </si>
  <si>
    <t>ALL</t>
  </si>
  <si>
    <t>Germination &amp; GP %</t>
  </si>
  <si>
    <t>AK243</t>
  </si>
  <si>
    <t>AK244</t>
  </si>
  <si>
    <t>AK245</t>
  </si>
  <si>
    <t>AL133</t>
  </si>
  <si>
    <t>COWPEA</t>
  </si>
  <si>
    <t>DOLICHOS</t>
  </si>
  <si>
    <t>AK810</t>
  </si>
  <si>
    <t>AK811</t>
  </si>
  <si>
    <t>AK812</t>
  </si>
  <si>
    <t>CW-01</t>
  </si>
  <si>
    <t>CW-02</t>
  </si>
  <si>
    <t>CW-04</t>
  </si>
  <si>
    <t>AK901</t>
  </si>
  <si>
    <t>AK893</t>
  </si>
  <si>
    <t>DC-02</t>
  </si>
  <si>
    <t>DC-04</t>
  </si>
  <si>
    <t>AK241XAK242</t>
  </si>
  <si>
    <t>AK333XAK334</t>
  </si>
  <si>
    <t>AK333</t>
  </si>
  <si>
    <t>AK237XAK238</t>
  </si>
  <si>
    <t>CE-01</t>
  </si>
  <si>
    <t>AK831XAK832</t>
  </si>
  <si>
    <t>AK877XAK878</t>
  </si>
  <si>
    <t>AK835XAK836</t>
  </si>
  <si>
    <t>AK829XAK830</t>
  </si>
  <si>
    <t>TM-09</t>
  </si>
  <si>
    <t>TR-05</t>
  </si>
  <si>
    <t>Assisment Year- 2023</t>
  </si>
  <si>
    <t>Procurement Price 22-23</t>
  </si>
  <si>
    <t>All HYBRID TOMATO</t>
  </si>
  <si>
    <t>ALL HYBRID BHINDI</t>
  </si>
  <si>
    <t>ALL HYBRID CHLLI</t>
  </si>
  <si>
    <t>Procurement Price 23-24</t>
  </si>
  <si>
    <t>Increase Procurement Price 23-24</t>
  </si>
  <si>
    <t>Increase Procurement Price in % 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</si>
</sst>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43" formatCode="_ * #,##0.00_ ;_ * \-#,##0.00_ ;_ * &quot;-&quot;??_ ;_ @_ "/>
    <numFmt numFmtId="164" formatCode="_(* #,##0.00_);_(* \(#,##0.00\);_(* &quot;-&quot;??_);_(@_)"/>
    <numFmt numFmtId="165" formatCode="_ * #,##0.00_ ;_ * \-#,##0.00_ ;_ * &quot;-&quot;_ ;_ @_ "/>
    <numFmt numFmtId="166" formatCode="_(* #,##0_);_(* \(#,##0\);_(* &quot;-&quot;??_);_(@_)"/>
    <numFmt numFmtId="167" formatCode="_ * #,##0_ ;_ * \-#,##0_ ;_ * &quot;-&quot;??_ ;_ @_ "/>
    <numFmt numFmtId="168" formatCode="0.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right" wrapText="1"/>
    </xf>
    <xf numFmtId="2" fontId="0" fillId="0" borderId="1" xfId="0" applyNumberFormat="1" applyBorder="1"/>
    <xf numFmtId="0" fontId="0" fillId="0" borderId="1" xfId="0" applyBorder="1" applyAlignment="1">
      <alignment horizontal="right"/>
    </xf>
    <xf numFmtId="0" fontId="0" fillId="5" borderId="1" xfId="0" applyFill="1" applyBorder="1"/>
    <xf numFmtId="164" fontId="4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2" fontId="0" fillId="5" borderId="1" xfId="0" applyNumberFormat="1" applyFill="1" applyBorder="1"/>
    <xf numFmtId="166" fontId="5" fillId="5" borderId="1" xfId="1" applyNumberFormat="1" applyFont="1" applyFill="1" applyBorder="1" applyAlignment="1">
      <alignment horizontal="center" vertical="center"/>
    </xf>
    <xf numFmtId="41" fontId="3" fillId="5" borderId="1" xfId="0" applyNumberFormat="1" applyFont="1" applyFill="1" applyBorder="1" applyAlignment="1">
      <alignment horizontal="right" wrapText="1"/>
    </xf>
    <xf numFmtId="0" fontId="0" fillId="5" borderId="1" xfId="0" applyFill="1" applyBorder="1" applyAlignment="1">
      <alignment horizontal="right"/>
    </xf>
    <xf numFmtId="165" fontId="5" fillId="5" borderId="1" xfId="0" applyNumberFormat="1" applyFont="1" applyFill="1" applyBorder="1" applyAlignment="1">
      <alignment horizontal="center" vertical="center" wrapText="1"/>
    </xf>
    <xf numFmtId="41" fontId="5" fillId="5" borderId="1" xfId="0" applyNumberFormat="1" applyFont="1" applyFill="1" applyBorder="1" applyAlignment="1">
      <alignment horizontal="right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6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167" fontId="6" fillId="0" borderId="1" xfId="0" applyNumberFormat="1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41" fontId="3" fillId="5" borderId="1" xfId="0" applyNumberFormat="1" applyFont="1" applyFill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 wrapText="1"/>
    </xf>
    <xf numFmtId="41" fontId="5" fillId="5" borderId="1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wrapText="1"/>
    </xf>
    <xf numFmtId="168" fontId="0" fillId="0" borderId="1" xfId="0" applyNumberFormat="1" applyBorder="1"/>
    <xf numFmtId="168" fontId="0" fillId="5" borderId="1" xfId="0" applyNumberFormat="1" applyFill="1" applyBorder="1"/>
    <xf numFmtId="165" fontId="3" fillId="5" borderId="1" xfId="0" applyNumberFormat="1" applyFont="1" applyFill="1" applyBorder="1" applyAlignment="1">
      <alignment horizontal="right" wrapText="1"/>
    </xf>
    <xf numFmtId="165" fontId="5" fillId="0" borderId="1" xfId="0" applyNumberFormat="1" applyFont="1" applyBorder="1" applyAlignment="1">
      <alignment horizontal="right" wrapText="1"/>
    </xf>
    <xf numFmtId="165" fontId="5" fillId="5" borderId="1" xfId="0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BD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3B3C-DC29-4875-8AB6-F7BF48462C92}">
  <dimension ref="A1:X27"/>
  <sheetViews>
    <sheetView tabSelected="1" zoomScale="113" workbookViewId="0">
      <selection activeCell="V3" sqref="V3"/>
    </sheetView>
  </sheetViews>
  <sheetFormatPr defaultRowHeight="14.4" x14ac:dyDescent="0.3"/>
  <cols>
    <col min="1" max="1" width="7.6640625" customWidth="1"/>
    <col min="2" max="2" width="17.6640625" customWidth="1"/>
    <col min="3" max="3" width="13.109375" customWidth="1"/>
    <col min="4" max="4" width="10.88671875" customWidth="1"/>
    <col min="5" max="5" width="1.33203125" customWidth="1"/>
    <col min="6" max="6" width="10.33203125" customWidth="1"/>
    <col min="7" max="7" width="11.109375" customWidth="1"/>
    <col min="8" max="8" width="11.33203125" customWidth="1"/>
    <col min="9" max="9" width="1.33203125" customWidth="1"/>
    <col min="10" max="10" width="10.6640625" bestFit="1" customWidth="1"/>
    <col min="11" max="11" width="12.5546875" customWidth="1"/>
    <col min="13" max="13" width="1.33203125" customWidth="1"/>
    <col min="14" max="14" width="12.109375" customWidth="1"/>
    <col min="16" max="16" width="1.33203125" customWidth="1"/>
    <col min="17" max="17" width="13" customWidth="1"/>
    <col min="18" max="18" width="11.44140625" customWidth="1"/>
    <col min="19" max="19" width="13.44140625" customWidth="1"/>
    <col min="20" max="20" width="1.33203125" customWidth="1"/>
    <col min="21" max="22" width="14.33203125" customWidth="1"/>
    <col min="23" max="23" width="9.5546875" bestFit="1" customWidth="1"/>
    <col min="24" max="24" width="13.5546875" customWidth="1"/>
    <col min="28" max="28" width="14.109375" bestFit="1" customWidth="1"/>
  </cols>
  <sheetData>
    <row r="1" spans="1:24" ht="18" x14ac:dyDescent="0.35">
      <c r="A1" s="3" t="s">
        <v>64</v>
      </c>
      <c r="B1" s="3"/>
      <c r="C1" s="3"/>
    </row>
    <row r="2" spans="1:24" ht="18" x14ac:dyDescent="0.35">
      <c r="A2" s="3" t="s">
        <v>2</v>
      </c>
      <c r="B2" s="3"/>
      <c r="C2" s="3" t="s">
        <v>16</v>
      </c>
    </row>
    <row r="3" spans="1:24" ht="18" x14ac:dyDescent="0.35">
      <c r="A3" s="3" t="s">
        <v>3</v>
      </c>
      <c r="B3" s="3"/>
      <c r="C3" s="3">
        <v>187</v>
      </c>
    </row>
    <row r="5" spans="1:24" s="2" customFormat="1" ht="15" customHeight="1" x14ac:dyDescent="0.3">
      <c r="A5" s="49" t="s">
        <v>0</v>
      </c>
      <c r="B5" s="49" t="s">
        <v>1</v>
      </c>
      <c r="C5" s="49" t="s">
        <v>4</v>
      </c>
      <c r="D5" s="49" t="s">
        <v>5</v>
      </c>
      <c r="E5" s="51"/>
      <c r="F5" s="50" t="s">
        <v>9</v>
      </c>
      <c r="G5" s="50"/>
      <c r="H5" s="50"/>
      <c r="I5" s="51"/>
      <c r="J5" s="53" t="s">
        <v>13</v>
      </c>
      <c r="K5" s="53"/>
      <c r="L5" s="53"/>
      <c r="M5" s="51"/>
      <c r="N5" s="54" t="s">
        <v>36</v>
      </c>
      <c r="O5" s="55"/>
      <c r="P5" s="51"/>
      <c r="Q5" s="49" t="s">
        <v>65</v>
      </c>
      <c r="R5" s="49" t="s">
        <v>69</v>
      </c>
      <c r="S5" s="50" t="s">
        <v>70</v>
      </c>
      <c r="T5" s="51"/>
      <c r="U5" s="50" t="s">
        <v>28</v>
      </c>
      <c r="V5" s="53" t="s">
        <v>29</v>
      </c>
      <c r="W5" s="53" t="s">
        <v>12</v>
      </c>
      <c r="X5" s="50" t="s">
        <v>71</v>
      </c>
    </row>
    <row r="6" spans="1:24" ht="44.25" customHeight="1" x14ac:dyDescent="0.3">
      <c r="A6" s="49"/>
      <c r="B6" s="49"/>
      <c r="C6" s="49"/>
      <c r="D6" s="49"/>
      <c r="E6" s="52"/>
      <c r="F6" s="4" t="s">
        <v>6</v>
      </c>
      <c r="G6" s="4" t="s">
        <v>7</v>
      </c>
      <c r="H6" s="4" t="s">
        <v>8</v>
      </c>
      <c r="I6" s="52"/>
      <c r="J6" s="5" t="s">
        <v>10</v>
      </c>
      <c r="K6" s="5" t="s">
        <v>11</v>
      </c>
      <c r="L6" s="5" t="s">
        <v>12</v>
      </c>
      <c r="M6" s="52"/>
      <c r="N6" s="4" t="s">
        <v>14</v>
      </c>
      <c r="O6" s="4" t="s">
        <v>15</v>
      </c>
      <c r="P6" s="52"/>
      <c r="Q6" s="49"/>
      <c r="R6" s="49"/>
      <c r="S6" s="50"/>
      <c r="T6" s="52"/>
      <c r="U6" s="50"/>
      <c r="V6" s="53"/>
      <c r="W6" s="53"/>
      <c r="X6" s="50"/>
    </row>
    <row r="7" spans="1:24" x14ac:dyDescent="0.3">
      <c r="A7" s="1">
        <v>1</v>
      </c>
      <c r="B7" s="6" t="s">
        <v>32</v>
      </c>
      <c r="C7" s="10" t="s">
        <v>37</v>
      </c>
      <c r="D7" s="6" t="s">
        <v>21</v>
      </c>
      <c r="E7" s="34"/>
      <c r="F7" s="12">
        <v>200</v>
      </c>
      <c r="G7" s="12">
        <v>184.5</v>
      </c>
      <c r="H7" s="19">
        <f>G7*100/F7</f>
        <v>92.25</v>
      </c>
      <c r="I7" s="34"/>
      <c r="J7" s="16">
        <v>50000</v>
      </c>
      <c r="K7" s="43">
        <v>52244.84</v>
      </c>
      <c r="L7" s="19">
        <f>K7*100/J7</f>
        <v>104.48968000000001</v>
      </c>
      <c r="M7" s="34"/>
      <c r="N7" s="1">
        <v>87.6</v>
      </c>
      <c r="O7" s="1">
        <v>100</v>
      </c>
      <c r="P7" s="34"/>
      <c r="Q7" s="1">
        <v>81.430000000000007</v>
      </c>
      <c r="R7" s="1">
        <v>87.11</v>
      </c>
      <c r="S7" s="1">
        <f>R7-Q7</f>
        <v>5.6799999999999926</v>
      </c>
      <c r="T7" s="34"/>
      <c r="U7" s="1">
        <v>140</v>
      </c>
      <c r="V7" s="1">
        <v>130</v>
      </c>
      <c r="W7" s="44">
        <f>U7*100/V7</f>
        <v>107.69230769230769</v>
      </c>
      <c r="X7">
        <f>R7*100/Q7-100</f>
        <v>6.9753162225224088</v>
      </c>
    </row>
    <row r="8" spans="1:24" x14ac:dyDescent="0.3">
      <c r="A8" s="1">
        <v>2</v>
      </c>
      <c r="B8" s="6" t="s">
        <v>32</v>
      </c>
      <c r="C8" s="10" t="s">
        <v>38</v>
      </c>
      <c r="D8" s="7" t="s">
        <v>22</v>
      </c>
      <c r="E8" s="34"/>
      <c r="F8" s="12">
        <v>650</v>
      </c>
      <c r="G8" s="12">
        <v>500.93</v>
      </c>
      <c r="H8" s="19">
        <f t="shared" ref="H8:H27" si="0">G8*100/F8</f>
        <v>77.066153846153853</v>
      </c>
      <c r="I8" s="34"/>
      <c r="J8" s="16">
        <v>250000</v>
      </c>
      <c r="K8" s="43">
        <v>213333.22</v>
      </c>
      <c r="L8" s="19">
        <f t="shared" ref="L8:L27" si="1">K8*100/J8</f>
        <v>85.333287999999996</v>
      </c>
      <c r="M8" s="34"/>
      <c r="N8" s="1">
        <v>92.15</v>
      </c>
      <c r="O8" s="1">
        <v>100</v>
      </c>
      <c r="P8" s="34"/>
      <c r="Q8" s="1">
        <v>80.87</v>
      </c>
      <c r="R8" s="1">
        <v>88.23</v>
      </c>
      <c r="S8" s="1">
        <f t="shared" ref="S8:S27" si="2">R8-Q8</f>
        <v>7.3599999999999994</v>
      </c>
      <c r="T8" s="34"/>
      <c r="U8" s="1">
        <v>140</v>
      </c>
      <c r="V8" s="1">
        <v>130</v>
      </c>
      <c r="W8" s="44">
        <f>U8*100/V8</f>
        <v>107.69230769230769</v>
      </c>
      <c r="X8">
        <f t="shared" ref="X8:X27" si="3">R8*100/Q8-100</f>
        <v>9.1010263385680616</v>
      </c>
    </row>
    <row r="9" spans="1:24" ht="21.75" customHeight="1" x14ac:dyDescent="0.3">
      <c r="A9" s="21"/>
      <c r="B9" s="22" t="s">
        <v>31</v>
      </c>
      <c r="C9" s="23" t="s">
        <v>35</v>
      </c>
      <c r="D9" s="22" t="s">
        <v>35</v>
      </c>
      <c r="E9" s="34"/>
      <c r="F9" s="24">
        <f>SUM(F7:F8)</f>
        <v>850</v>
      </c>
      <c r="G9" s="24">
        <f>SUM(G7:G8)</f>
        <v>685.43000000000006</v>
      </c>
      <c r="H9" s="25">
        <f t="shared" si="0"/>
        <v>80.638823529411766</v>
      </c>
      <c r="I9" s="34"/>
      <c r="J9" s="26">
        <f>SUM(J7:J8)</f>
        <v>300000</v>
      </c>
      <c r="K9" s="46">
        <f>SUM(K7:K8)</f>
        <v>265578.06</v>
      </c>
      <c r="L9" s="25">
        <f t="shared" si="1"/>
        <v>88.526020000000003</v>
      </c>
      <c r="M9" s="34"/>
      <c r="N9" s="21">
        <v>89.87</v>
      </c>
      <c r="O9" s="21">
        <v>100</v>
      </c>
      <c r="P9" s="34"/>
      <c r="Q9" s="21">
        <f>SUM(Q7:Q8)</f>
        <v>162.30000000000001</v>
      </c>
      <c r="R9" s="21">
        <f>SUM(R7:R8)</f>
        <v>175.34</v>
      </c>
      <c r="S9" s="1">
        <f>R9-Q9</f>
        <v>13.039999999999992</v>
      </c>
      <c r="T9" s="34"/>
      <c r="U9" s="21">
        <v>140</v>
      </c>
      <c r="V9" s="21">
        <v>130</v>
      </c>
      <c r="W9" s="45">
        <f t="shared" ref="W9:W27" si="4">U9*100/V9</f>
        <v>107.69230769230769</v>
      </c>
      <c r="X9">
        <f t="shared" si="3"/>
        <v>8.0345040049291327</v>
      </c>
    </row>
    <row r="10" spans="1:24" x14ac:dyDescent="0.3">
      <c r="A10" s="1">
        <v>3</v>
      </c>
      <c r="B10" s="7" t="s">
        <v>18</v>
      </c>
      <c r="C10" s="10" t="s">
        <v>39</v>
      </c>
      <c r="D10" s="7" t="s">
        <v>24</v>
      </c>
      <c r="E10" s="34"/>
      <c r="F10" s="12">
        <v>120</v>
      </c>
      <c r="G10" s="12">
        <v>53.97</v>
      </c>
      <c r="H10" s="19">
        <f>G10*100/F10</f>
        <v>44.975000000000001</v>
      </c>
      <c r="I10" s="34"/>
      <c r="J10" s="17">
        <v>20000</v>
      </c>
      <c r="K10" s="43">
        <v>4757.2</v>
      </c>
      <c r="L10" s="19">
        <f>K10*100/J10</f>
        <v>23.786000000000001</v>
      </c>
      <c r="M10" s="34"/>
      <c r="N10" s="1">
        <v>87.61</v>
      </c>
      <c r="O10" s="1">
        <v>99.73</v>
      </c>
      <c r="P10" s="34"/>
      <c r="Q10" s="1">
        <v>377.63</v>
      </c>
      <c r="R10" s="1">
        <v>428.49</v>
      </c>
      <c r="S10" s="1">
        <f t="shared" si="2"/>
        <v>50.860000000000014</v>
      </c>
      <c r="T10" s="34"/>
      <c r="U10" s="1">
        <v>140</v>
      </c>
      <c r="V10" s="1">
        <v>130</v>
      </c>
      <c r="W10" s="44">
        <f t="shared" si="4"/>
        <v>107.69230769230769</v>
      </c>
      <c r="X10">
        <f t="shared" si="3"/>
        <v>13.468209623176122</v>
      </c>
    </row>
    <row r="11" spans="1:24" x14ac:dyDescent="0.3">
      <c r="A11" s="1">
        <v>4</v>
      </c>
      <c r="B11" s="10" t="s">
        <v>20</v>
      </c>
      <c r="C11" s="10" t="s">
        <v>40</v>
      </c>
      <c r="D11" s="10" t="s">
        <v>27</v>
      </c>
      <c r="E11" s="34"/>
      <c r="F11" s="15">
        <v>150</v>
      </c>
      <c r="G11" s="15">
        <v>104.84</v>
      </c>
      <c r="H11" s="19">
        <f>G11*100/F11</f>
        <v>69.893333333333331</v>
      </c>
      <c r="I11" s="34"/>
      <c r="J11" s="35">
        <v>30000</v>
      </c>
      <c r="K11" s="47">
        <v>22415.82</v>
      </c>
      <c r="L11" s="19">
        <f>K11*100/J11</f>
        <v>74.719399999999993</v>
      </c>
      <c r="M11" s="34"/>
      <c r="N11" s="1">
        <v>87.38</v>
      </c>
      <c r="O11" s="19">
        <v>100</v>
      </c>
      <c r="P11" s="34"/>
      <c r="Q11" s="20">
        <v>130</v>
      </c>
      <c r="R11" s="1">
        <v>150</v>
      </c>
      <c r="S11" s="1">
        <f t="shared" si="2"/>
        <v>20</v>
      </c>
      <c r="T11" s="34"/>
      <c r="U11" s="1">
        <v>140</v>
      </c>
      <c r="V11" s="1">
        <v>130</v>
      </c>
      <c r="W11" s="44">
        <f t="shared" si="4"/>
        <v>107.69230769230769</v>
      </c>
      <c r="X11">
        <f t="shared" si="3"/>
        <v>15.384615384615387</v>
      </c>
    </row>
    <row r="12" spans="1:24" x14ac:dyDescent="0.3">
      <c r="A12" s="1">
        <v>5</v>
      </c>
      <c r="B12" s="10" t="s">
        <v>41</v>
      </c>
      <c r="C12" s="10" t="s">
        <v>43</v>
      </c>
      <c r="D12" s="10" t="s">
        <v>46</v>
      </c>
      <c r="E12" s="34"/>
      <c r="F12" s="15">
        <v>10</v>
      </c>
      <c r="G12" s="15">
        <v>6.12</v>
      </c>
      <c r="H12" s="19">
        <f>G12*100/F12</f>
        <v>61.2</v>
      </c>
      <c r="I12" s="34"/>
      <c r="J12" s="35">
        <v>2000</v>
      </c>
      <c r="K12" s="47">
        <v>849.5</v>
      </c>
      <c r="L12" s="19">
        <f>K12*100/J12</f>
        <v>42.475000000000001</v>
      </c>
      <c r="M12" s="34"/>
      <c r="N12" s="1">
        <v>89.21</v>
      </c>
      <c r="O12" s="19">
        <v>100</v>
      </c>
      <c r="P12" s="34"/>
      <c r="Q12" s="20">
        <v>90</v>
      </c>
      <c r="R12" s="1">
        <v>90</v>
      </c>
      <c r="S12" s="1">
        <f t="shared" si="2"/>
        <v>0</v>
      </c>
      <c r="T12" s="34"/>
      <c r="U12" s="1">
        <v>120</v>
      </c>
      <c r="V12" s="1">
        <v>110</v>
      </c>
      <c r="W12" s="44">
        <f t="shared" si="4"/>
        <v>109.09090909090909</v>
      </c>
      <c r="X12">
        <f t="shared" si="3"/>
        <v>0</v>
      </c>
    </row>
    <row r="13" spans="1:24" x14ac:dyDescent="0.3">
      <c r="A13" s="1">
        <v>6</v>
      </c>
      <c r="B13" s="10" t="s">
        <v>41</v>
      </c>
      <c r="C13" s="10" t="s">
        <v>44</v>
      </c>
      <c r="D13" s="10" t="s">
        <v>47</v>
      </c>
      <c r="E13" s="34"/>
      <c r="F13" s="15">
        <v>10</v>
      </c>
      <c r="G13" s="15">
        <v>3.52</v>
      </c>
      <c r="H13" s="19">
        <f t="shared" ref="H13:H16" si="5">G13*100/F13</f>
        <v>35.200000000000003</v>
      </c>
      <c r="I13" s="34"/>
      <c r="J13" s="35">
        <v>2000</v>
      </c>
      <c r="K13" s="47">
        <v>561.78</v>
      </c>
      <c r="L13" s="19">
        <f t="shared" ref="L13:L16" si="6">K13*100/J13</f>
        <v>28.088999999999999</v>
      </c>
      <c r="M13" s="34"/>
      <c r="N13" s="19">
        <v>80</v>
      </c>
      <c r="O13" s="19">
        <v>100</v>
      </c>
      <c r="P13" s="34"/>
      <c r="Q13" s="20">
        <v>85</v>
      </c>
      <c r="R13" s="1">
        <v>85</v>
      </c>
      <c r="S13" s="1">
        <f t="shared" si="2"/>
        <v>0</v>
      </c>
      <c r="T13" s="34"/>
      <c r="U13" s="1">
        <v>120</v>
      </c>
      <c r="V13" s="1">
        <v>110</v>
      </c>
      <c r="W13" s="44">
        <f t="shared" si="4"/>
        <v>109.09090909090909</v>
      </c>
      <c r="X13">
        <f t="shared" si="3"/>
        <v>0</v>
      </c>
    </row>
    <row r="14" spans="1:24" x14ac:dyDescent="0.3">
      <c r="A14" s="1">
        <v>7</v>
      </c>
      <c r="B14" s="10" t="s">
        <v>41</v>
      </c>
      <c r="C14" s="10" t="s">
        <v>45</v>
      </c>
      <c r="D14" s="10" t="s">
        <v>48</v>
      </c>
      <c r="E14" s="34"/>
      <c r="F14" s="15">
        <v>2</v>
      </c>
      <c r="G14" s="15">
        <v>1.1299999999999999</v>
      </c>
      <c r="H14" s="19">
        <f t="shared" si="5"/>
        <v>56.499999999999993</v>
      </c>
      <c r="I14" s="34"/>
      <c r="J14" s="35">
        <v>200</v>
      </c>
      <c r="K14" s="47">
        <v>286.76</v>
      </c>
      <c r="L14" s="19">
        <f t="shared" si="6"/>
        <v>143.38</v>
      </c>
      <c r="M14" s="34"/>
      <c r="N14" s="1">
        <v>94.15</v>
      </c>
      <c r="O14" s="19">
        <v>100</v>
      </c>
      <c r="P14" s="34"/>
      <c r="Q14" s="20">
        <v>170</v>
      </c>
      <c r="R14" s="1">
        <v>170</v>
      </c>
      <c r="S14" s="1">
        <f t="shared" si="2"/>
        <v>0</v>
      </c>
      <c r="T14" s="34"/>
      <c r="U14" s="1">
        <v>120</v>
      </c>
      <c r="V14" s="1">
        <v>110</v>
      </c>
      <c r="W14" s="44">
        <f t="shared" si="4"/>
        <v>109.09090909090909</v>
      </c>
      <c r="X14">
        <f t="shared" si="3"/>
        <v>0</v>
      </c>
    </row>
    <row r="15" spans="1:24" x14ac:dyDescent="0.3">
      <c r="A15" s="1">
        <v>8</v>
      </c>
      <c r="B15" s="10" t="s">
        <v>42</v>
      </c>
      <c r="C15" s="10" t="s">
        <v>49</v>
      </c>
      <c r="D15" s="10" t="s">
        <v>51</v>
      </c>
      <c r="E15" s="34"/>
      <c r="F15" s="35">
        <v>2</v>
      </c>
      <c r="G15" s="15">
        <v>1.68</v>
      </c>
      <c r="H15" s="19">
        <f t="shared" si="5"/>
        <v>84</v>
      </c>
      <c r="I15" s="34"/>
      <c r="J15" s="35">
        <v>1000</v>
      </c>
      <c r="K15" s="47">
        <v>1152.1199999999999</v>
      </c>
      <c r="L15" s="19">
        <f t="shared" si="6"/>
        <v>115.21199999999999</v>
      </c>
      <c r="M15" s="34"/>
      <c r="N15" s="1">
        <v>85.96</v>
      </c>
      <c r="O15" s="19">
        <v>100</v>
      </c>
      <c r="P15" s="34"/>
      <c r="Q15" s="20">
        <v>125</v>
      </c>
      <c r="R15" s="1">
        <v>125</v>
      </c>
      <c r="S15" s="1">
        <f t="shared" si="2"/>
        <v>0</v>
      </c>
      <c r="T15" s="34"/>
      <c r="U15" s="1">
        <v>120</v>
      </c>
      <c r="V15" s="1">
        <v>110</v>
      </c>
      <c r="W15" s="44">
        <f t="shared" si="4"/>
        <v>109.09090909090909</v>
      </c>
      <c r="X15">
        <f t="shared" si="3"/>
        <v>0</v>
      </c>
    </row>
    <row r="16" spans="1:24" x14ac:dyDescent="0.3">
      <c r="A16" s="1">
        <v>9</v>
      </c>
      <c r="B16" s="10" t="s">
        <v>42</v>
      </c>
      <c r="C16" s="10" t="s">
        <v>50</v>
      </c>
      <c r="D16" s="10" t="s">
        <v>52</v>
      </c>
      <c r="E16" s="34"/>
      <c r="F16" s="35">
        <v>12</v>
      </c>
      <c r="G16" s="15">
        <v>11.83</v>
      </c>
      <c r="H16" s="19">
        <f t="shared" si="5"/>
        <v>98.583333333333329</v>
      </c>
      <c r="I16" s="34"/>
      <c r="J16" s="35">
        <v>5000</v>
      </c>
      <c r="K16" s="47">
        <v>6033.08</v>
      </c>
      <c r="L16" s="19">
        <f t="shared" si="6"/>
        <v>120.66160000000001</v>
      </c>
      <c r="M16" s="34"/>
      <c r="N16" s="1">
        <v>85.34</v>
      </c>
      <c r="O16" s="19">
        <v>100</v>
      </c>
      <c r="P16" s="34"/>
      <c r="Q16" s="20">
        <v>125</v>
      </c>
      <c r="R16" s="1">
        <v>125</v>
      </c>
      <c r="S16" s="1">
        <f t="shared" si="2"/>
        <v>0</v>
      </c>
      <c r="T16" s="34"/>
      <c r="U16" s="1">
        <v>120</v>
      </c>
      <c r="V16" s="1">
        <v>110</v>
      </c>
      <c r="W16" s="44">
        <f t="shared" si="4"/>
        <v>109.09090909090909</v>
      </c>
      <c r="X16">
        <f t="shared" si="3"/>
        <v>0</v>
      </c>
    </row>
    <row r="17" spans="1:24" ht="21" customHeight="1" x14ac:dyDescent="0.3">
      <c r="A17" s="21" t="s">
        <v>30</v>
      </c>
      <c r="B17" s="22" t="s">
        <v>34</v>
      </c>
      <c r="C17" s="23" t="s">
        <v>35</v>
      </c>
      <c r="D17" s="22" t="s">
        <v>35</v>
      </c>
      <c r="E17" s="34"/>
      <c r="F17" s="37">
        <f>SUM(F10:F16)</f>
        <v>306</v>
      </c>
      <c r="G17" s="24">
        <f>SUM(G10:G16)</f>
        <v>183.09000000000003</v>
      </c>
      <c r="H17" s="25">
        <f>G17*100/F17</f>
        <v>59.833333333333343</v>
      </c>
      <c r="I17" s="34"/>
      <c r="J17" s="26">
        <f>SUM(J10:J16)</f>
        <v>60200</v>
      </c>
      <c r="K17" s="27">
        <f>SUM(K10:K16)</f>
        <v>36056.259999999995</v>
      </c>
      <c r="L17" s="25">
        <f>K17*100/J17</f>
        <v>59.894119601328896</v>
      </c>
      <c r="M17" s="34"/>
      <c r="N17" s="25">
        <v>87.09</v>
      </c>
      <c r="O17" s="21">
        <v>99.96</v>
      </c>
      <c r="P17" s="34"/>
      <c r="Q17" s="28">
        <f>SUM(Q10:Q16)</f>
        <v>1102.6300000000001</v>
      </c>
      <c r="R17" s="28">
        <f>SUM(R10:R16)</f>
        <v>1173.49</v>
      </c>
      <c r="S17" s="1">
        <f t="shared" si="2"/>
        <v>70.8599999999999</v>
      </c>
      <c r="T17" s="34"/>
      <c r="U17" s="21">
        <v>140</v>
      </c>
      <c r="V17" s="21">
        <v>130</v>
      </c>
      <c r="W17" s="45">
        <f>U17*100/V17</f>
        <v>107.69230769230769</v>
      </c>
      <c r="X17">
        <f>R17*100/Q17-100</f>
        <v>6.4264531166392942</v>
      </c>
    </row>
    <row r="18" spans="1:24" x14ac:dyDescent="0.3">
      <c r="A18" s="1">
        <v>10</v>
      </c>
      <c r="B18" s="6" t="s">
        <v>33</v>
      </c>
      <c r="C18" s="10" t="s">
        <v>53</v>
      </c>
      <c r="D18" s="6" t="s">
        <v>23</v>
      </c>
      <c r="E18" s="34"/>
      <c r="F18" s="36">
        <v>150</v>
      </c>
      <c r="G18" s="12">
        <v>122.02</v>
      </c>
      <c r="H18" s="19">
        <f t="shared" si="0"/>
        <v>81.346666666666664</v>
      </c>
      <c r="I18" s="34"/>
      <c r="J18" s="17">
        <v>20000</v>
      </c>
      <c r="K18" s="43">
        <v>27196.54</v>
      </c>
      <c r="L18" s="19">
        <f t="shared" si="1"/>
        <v>135.98269999999999</v>
      </c>
      <c r="M18" s="34"/>
      <c r="N18" s="1">
        <v>91.25</v>
      </c>
      <c r="O18" s="19">
        <v>99.3</v>
      </c>
      <c r="P18" s="34"/>
      <c r="Q18" s="1">
        <v>371.44</v>
      </c>
      <c r="R18" s="1">
        <v>396.22</v>
      </c>
      <c r="S18" s="1">
        <f t="shared" si="2"/>
        <v>24.78000000000003</v>
      </c>
      <c r="T18" s="34"/>
      <c r="U18" s="1">
        <v>140</v>
      </c>
      <c r="V18" s="1">
        <v>130</v>
      </c>
      <c r="W18" s="44">
        <f t="shared" si="4"/>
        <v>107.69230769230769</v>
      </c>
      <c r="X18">
        <f t="shared" si="3"/>
        <v>6.6713331897480117</v>
      </c>
    </row>
    <row r="19" spans="1:24" x14ac:dyDescent="0.3">
      <c r="A19" s="1">
        <v>11</v>
      </c>
      <c r="B19" s="6" t="s">
        <v>33</v>
      </c>
      <c r="C19" s="10" t="s">
        <v>54</v>
      </c>
      <c r="D19" s="6" t="s">
        <v>55</v>
      </c>
      <c r="E19" s="34"/>
      <c r="F19" s="36">
        <v>159</v>
      </c>
      <c r="G19" s="12">
        <v>134.9</v>
      </c>
      <c r="H19" s="19">
        <f t="shared" si="0"/>
        <v>84.842767295597483</v>
      </c>
      <c r="I19" s="34"/>
      <c r="J19" s="17">
        <v>25000</v>
      </c>
      <c r="K19" s="43">
        <v>31932.9</v>
      </c>
      <c r="L19" s="19">
        <f t="shared" si="1"/>
        <v>127.7316</v>
      </c>
      <c r="M19" s="34"/>
      <c r="N19" s="1">
        <v>89.84</v>
      </c>
      <c r="O19" s="1">
        <v>99.45</v>
      </c>
      <c r="P19" s="34"/>
      <c r="Q19" s="20">
        <v>396.39</v>
      </c>
      <c r="R19" s="1">
        <v>396.39</v>
      </c>
      <c r="S19" s="1">
        <f t="shared" si="2"/>
        <v>0</v>
      </c>
      <c r="T19" s="34"/>
      <c r="U19" s="1">
        <v>140</v>
      </c>
      <c r="V19" s="1">
        <v>130</v>
      </c>
      <c r="W19" s="44">
        <f t="shared" si="4"/>
        <v>107.69230769230769</v>
      </c>
      <c r="X19">
        <f t="shared" si="3"/>
        <v>0</v>
      </c>
    </row>
    <row r="20" spans="1:24" ht="18.75" customHeight="1" x14ac:dyDescent="0.3">
      <c r="A20" s="21" t="s">
        <v>30</v>
      </c>
      <c r="B20" s="31" t="s">
        <v>67</v>
      </c>
      <c r="C20" s="23" t="s">
        <v>35</v>
      </c>
      <c r="D20" s="31" t="s">
        <v>35</v>
      </c>
      <c r="E20" s="34"/>
      <c r="F20" s="37">
        <f>SUM(F18:F19)</f>
        <v>309</v>
      </c>
      <c r="G20" s="24">
        <f>SUM(G18:G19)</f>
        <v>256.92</v>
      </c>
      <c r="H20" s="25">
        <f t="shared" ref="H20" si="7">G20*100/F20</f>
        <v>83.145631067961162</v>
      </c>
      <c r="I20" s="34"/>
      <c r="J20" s="32">
        <f>SUM(J18:J19)</f>
        <v>45000</v>
      </c>
      <c r="K20" s="27">
        <f>SUM(K18:K19)</f>
        <v>59129.440000000002</v>
      </c>
      <c r="L20" s="25">
        <f t="shared" ref="L20" si="8">K20*100/J20</f>
        <v>131.39875555555557</v>
      </c>
      <c r="M20" s="34"/>
      <c r="N20" s="21">
        <v>90.54</v>
      </c>
      <c r="O20" s="21">
        <v>99.38</v>
      </c>
      <c r="P20" s="34"/>
      <c r="Q20" s="21">
        <f>SUM(Q18:Q19)</f>
        <v>767.82999999999993</v>
      </c>
      <c r="R20" s="21">
        <f>SUM(R18:R19)</f>
        <v>792.61</v>
      </c>
      <c r="S20" s="1">
        <f>R20-Q20</f>
        <v>24.780000000000086</v>
      </c>
      <c r="T20" s="34"/>
      <c r="U20" s="21">
        <v>140</v>
      </c>
      <c r="V20" s="21">
        <v>130</v>
      </c>
      <c r="W20" s="45">
        <f t="shared" ref="W20" si="9">U20*100/V20</f>
        <v>107.69230769230769</v>
      </c>
      <c r="X20">
        <f t="shared" si="3"/>
        <v>3.2272768711824398</v>
      </c>
    </row>
    <row r="21" spans="1:24" x14ac:dyDescent="0.3">
      <c r="A21" s="1">
        <v>12</v>
      </c>
      <c r="B21" s="8" t="s">
        <v>17</v>
      </c>
      <c r="C21" s="8" t="s">
        <v>56</v>
      </c>
      <c r="D21" s="8" t="s">
        <v>57</v>
      </c>
      <c r="E21" s="34"/>
      <c r="F21" s="36">
        <v>6</v>
      </c>
      <c r="G21" s="12">
        <v>3.4</v>
      </c>
      <c r="H21" s="19">
        <f t="shared" si="0"/>
        <v>56.666666666666664</v>
      </c>
      <c r="I21" s="34"/>
      <c r="J21" s="17">
        <v>600</v>
      </c>
      <c r="K21" s="47">
        <v>393.03</v>
      </c>
      <c r="L21" s="19">
        <f t="shared" si="1"/>
        <v>65.504999999999995</v>
      </c>
      <c r="M21" s="34"/>
      <c r="N21" s="19">
        <v>91.1</v>
      </c>
      <c r="O21" s="1">
        <v>99.72</v>
      </c>
      <c r="P21" s="34"/>
      <c r="Q21" s="20">
        <v>7421.18</v>
      </c>
      <c r="R21" s="1">
        <v>7421.18</v>
      </c>
      <c r="S21" s="1">
        <f t="shared" si="2"/>
        <v>0</v>
      </c>
      <c r="T21" s="34"/>
      <c r="U21" s="1">
        <v>140</v>
      </c>
      <c r="V21" s="1">
        <v>130</v>
      </c>
      <c r="W21" s="44">
        <f t="shared" si="4"/>
        <v>107.69230769230769</v>
      </c>
      <c r="X21">
        <f t="shared" si="3"/>
        <v>0</v>
      </c>
    </row>
    <row r="22" spans="1:24" ht="20.25" customHeight="1" x14ac:dyDescent="0.3">
      <c r="A22" s="21" t="s">
        <v>30</v>
      </c>
      <c r="B22" s="33" t="s">
        <v>68</v>
      </c>
      <c r="C22" s="33" t="s">
        <v>35</v>
      </c>
      <c r="D22" s="33" t="s">
        <v>35</v>
      </c>
      <c r="E22" s="34"/>
      <c r="F22" s="37">
        <v>6</v>
      </c>
      <c r="G22" s="24">
        <v>3.4</v>
      </c>
      <c r="H22" s="25">
        <f t="shared" ref="H22" si="10">G22*100/F22</f>
        <v>56.666666666666664</v>
      </c>
      <c r="I22" s="34"/>
      <c r="J22" s="32">
        <v>600</v>
      </c>
      <c r="K22" s="48">
        <v>393.03</v>
      </c>
      <c r="L22" s="25">
        <f t="shared" ref="L22" si="11">K22*100/J22</f>
        <v>65.504999999999995</v>
      </c>
      <c r="M22" s="34"/>
      <c r="N22" s="25">
        <v>91.1</v>
      </c>
      <c r="O22" s="21">
        <v>99.72</v>
      </c>
      <c r="P22" s="34"/>
      <c r="Q22" s="28">
        <v>7421.18</v>
      </c>
      <c r="R22" s="21">
        <v>7421.18</v>
      </c>
      <c r="S22" s="1">
        <f t="shared" si="2"/>
        <v>0</v>
      </c>
      <c r="T22" s="34"/>
      <c r="U22" s="21">
        <v>140</v>
      </c>
      <c r="V22" s="21">
        <v>130</v>
      </c>
      <c r="W22" s="45">
        <f t="shared" ref="W22" si="12">U22*100/V22</f>
        <v>107.69230769230769</v>
      </c>
      <c r="X22">
        <f t="shared" si="3"/>
        <v>0</v>
      </c>
    </row>
    <row r="23" spans="1:24" x14ac:dyDescent="0.3">
      <c r="A23" s="1">
        <v>13</v>
      </c>
      <c r="B23" s="9" t="s">
        <v>19</v>
      </c>
      <c r="C23" s="9" t="s">
        <v>58</v>
      </c>
      <c r="D23" s="9" t="s">
        <v>25</v>
      </c>
      <c r="E23" s="34"/>
      <c r="F23" s="38">
        <v>2</v>
      </c>
      <c r="G23" s="13">
        <v>2.0299999999999998</v>
      </c>
      <c r="H23" s="19">
        <f t="shared" si="0"/>
        <v>101.49999999999999</v>
      </c>
      <c r="I23" s="34"/>
      <c r="J23" s="41">
        <v>100</v>
      </c>
      <c r="K23" s="47">
        <v>93.25</v>
      </c>
      <c r="L23" s="19">
        <f t="shared" si="1"/>
        <v>93.25</v>
      </c>
      <c r="M23" s="34"/>
      <c r="N23" s="1">
        <v>90.24</v>
      </c>
      <c r="O23" s="1">
        <v>99.33</v>
      </c>
      <c r="P23" s="34"/>
      <c r="Q23" s="1">
        <v>9309</v>
      </c>
      <c r="R23" s="1">
        <v>7717.64</v>
      </c>
      <c r="S23" s="1">
        <f t="shared" si="2"/>
        <v>-1591.3599999999997</v>
      </c>
      <c r="T23" s="34"/>
      <c r="U23" s="1">
        <v>140</v>
      </c>
      <c r="V23" s="1">
        <v>130</v>
      </c>
      <c r="W23" s="44">
        <f t="shared" si="4"/>
        <v>107.69230769230769</v>
      </c>
      <c r="X23">
        <f t="shared" si="3"/>
        <v>-17.094854441937912</v>
      </c>
    </row>
    <row r="24" spans="1:24" x14ac:dyDescent="0.3">
      <c r="A24" s="1">
        <v>14</v>
      </c>
      <c r="B24" s="9" t="s">
        <v>19</v>
      </c>
      <c r="C24" s="11" t="s">
        <v>59</v>
      </c>
      <c r="D24" s="11" t="s">
        <v>26</v>
      </c>
      <c r="E24" s="34"/>
      <c r="F24" s="39">
        <v>6</v>
      </c>
      <c r="G24" s="14">
        <v>4.43</v>
      </c>
      <c r="H24" s="19">
        <f t="shared" si="0"/>
        <v>73.833333333333329</v>
      </c>
      <c r="I24" s="34"/>
      <c r="J24" s="41">
        <v>250</v>
      </c>
      <c r="K24" s="47">
        <v>173.66</v>
      </c>
      <c r="L24" s="19">
        <f t="shared" si="1"/>
        <v>69.463999999999999</v>
      </c>
      <c r="M24" s="34"/>
      <c r="N24" s="1">
        <v>94.98</v>
      </c>
      <c r="O24" s="1">
        <v>99.69</v>
      </c>
      <c r="P24" s="34"/>
      <c r="Q24" s="1">
        <v>8584</v>
      </c>
      <c r="R24" s="1">
        <v>8768.2099999999991</v>
      </c>
      <c r="S24" s="1">
        <f t="shared" si="2"/>
        <v>184.20999999999913</v>
      </c>
      <c r="T24" s="34"/>
      <c r="U24" s="1">
        <v>140</v>
      </c>
      <c r="V24" s="1">
        <v>130</v>
      </c>
      <c r="W24" s="44">
        <f t="shared" si="4"/>
        <v>107.69230769230769</v>
      </c>
      <c r="X24">
        <f t="shared" si="3"/>
        <v>2.1459692451071675</v>
      </c>
    </row>
    <row r="25" spans="1:24" x14ac:dyDescent="0.3">
      <c r="A25" s="1">
        <v>15</v>
      </c>
      <c r="B25" s="9" t="s">
        <v>19</v>
      </c>
      <c r="C25" s="11" t="s">
        <v>60</v>
      </c>
      <c r="D25" s="11" t="s">
        <v>62</v>
      </c>
      <c r="E25" s="34"/>
      <c r="F25" s="39">
        <v>1</v>
      </c>
      <c r="G25" s="14">
        <v>0.95</v>
      </c>
      <c r="H25" s="19">
        <f t="shared" si="0"/>
        <v>95</v>
      </c>
      <c r="I25" s="34"/>
      <c r="J25" s="41">
        <v>40</v>
      </c>
      <c r="K25" s="47">
        <v>28.43</v>
      </c>
      <c r="L25" s="19">
        <f t="shared" si="1"/>
        <v>71.075000000000003</v>
      </c>
      <c r="M25" s="34"/>
      <c r="N25" s="1">
        <v>89.59</v>
      </c>
      <c r="O25" s="1">
        <v>99.88</v>
      </c>
      <c r="P25" s="34"/>
      <c r="Q25" s="20">
        <v>8424.64</v>
      </c>
      <c r="R25" s="1">
        <v>8424.64</v>
      </c>
      <c r="S25" s="1">
        <f t="shared" si="2"/>
        <v>0</v>
      </c>
      <c r="T25" s="34"/>
      <c r="U25" s="1">
        <v>140</v>
      </c>
      <c r="V25" s="1">
        <v>130</v>
      </c>
      <c r="W25" s="44">
        <f t="shared" si="4"/>
        <v>107.69230769230769</v>
      </c>
      <c r="X25">
        <f t="shared" si="3"/>
        <v>0</v>
      </c>
    </row>
    <row r="26" spans="1:24" x14ac:dyDescent="0.3">
      <c r="A26" s="1">
        <v>16</v>
      </c>
      <c r="B26" s="9" t="s">
        <v>19</v>
      </c>
      <c r="C26" s="11" t="s">
        <v>61</v>
      </c>
      <c r="D26" s="11" t="s">
        <v>63</v>
      </c>
      <c r="E26" s="34"/>
      <c r="F26" s="39">
        <v>5</v>
      </c>
      <c r="G26" s="14">
        <v>2.38</v>
      </c>
      <c r="H26" s="19">
        <f t="shared" si="0"/>
        <v>47.6</v>
      </c>
      <c r="I26" s="34"/>
      <c r="J26" s="41">
        <v>150</v>
      </c>
      <c r="K26" s="18">
        <v>23.94</v>
      </c>
      <c r="L26" s="19">
        <f t="shared" si="1"/>
        <v>15.96</v>
      </c>
      <c r="M26" s="34"/>
      <c r="N26" s="1">
        <v>96.85</v>
      </c>
      <c r="O26" s="1">
        <v>99.93</v>
      </c>
      <c r="P26" s="34"/>
      <c r="Q26" s="1">
        <v>18129.849999999999</v>
      </c>
      <c r="R26" s="1">
        <v>18307.29</v>
      </c>
      <c r="S26" s="1">
        <f t="shared" si="2"/>
        <v>177.44000000000233</v>
      </c>
      <c r="T26" s="34"/>
      <c r="U26" s="1">
        <v>140</v>
      </c>
      <c r="V26" s="1">
        <v>130</v>
      </c>
      <c r="W26" s="44">
        <f t="shared" si="4"/>
        <v>107.69230769230769</v>
      </c>
      <c r="X26">
        <f t="shared" si="3"/>
        <v>0.97871741906304521</v>
      </c>
    </row>
    <row r="27" spans="1:24" ht="21" customHeight="1" x14ac:dyDescent="0.3">
      <c r="A27" s="21" t="s">
        <v>30</v>
      </c>
      <c r="B27" s="22" t="s">
        <v>66</v>
      </c>
      <c r="C27" s="23" t="s">
        <v>35</v>
      </c>
      <c r="D27" s="22" t="s">
        <v>35</v>
      </c>
      <c r="E27" s="34"/>
      <c r="F27" s="40">
        <f>SUM(F23:F26)</f>
        <v>14</v>
      </c>
      <c r="G27" s="29">
        <f>SUM(G23:G26)</f>
        <v>9.7899999999999991</v>
      </c>
      <c r="H27" s="25">
        <f t="shared" si="0"/>
        <v>69.928571428571416</v>
      </c>
      <c r="I27" s="34"/>
      <c r="J27" s="42">
        <f>SUM(J23:J26)</f>
        <v>540</v>
      </c>
      <c r="K27" s="30">
        <f>SUM(K23:K26)</f>
        <v>319.27999999999997</v>
      </c>
      <c r="L27" s="25">
        <f t="shared" si="1"/>
        <v>59.12592592592592</v>
      </c>
      <c r="M27" s="34"/>
      <c r="N27" s="21">
        <v>92.91</v>
      </c>
      <c r="O27" s="25">
        <v>99.7</v>
      </c>
      <c r="P27" s="34"/>
      <c r="Q27" s="28">
        <f>SUM(Q23:Q26)</f>
        <v>44447.49</v>
      </c>
      <c r="R27" s="28">
        <f>SUM(R23:R26)</f>
        <v>43217.78</v>
      </c>
      <c r="S27" s="1">
        <f t="shared" si="2"/>
        <v>-1229.7099999999991</v>
      </c>
      <c r="T27" s="34"/>
      <c r="U27" s="21">
        <v>140</v>
      </c>
      <c r="V27" s="21">
        <v>130</v>
      </c>
      <c r="W27" s="45">
        <f t="shared" si="4"/>
        <v>107.69230769230769</v>
      </c>
      <c r="X27">
        <f t="shared" si="3"/>
        <v>-2.7666579147663839</v>
      </c>
    </row>
  </sheetData>
  <autoFilter ref="A6:W27" xr:uid="{76C93B3C-DC29-4875-8AB6-F7BF48462C92}"/>
  <mergeCells count="19">
    <mergeCell ref="X5:X6"/>
    <mergeCell ref="V5:V6"/>
    <mergeCell ref="W5:W6"/>
    <mergeCell ref="D5:D6"/>
    <mergeCell ref="C5:C6"/>
    <mergeCell ref="B5:B6"/>
    <mergeCell ref="U5:U6"/>
    <mergeCell ref="T5:T6"/>
    <mergeCell ref="N5:O5"/>
    <mergeCell ref="A5:A6"/>
    <mergeCell ref="F5:H5"/>
    <mergeCell ref="I5:I6"/>
    <mergeCell ref="E5:E6"/>
    <mergeCell ref="S5:S6"/>
    <mergeCell ref="P5:P6"/>
    <mergeCell ref="J5:L5"/>
    <mergeCell ref="Q5:Q6"/>
    <mergeCell ref="R5:R6"/>
    <mergeCell ref="M5:M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Achcheylal Chauhan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2024-01-07T16:31:25Z</dcterms:modified>
</cp:coreProperties>
</file>