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vvpra\OneDrive\Desktop\TODAY\"/>
    </mc:Choice>
  </mc:AlternateContent>
  <xr:revisionPtr revIDLastSave="0" documentId="8_{622A5E62-F5F3-0F42-AAAF-8BAA21C860C9}" xr6:coauthVersionLast="47" xr6:coauthVersionMax="47" xr10:uidLastSave="{00000000-0000-0000-0000-000000000000}"/>
  <bookViews>
    <workbookView xWindow="0" yWindow="0" windowWidth="20490" windowHeight="6855" activeTab="1" xr2:uid="{00000000-000D-0000-FFFF-FFFF00000000}"/>
  </bookViews>
  <sheets>
    <sheet name="VSPL" sheetId="4" r:id="rId1"/>
    <sheet name="Sheet2" sheetId="9" r:id="rId2"/>
    <sheet name="Sheet1" sheetId="8" r:id="rId3"/>
    <sheet name="VVNR" sheetId="7" r:id="rId4"/>
    <sheet name="TEAMLEASE" sheetId="5" r:id="rId5"/>
  </sheets>
  <definedNames>
    <definedName name="_xlnm._FilterDatabase" localSheetId="4" hidden="1">TEAMLEASE!$A$5:$J$76</definedName>
    <definedName name="_xlnm._FilterDatabase" localSheetId="0" hidden="1">VSPL!$A$5:$J$109</definedName>
    <definedName name="_xlnm._FilterDatabase" localSheetId="3" hidden="1">VVNR!$A$5:$J$76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I2" i="9"/>
  <c r="G3" i="9"/>
  <c r="I3" i="9"/>
  <c r="G4" i="9"/>
  <c r="I4" i="9"/>
  <c r="D5" i="9"/>
  <c r="G5" i="9"/>
  <c r="I5" i="9"/>
  <c r="G6" i="9"/>
  <c r="I6" i="9"/>
  <c r="G7" i="9"/>
  <c r="I7" i="9"/>
  <c r="G8" i="9"/>
  <c r="I8" i="9"/>
  <c r="G9" i="9"/>
  <c r="I9" i="9"/>
  <c r="E10" i="9"/>
  <c r="D10" i="9"/>
  <c r="G10" i="9"/>
  <c r="I10" i="9"/>
  <c r="G11" i="9"/>
  <c r="I11" i="9"/>
  <c r="G12" i="9"/>
  <c r="I12" i="9"/>
  <c r="G13" i="9"/>
  <c r="I13" i="9"/>
  <c r="G14" i="9"/>
  <c r="I14" i="9"/>
  <c r="I15" i="9"/>
  <c r="F15" i="9"/>
  <c r="J15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G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69" i="5"/>
  <c r="E51" i="5"/>
  <c r="E33" i="5"/>
  <c r="E15" i="5"/>
  <c r="E103" i="4"/>
  <c r="E86" i="4"/>
  <c r="E68" i="4"/>
  <c r="E50" i="4"/>
  <c r="E32" i="4"/>
  <c r="E15" i="4"/>
  <c r="E69" i="7"/>
  <c r="E51" i="7"/>
  <c r="E33" i="7"/>
  <c r="E15" i="7"/>
  <c r="F74" i="5"/>
  <c r="G73" i="5"/>
  <c r="G72" i="5"/>
  <c r="G71" i="5"/>
  <c r="G70" i="5"/>
  <c r="D69" i="5"/>
  <c r="G69" i="5"/>
  <c r="D64" i="5"/>
  <c r="G67" i="5"/>
  <c r="G63" i="5"/>
  <c r="G62" i="5"/>
  <c r="G61" i="5"/>
  <c r="F56" i="5"/>
  <c r="G55" i="5"/>
  <c r="G54" i="5"/>
  <c r="G53" i="5"/>
  <c r="G52" i="5"/>
  <c r="D51" i="5"/>
  <c r="G51" i="5"/>
  <c r="D46" i="5"/>
  <c r="G49" i="5"/>
  <c r="G45" i="5"/>
  <c r="G44" i="5"/>
  <c r="G43" i="5"/>
  <c r="F38" i="5"/>
  <c r="G37" i="5"/>
  <c r="G36" i="5"/>
  <c r="G35" i="5"/>
  <c r="G34" i="5"/>
  <c r="D33" i="5"/>
  <c r="G33" i="5"/>
  <c r="D28" i="5"/>
  <c r="G31" i="5"/>
  <c r="G27" i="5"/>
  <c r="G26" i="5"/>
  <c r="G25" i="5"/>
  <c r="F20" i="5"/>
  <c r="G19" i="5"/>
  <c r="G18" i="5"/>
  <c r="G17" i="5"/>
  <c r="G16" i="5"/>
  <c r="D15" i="5"/>
  <c r="G15" i="5"/>
  <c r="D10" i="5"/>
  <c r="G13" i="5"/>
  <c r="G9" i="5"/>
  <c r="G8" i="5"/>
  <c r="G7" i="5"/>
  <c r="F74" i="7"/>
  <c r="G73" i="7"/>
  <c r="G72" i="7"/>
  <c r="G71" i="7"/>
  <c r="G70" i="7"/>
  <c r="D69" i="7"/>
  <c r="G69" i="7"/>
  <c r="D64" i="7"/>
  <c r="G67" i="7"/>
  <c r="G63" i="7"/>
  <c r="G62" i="7"/>
  <c r="G61" i="7"/>
  <c r="F56" i="7"/>
  <c r="G55" i="7"/>
  <c r="G54" i="7"/>
  <c r="G53" i="7"/>
  <c r="G52" i="7"/>
  <c r="D51" i="7"/>
  <c r="G51" i="7"/>
  <c r="D46" i="7"/>
  <c r="G50" i="7"/>
  <c r="G45" i="7"/>
  <c r="G44" i="7"/>
  <c r="G43" i="7"/>
  <c r="F38" i="7"/>
  <c r="G37" i="7"/>
  <c r="G36" i="7"/>
  <c r="G35" i="7"/>
  <c r="G34" i="7"/>
  <c r="D33" i="7"/>
  <c r="G33" i="7"/>
  <c r="D28" i="7"/>
  <c r="G31" i="7"/>
  <c r="G27" i="7"/>
  <c r="G26" i="7"/>
  <c r="G25" i="7"/>
  <c r="F20" i="7"/>
  <c r="G19" i="7"/>
  <c r="G18" i="7"/>
  <c r="G17" i="7"/>
  <c r="G16" i="7"/>
  <c r="D15" i="7"/>
  <c r="G15" i="7"/>
  <c r="D10" i="7"/>
  <c r="G14" i="7"/>
  <c r="G9" i="7"/>
  <c r="G8" i="7"/>
  <c r="G7" i="7"/>
  <c r="D98" i="4"/>
  <c r="D81" i="4"/>
  <c r="D63" i="4"/>
  <c r="D45" i="4"/>
  <c r="D27" i="4"/>
  <c r="D10" i="4"/>
  <c r="I15" i="5"/>
  <c r="J15" i="5"/>
  <c r="H15" i="5"/>
  <c r="I19" i="5"/>
  <c r="J19" i="5"/>
  <c r="H19" i="5"/>
  <c r="I44" i="5"/>
  <c r="J44" i="5"/>
  <c r="H44" i="5"/>
  <c r="I63" i="5"/>
  <c r="J63" i="5"/>
  <c r="H63" i="5"/>
  <c r="I9" i="5"/>
  <c r="J9" i="5"/>
  <c r="H9" i="5"/>
  <c r="I52" i="5"/>
  <c r="J52" i="5"/>
  <c r="H52" i="5"/>
  <c r="I71" i="5"/>
  <c r="J71" i="5"/>
  <c r="H71" i="5"/>
  <c r="I17" i="5"/>
  <c r="J17" i="5"/>
  <c r="H17" i="5"/>
  <c r="I49" i="5"/>
  <c r="J49" i="5"/>
  <c r="H49" i="5"/>
  <c r="I61" i="5"/>
  <c r="H61" i="5"/>
  <c r="I7" i="5"/>
  <c r="H7" i="5"/>
  <c r="I54" i="5"/>
  <c r="J54" i="5"/>
  <c r="H54" i="5"/>
  <c r="I69" i="5"/>
  <c r="J69" i="5"/>
  <c r="H69" i="5"/>
  <c r="I73" i="5"/>
  <c r="J73" i="5"/>
  <c r="H73" i="5"/>
  <c r="I8" i="5"/>
  <c r="J8" i="5"/>
  <c r="H8" i="5"/>
  <c r="I16" i="5"/>
  <c r="J16" i="5"/>
  <c r="H16" i="5"/>
  <c r="I18" i="5"/>
  <c r="J18" i="5"/>
  <c r="H18" i="5"/>
  <c r="I67" i="5"/>
  <c r="J67" i="5"/>
  <c r="H67" i="5"/>
  <c r="I70" i="5"/>
  <c r="J70" i="5"/>
  <c r="H70" i="5"/>
  <c r="H72" i="5"/>
  <c r="I72" i="5"/>
  <c r="J72" i="5"/>
  <c r="I25" i="5"/>
  <c r="H25" i="5"/>
  <c r="I27" i="5"/>
  <c r="J27" i="5"/>
  <c r="H27" i="5"/>
  <c r="I33" i="5"/>
  <c r="J33" i="5"/>
  <c r="H33" i="5"/>
  <c r="I35" i="5"/>
  <c r="J35" i="5"/>
  <c r="H35" i="5"/>
  <c r="I37" i="5"/>
  <c r="J37" i="5"/>
  <c r="H37" i="5"/>
  <c r="I13" i="5"/>
  <c r="J13" i="5"/>
  <c r="H13" i="5"/>
  <c r="I43" i="5"/>
  <c r="H43" i="5"/>
  <c r="I45" i="5"/>
  <c r="J45" i="5"/>
  <c r="H45" i="5"/>
  <c r="I51" i="5"/>
  <c r="J51" i="5"/>
  <c r="H51" i="5"/>
  <c r="I53" i="5"/>
  <c r="J53" i="5"/>
  <c r="H53" i="5"/>
  <c r="I55" i="5"/>
  <c r="J55" i="5"/>
  <c r="H55" i="5"/>
  <c r="I62" i="5"/>
  <c r="J62" i="5"/>
  <c r="H62" i="5"/>
  <c r="I26" i="5"/>
  <c r="J26" i="5"/>
  <c r="H26" i="5"/>
  <c r="I31" i="5"/>
  <c r="J31" i="5"/>
  <c r="H31" i="5"/>
  <c r="I34" i="5"/>
  <c r="J34" i="5"/>
  <c r="H34" i="5"/>
  <c r="I36" i="5"/>
  <c r="J36" i="5"/>
  <c r="H36" i="5"/>
  <c r="I45" i="7"/>
  <c r="J45" i="7"/>
  <c r="H45" i="7"/>
  <c r="I8" i="7"/>
  <c r="J8" i="7"/>
  <c r="H8" i="7"/>
  <c r="I14" i="7"/>
  <c r="J14" i="7"/>
  <c r="H14" i="7"/>
  <c r="I16" i="7"/>
  <c r="J16" i="7"/>
  <c r="H16" i="7"/>
  <c r="I18" i="7"/>
  <c r="J18" i="7"/>
  <c r="H18" i="7"/>
  <c r="I26" i="7"/>
  <c r="J26" i="7"/>
  <c r="H26" i="7"/>
  <c r="I31" i="7"/>
  <c r="J31" i="7"/>
  <c r="H31" i="7"/>
  <c r="I34" i="7"/>
  <c r="J34" i="7"/>
  <c r="H34" i="7"/>
  <c r="I36" i="7"/>
  <c r="J36" i="7"/>
  <c r="H36" i="7"/>
  <c r="I51" i="7"/>
  <c r="J51" i="7"/>
  <c r="H51" i="7"/>
  <c r="I55" i="7"/>
  <c r="J55" i="7"/>
  <c r="H55" i="7"/>
  <c r="I62" i="7"/>
  <c r="J62" i="7"/>
  <c r="H62" i="7"/>
  <c r="I72" i="7"/>
  <c r="J72" i="7"/>
  <c r="H72" i="7"/>
  <c r="I44" i="7"/>
  <c r="J44" i="7"/>
  <c r="H44" i="7"/>
  <c r="I50" i="7"/>
  <c r="J50" i="7"/>
  <c r="H50" i="7"/>
  <c r="I52" i="7"/>
  <c r="J52" i="7"/>
  <c r="H52" i="7"/>
  <c r="I54" i="7"/>
  <c r="J54" i="7"/>
  <c r="H54" i="7"/>
  <c r="I61" i="7"/>
  <c r="H61" i="7"/>
  <c r="I63" i="7"/>
  <c r="J63" i="7"/>
  <c r="H63" i="7"/>
  <c r="I69" i="7"/>
  <c r="J69" i="7"/>
  <c r="H69" i="7"/>
  <c r="I71" i="7"/>
  <c r="J71" i="7"/>
  <c r="H71" i="7"/>
  <c r="I73" i="7"/>
  <c r="J73" i="7"/>
  <c r="H73" i="7"/>
  <c r="I43" i="7"/>
  <c r="H43" i="7"/>
  <c r="I53" i="7"/>
  <c r="J53" i="7"/>
  <c r="H53" i="7"/>
  <c r="I67" i="7"/>
  <c r="J67" i="7"/>
  <c r="H67" i="7"/>
  <c r="I70" i="7"/>
  <c r="J70" i="7"/>
  <c r="H70" i="7"/>
  <c r="I7" i="7"/>
  <c r="H7" i="7"/>
  <c r="I9" i="7"/>
  <c r="J9" i="7"/>
  <c r="H9" i="7"/>
  <c r="I15" i="7"/>
  <c r="J15" i="7"/>
  <c r="H15" i="7"/>
  <c r="I17" i="7"/>
  <c r="J17" i="7"/>
  <c r="H17" i="7"/>
  <c r="I19" i="7"/>
  <c r="J19" i="7"/>
  <c r="H19" i="7"/>
  <c r="I25" i="7"/>
  <c r="H25" i="7"/>
  <c r="I27" i="7"/>
  <c r="J27" i="7"/>
  <c r="H27" i="7"/>
  <c r="I33" i="7"/>
  <c r="J33" i="7"/>
  <c r="H33" i="7"/>
  <c r="I35" i="7"/>
  <c r="J35" i="7"/>
  <c r="H35" i="7"/>
  <c r="I37" i="7"/>
  <c r="J37" i="7"/>
  <c r="H37" i="7"/>
  <c r="G49" i="7"/>
  <c r="G47" i="7"/>
  <c r="G46" i="7"/>
  <c r="G48" i="7"/>
  <c r="G11" i="7"/>
  <c r="G13" i="7"/>
  <c r="G64" i="7"/>
  <c r="G66" i="7"/>
  <c r="G68" i="7"/>
  <c r="G10" i="7"/>
  <c r="G12" i="7"/>
  <c r="G65" i="7"/>
  <c r="G28" i="5"/>
  <c r="G48" i="5"/>
  <c r="G46" i="5"/>
  <c r="G64" i="5"/>
  <c r="G32" i="5"/>
  <c r="G68" i="5"/>
  <c r="G30" i="5"/>
  <c r="G47" i="5"/>
  <c r="G66" i="5"/>
  <c r="G50" i="5"/>
  <c r="G65" i="5"/>
  <c r="G29" i="5"/>
  <c r="G10" i="5"/>
  <c r="G12" i="5"/>
  <c r="G14" i="5"/>
  <c r="G11" i="5"/>
  <c r="G28" i="7"/>
  <c r="G30" i="7"/>
  <c r="G32" i="7"/>
  <c r="G29" i="7"/>
  <c r="I12" i="5"/>
  <c r="J12" i="5"/>
  <c r="H12" i="5"/>
  <c r="I50" i="5"/>
  <c r="J50" i="5"/>
  <c r="H50" i="5"/>
  <c r="I32" i="5"/>
  <c r="J32" i="5"/>
  <c r="H32" i="5"/>
  <c r="I46" i="5"/>
  <c r="J46" i="5"/>
  <c r="H46" i="5"/>
  <c r="J43" i="5"/>
  <c r="I66" i="5"/>
  <c r="J66" i="5"/>
  <c r="H66" i="5"/>
  <c r="I48" i="5"/>
  <c r="J48" i="5"/>
  <c r="H48" i="5"/>
  <c r="J61" i="5"/>
  <c r="I11" i="5"/>
  <c r="J11" i="5"/>
  <c r="H11" i="5"/>
  <c r="I29" i="5"/>
  <c r="J29" i="5"/>
  <c r="H29" i="5"/>
  <c r="I47" i="5"/>
  <c r="J47" i="5"/>
  <c r="H47" i="5"/>
  <c r="H64" i="5"/>
  <c r="I64" i="5"/>
  <c r="J64" i="5"/>
  <c r="I28" i="5"/>
  <c r="J28" i="5"/>
  <c r="H28" i="5"/>
  <c r="J25" i="5"/>
  <c r="I10" i="5"/>
  <c r="J10" i="5"/>
  <c r="H10" i="5"/>
  <c r="I14" i="5"/>
  <c r="J14" i="5"/>
  <c r="H14" i="5"/>
  <c r="I65" i="5"/>
  <c r="J65" i="5"/>
  <c r="H65" i="5"/>
  <c r="I30" i="5"/>
  <c r="J30" i="5"/>
  <c r="H30" i="5"/>
  <c r="H68" i="5"/>
  <c r="I68" i="5"/>
  <c r="J68" i="5"/>
  <c r="H56" i="5"/>
  <c r="H57" i="5"/>
  <c r="J7" i="5"/>
  <c r="I10" i="7"/>
  <c r="J10" i="7"/>
  <c r="H10" i="7"/>
  <c r="I68" i="7"/>
  <c r="J68" i="7"/>
  <c r="H68" i="7"/>
  <c r="I13" i="7"/>
  <c r="J13" i="7"/>
  <c r="H13" i="7"/>
  <c r="I48" i="7"/>
  <c r="J48" i="7"/>
  <c r="H48" i="7"/>
  <c r="I29" i="7"/>
  <c r="J29" i="7"/>
  <c r="H29" i="7"/>
  <c r="I66" i="7"/>
  <c r="J66" i="7"/>
  <c r="H66" i="7"/>
  <c r="I11" i="7"/>
  <c r="J11" i="7"/>
  <c r="H11" i="7"/>
  <c r="I46" i="7"/>
  <c r="J46" i="7"/>
  <c r="H46" i="7"/>
  <c r="I47" i="7"/>
  <c r="J47" i="7"/>
  <c r="H47" i="7"/>
  <c r="J25" i="7"/>
  <c r="J61" i="7"/>
  <c r="I32" i="7"/>
  <c r="J32" i="7"/>
  <c r="H32" i="7"/>
  <c r="I64" i="7"/>
  <c r="J64" i="7"/>
  <c r="H64" i="7"/>
  <c r="I28" i="7"/>
  <c r="J28" i="7"/>
  <c r="H28" i="7"/>
  <c r="I30" i="7"/>
  <c r="J30" i="7"/>
  <c r="H30" i="7"/>
  <c r="I65" i="7"/>
  <c r="J65" i="7"/>
  <c r="H65" i="7"/>
  <c r="I12" i="7"/>
  <c r="J12" i="7"/>
  <c r="H12" i="7"/>
  <c r="I49" i="7"/>
  <c r="J49" i="7"/>
  <c r="H49" i="7"/>
  <c r="J7" i="7"/>
  <c r="J43" i="7"/>
  <c r="G56" i="7"/>
  <c r="G57" i="7"/>
  <c r="G20" i="5"/>
  <c r="G21" i="5"/>
  <c r="G38" i="7"/>
  <c r="G39" i="7"/>
  <c r="G20" i="7"/>
  <c r="G21" i="7"/>
  <c r="G56" i="5"/>
  <c r="G57" i="5"/>
  <c r="G38" i="5"/>
  <c r="G39" i="5"/>
  <c r="G74" i="5"/>
  <c r="G75" i="5"/>
  <c r="G74" i="7"/>
  <c r="G75" i="7"/>
  <c r="G95" i="4"/>
  <c r="G96" i="4"/>
  <c r="G97" i="4"/>
  <c r="G98" i="4"/>
  <c r="D103" i="4"/>
  <c r="G103" i="4"/>
  <c r="G104" i="4"/>
  <c r="G105" i="4"/>
  <c r="G106" i="4"/>
  <c r="G107" i="4"/>
  <c r="F108" i="4"/>
  <c r="G78" i="4"/>
  <c r="G79" i="4"/>
  <c r="G80" i="4"/>
  <c r="G81" i="4"/>
  <c r="D86" i="4"/>
  <c r="G86" i="4"/>
  <c r="G87" i="4"/>
  <c r="G88" i="4"/>
  <c r="G89" i="4"/>
  <c r="G90" i="4"/>
  <c r="F91" i="4"/>
  <c r="G24" i="4"/>
  <c r="G25" i="4"/>
  <c r="G26" i="4"/>
  <c r="G27" i="4"/>
  <c r="D32" i="4"/>
  <c r="G32" i="4"/>
  <c r="G33" i="4"/>
  <c r="G34" i="4"/>
  <c r="G35" i="4"/>
  <c r="G36" i="4"/>
  <c r="F37" i="4"/>
  <c r="G42" i="4"/>
  <c r="G43" i="4"/>
  <c r="G44" i="4"/>
  <c r="G45" i="4"/>
  <c r="D50" i="4"/>
  <c r="G50" i="4"/>
  <c r="G51" i="4"/>
  <c r="G52" i="4"/>
  <c r="G53" i="4"/>
  <c r="G54" i="4"/>
  <c r="F55" i="4"/>
  <c r="G60" i="4"/>
  <c r="G61" i="4"/>
  <c r="G62" i="4"/>
  <c r="G63" i="4"/>
  <c r="D68" i="4"/>
  <c r="G68" i="4"/>
  <c r="G69" i="4"/>
  <c r="G70" i="4"/>
  <c r="G71" i="4"/>
  <c r="G72" i="4"/>
  <c r="F73" i="4"/>
  <c r="G7" i="4"/>
  <c r="G8" i="4"/>
  <c r="G9" i="4"/>
  <c r="G10" i="4"/>
  <c r="D15" i="4"/>
  <c r="G15" i="4"/>
  <c r="G16" i="4"/>
  <c r="G17" i="4"/>
  <c r="G18" i="4"/>
  <c r="G19" i="4"/>
  <c r="F20" i="4"/>
  <c r="H38" i="5"/>
  <c r="H39" i="5"/>
  <c r="I20" i="7"/>
  <c r="J20" i="7"/>
  <c r="H74" i="7"/>
  <c r="H75" i="7"/>
  <c r="H20" i="7"/>
  <c r="H21" i="7"/>
  <c r="H20" i="5"/>
  <c r="H21" i="5"/>
  <c r="I38" i="5"/>
  <c r="J38" i="5"/>
  <c r="H74" i="5"/>
  <c r="H75" i="5"/>
  <c r="I20" i="5"/>
  <c r="J20" i="5"/>
  <c r="I74" i="5"/>
  <c r="J74" i="5"/>
  <c r="I56" i="5"/>
  <c r="J56" i="5"/>
  <c r="H38" i="7"/>
  <c r="H39" i="7"/>
  <c r="H56" i="7"/>
  <c r="H57" i="7"/>
  <c r="I38" i="7"/>
  <c r="J38" i="7"/>
  <c r="I74" i="7"/>
  <c r="J74" i="7"/>
  <c r="I56" i="7"/>
  <c r="J56" i="7"/>
  <c r="I52" i="4"/>
  <c r="J52" i="4"/>
  <c r="H52" i="4"/>
  <c r="I78" i="4"/>
  <c r="H78" i="4"/>
  <c r="H16" i="4"/>
  <c r="I16" i="4"/>
  <c r="J16" i="4"/>
  <c r="H8" i="4"/>
  <c r="I8" i="4"/>
  <c r="J8" i="4"/>
  <c r="I68" i="4"/>
  <c r="J68" i="4"/>
  <c r="H68" i="4"/>
  <c r="I54" i="4"/>
  <c r="J54" i="4"/>
  <c r="H54" i="4"/>
  <c r="I44" i="4"/>
  <c r="J44" i="4"/>
  <c r="H44" i="4"/>
  <c r="I86" i="4"/>
  <c r="J86" i="4"/>
  <c r="H86" i="4"/>
  <c r="H18" i="4"/>
  <c r="I18" i="4"/>
  <c r="J18" i="4"/>
  <c r="H10" i="4"/>
  <c r="I10" i="4"/>
  <c r="J10" i="4"/>
  <c r="I60" i="4"/>
  <c r="H60" i="4"/>
  <c r="I103" i="4"/>
  <c r="J103" i="4"/>
  <c r="H103" i="4"/>
  <c r="I95" i="4"/>
  <c r="H95" i="4"/>
  <c r="H19" i="4"/>
  <c r="I19" i="4"/>
  <c r="J19" i="4"/>
  <c r="I17" i="4"/>
  <c r="J17" i="4"/>
  <c r="H17" i="4"/>
  <c r="I15" i="4"/>
  <c r="J15" i="4"/>
  <c r="H15" i="4"/>
  <c r="I9" i="4"/>
  <c r="J9" i="4"/>
  <c r="H9" i="4"/>
  <c r="I7" i="4"/>
  <c r="H7" i="4"/>
  <c r="H70" i="4"/>
  <c r="I70" i="4"/>
  <c r="J70" i="4"/>
  <c r="H62" i="4"/>
  <c r="I62" i="4"/>
  <c r="J62" i="4"/>
  <c r="H33" i="4"/>
  <c r="I33" i="4"/>
  <c r="J33" i="4"/>
  <c r="H25" i="4"/>
  <c r="I25" i="4"/>
  <c r="J25" i="4"/>
  <c r="I88" i="4"/>
  <c r="J88" i="4"/>
  <c r="H88" i="4"/>
  <c r="I80" i="4"/>
  <c r="J80" i="4"/>
  <c r="H80" i="4"/>
  <c r="I105" i="4"/>
  <c r="J105" i="4"/>
  <c r="H105" i="4"/>
  <c r="I97" i="4"/>
  <c r="J97" i="4"/>
  <c r="H97" i="4"/>
  <c r="I72" i="4"/>
  <c r="J72" i="4"/>
  <c r="H72" i="4"/>
  <c r="H50" i="4"/>
  <c r="I50" i="4"/>
  <c r="J50" i="4"/>
  <c r="I42" i="4"/>
  <c r="H42" i="4"/>
  <c r="I35" i="4"/>
  <c r="J35" i="4"/>
  <c r="H35" i="4"/>
  <c r="I27" i="4"/>
  <c r="J27" i="4"/>
  <c r="H27" i="4"/>
  <c r="I90" i="4"/>
  <c r="J90" i="4"/>
  <c r="H90" i="4"/>
  <c r="H107" i="4"/>
  <c r="I107" i="4"/>
  <c r="J107" i="4"/>
  <c r="I71" i="4"/>
  <c r="J71" i="4"/>
  <c r="H71" i="4"/>
  <c r="I69" i="4"/>
  <c r="J69" i="4"/>
  <c r="H69" i="4"/>
  <c r="I63" i="4"/>
  <c r="J63" i="4"/>
  <c r="H63" i="4"/>
  <c r="I61" i="4"/>
  <c r="J61" i="4"/>
  <c r="H61" i="4"/>
  <c r="H36" i="4"/>
  <c r="I36" i="4"/>
  <c r="J36" i="4"/>
  <c r="H34" i="4"/>
  <c r="I34" i="4"/>
  <c r="J34" i="4"/>
  <c r="H32" i="4"/>
  <c r="I32" i="4"/>
  <c r="J32" i="4"/>
  <c r="H26" i="4"/>
  <c r="I26" i="4"/>
  <c r="J26" i="4"/>
  <c r="H24" i="4"/>
  <c r="I24" i="4"/>
  <c r="I106" i="4"/>
  <c r="J106" i="4"/>
  <c r="H106" i="4"/>
  <c r="I104" i="4"/>
  <c r="J104" i="4"/>
  <c r="H104" i="4"/>
  <c r="I98" i="4"/>
  <c r="J98" i="4"/>
  <c r="H98" i="4"/>
  <c r="I96" i="4"/>
  <c r="J96" i="4"/>
  <c r="H96" i="4"/>
  <c r="I53" i="4"/>
  <c r="J53" i="4"/>
  <c r="H53" i="4"/>
  <c r="I51" i="4"/>
  <c r="J51" i="4"/>
  <c r="H51" i="4"/>
  <c r="H45" i="4"/>
  <c r="I45" i="4"/>
  <c r="J45" i="4"/>
  <c r="H43" i="4"/>
  <c r="I43" i="4"/>
  <c r="J43" i="4"/>
  <c r="I89" i="4"/>
  <c r="J89" i="4"/>
  <c r="H89" i="4"/>
  <c r="I87" i="4"/>
  <c r="J87" i="4"/>
  <c r="H87" i="4"/>
  <c r="I81" i="4"/>
  <c r="J81" i="4"/>
  <c r="H81" i="4"/>
  <c r="I79" i="4"/>
  <c r="J79" i="4"/>
  <c r="H79" i="4"/>
  <c r="G101" i="4"/>
  <c r="G99" i="4"/>
  <c r="G102" i="4"/>
  <c r="G100" i="4"/>
  <c r="G84" i="4"/>
  <c r="G82" i="4"/>
  <c r="G85" i="4"/>
  <c r="G83" i="4"/>
  <c r="G66" i="4"/>
  <c r="G64" i="4"/>
  <c r="G48" i="4"/>
  <c r="G46" i="4"/>
  <c r="G30" i="4"/>
  <c r="G28" i="4"/>
  <c r="G67" i="4"/>
  <c r="G65" i="4"/>
  <c r="G49" i="4"/>
  <c r="G47" i="4"/>
  <c r="G31" i="4"/>
  <c r="G29" i="4"/>
  <c r="G13" i="4"/>
  <c r="G11" i="4"/>
  <c r="G14" i="4"/>
  <c r="G12" i="4"/>
  <c r="I85" i="4"/>
  <c r="J85" i="4"/>
  <c r="H85" i="4"/>
  <c r="H14" i="4"/>
  <c r="I14" i="4"/>
  <c r="J14" i="4"/>
  <c r="I11" i="4"/>
  <c r="J11" i="4"/>
  <c r="H11" i="4"/>
  <c r="I47" i="4"/>
  <c r="J47" i="4"/>
  <c r="H47" i="4"/>
  <c r="H30" i="4"/>
  <c r="I30" i="4"/>
  <c r="J30" i="4"/>
  <c r="I66" i="4"/>
  <c r="J66" i="4"/>
  <c r="H66" i="4"/>
  <c r="I84" i="4"/>
  <c r="J84" i="4"/>
  <c r="H84" i="4"/>
  <c r="I102" i="4"/>
  <c r="J102" i="4"/>
  <c r="H102" i="4"/>
  <c r="J24" i="4"/>
  <c r="I13" i="4"/>
  <c r="J13" i="4"/>
  <c r="H13" i="4"/>
  <c r="I49" i="4"/>
  <c r="J49" i="4"/>
  <c r="H49" i="4"/>
  <c r="H46" i="4"/>
  <c r="I46" i="4"/>
  <c r="J46" i="4"/>
  <c r="H83" i="4"/>
  <c r="I83" i="4"/>
  <c r="J83" i="4"/>
  <c r="J95" i="4"/>
  <c r="J78" i="4"/>
  <c r="I65" i="4"/>
  <c r="J65" i="4"/>
  <c r="H65" i="4"/>
  <c r="H99" i="4"/>
  <c r="I99" i="4"/>
  <c r="J99" i="4"/>
  <c r="I29" i="4"/>
  <c r="J29" i="4"/>
  <c r="H29" i="4"/>
  <c r="I48" i="4"/>
  <c r="J48" i="4"/>
  <c r="H48" i="4"/>
  <c r="H12" i="4"/>
  <c r="I12" i="4"/>
  <c r="J12" i="4"/>
  <c r="I31" i="4"/>
  <c r="J31" i="4"/>
  <c r="H31" i="4"/>
  <c r="I67" i="4"/>
  <c r="J67" i="4"/>
  <c r="H67" i="4"/>
  <c r="H28" i="4"/>
  <c r="I28" i="4"/>
  <c r="J28" i="4"/>
  <c r="I64" i="4"/>
  <c r="J64" i="4"/>
  <c r="H64" i="4"/>
  <c r="I82" i="4"/>
  <c r="J82" i="4"/>
  <c r="H82" i="4"/>
  <c r="I100" i="4"/>
  <c r="J100" i="4"/>
  <c r="H100" i="4"/>
  <c r="I101" i="4"/>
  <c r="J101" i="4"/>
  <c r="H101" i="4"/>
  <c r="J42" i="4"/>
  <c r="J7" i="4"/>
  <c r="J60" i="4"/>
  <c r="G108" i="4"/>
  <c r="G109" i="4"/>
  <c r="G73" i="4"/>
  <c r="G74" i="4"/>
  <c r="G91" i="4"/>
  <c r="G92" i="4"/>
  <c r="G55" i="4"/>
  <c r="G56" i="4"/>
  <c r="G37" i="4"/>
  <c r="G38" i="4"/>
  <c r="G20" i="4"/>
  <c r="G21" i="4"/>
  <c r="H20" i="4"/>
  <c r="H21" i="4"/>
  <c r="H91" i="4"/>
  <c r="H92" i="4"/>
  <c r="H73" i="4"/>
  <c r="H74" i="4"/>
  <c r="I20" i="4"/>
  <c r="J20" i="4"/>
  <c r="H55" i="4"/>
  <c r="H56" i="4"/>
  <c r="I73" i="4"/>
  <c r="J73" i="4"/>
  <c r="I55" i="4"/>
  <c r="J55" i="4"/>
  <c r="H37" i="4"/>
  <c r="H38" i="4"/>
  <c r="H108" i="4"/>
  <c r="H109" i="4"/>
  <c r="I91" i="4"/>
  <c r="J91" i="4"/>
  <c r="I108" i="4"/>
  <c r="J108" i="4"/>
  <c r="I37" i="4"/>
  <c r="J37" i="4"/>
</calcChain>
</file>

<file path=xl/sharedStrings.xml><?xml version="1.0" encoding="utf-8"?>
<sst xmlns="http://schemas.openxmlformats.org/spreadsheetml/2006/main" count="519" uniqueCount="50">
  <si>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</si>
  <si>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</si>
  <si>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</si>
  <si>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</si>
  <si>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</si>
  <si>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</si>
  <si>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</si>
  <si>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</si>
  <si>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</si>
  <si>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</si>
  <si>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</si>
  <si>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</si>
  <si>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</si>
  <si>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</si>
  <si>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</si>
  <si>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</si>
  <si>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</si>
  <si>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</si>
  <si>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</si>
  <si>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</si>
  <si>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</si>
  <si>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</si>
  <si>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</si>
  <si>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</si>
  <si>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</si>
  <si>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</si>
  <si>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</si>
  <si>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</si>
  <si>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</si>
  <si>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AMMULA RAJU</t>
  </si>
  <si>
    <t>KOTA SRINIVAS</t>
  </si>
  <si>
    <t>CHITYALA SANJEEV KUMAR</t>
  </si>
  <si>
    <t>DONGALA SAMMAIAH</t>
  </si>
  <si>
    <t>DUSSA SRINIVAS</t>
  </si>
  <si>
    <t>KADARI RAGHU</t>
  </si>
  <si>
    <t>MEKALA PRAMOD KUMAR</t>
  </si>
  <si>
    <t>PUTTAPAKA SRINIVAS</t>
  </si>
  <si>
    <t>GUDALA VINAY</t>
  </si>
  <si>
    <t>GUNDA BOINA PRASHANTH</t>
  </si>
  <si>
    <t>MUDURUKOLLA KUMAR</t>
  </si>
  <si>
    <t>RAHUL TIWARI</t>
  </si>
  <si>
    <t>VELMAREDDY MADHUKAR</t>
  </si>
  <si>
    <t>VEERENDRA PAL SINGH</t>
  </si>
  <si>
    <t>VNR Seeds Pvt. Ltd, Raipur</t>
  </si>
  <si>
    <t>KRA Assesment Sheet</t>
  </si>
  <si>
    <t>TEAMLEASE</t>
  </si>
  <si>
    <t>ONROLL</t>
  </si>
  <si>
    <t>VVNR</t>
  </si>
  <si>
    <t>30th May'22</t>
  </si>
  <si>
    <t>5: ACHIEVED TIMELY DISPATCH OF SEED ACCORDING 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</si>
</sst>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2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NumberFormat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3" fillId="4" borderId="1" xfId="1" applyNumberFormat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showGridLines="0" topLeftCell="A42" workbookViewId="0">
      <selection activeCell="A41" sqref="A41:XFD55"/>
    </sheetView>
  </sheetViews>
  <sheetFormatPr defaultRowHeight="15" x14ac:dyDescent="0.2"/>
  <cols>
    <col min="1" max="1" width="9.14453125" style="20"/>
    <col min="2" max="2" width="38.203125" bestFit="1" customWidth="1"/>
    <col min="3" max="3" width="13.71875" bestFit="1" customWidth="1"/>
    <col min="4" max="5" width="10.625" style="27" bestFit="1" customWidth="1"/>
  </cols>
  <sheetData>
    <row r="1" spans="1:10" x14ac:dyDescent="0.2">
      <c r="A1" s="20" t="s">
        <v>43</v>
      </c>
      <c r="D1" s="29"/>
      <c r="E1" s="29"/>
    </row>
    <row r="2" spans="1:10" x14ac:dyDescent="0.2">
      <c r="A2" s="20" t="s">
        <v>44</v>
      </c>
      <c r="D2" s="29"/>
      <c r="E2" s="29"/>
    </row>
    <row r="3" spans="1:10" ht="29.25" x14ac:dyDescent="0.4">
      <c r="A3" s="49" t="s">
        <v>46</v>
      </c>
      <c r="B3" s="49"/>
      <c r="D3" s="29"/>
      <c r="E3" s="29"/>
    </row>
    <row r="5" spans="1:10" x14ac:dyDescent="0.2">
      <c r="A5" s="22" t="s">
        <v>42</v>
      </c>
      <c r="D5" s="31"/>
      <c r="E5" s="31"/>
      <c r="J5" s="4"/>
    </row>
    <row r="6" spans="1:10" ht="54.75" x14ac:dyDescent="0.2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 x14ac:dyDescent="0.2">
      <c r="A7" s="23">
        <v>1</v>
      </c>
      <c r="B7" s="6" t="s">
        <v>10</v>
      </c>
      <c r="C7" s="5" t="s">
        <v>11</v>
      </c>
      <c r="D7" s="9">
        <v>1579.375</v>
      </c>
      <c r="E7" s="9">
        <v>1660.5</v>
      </c>
      <c r="F7" s="5">
        <v>15</v>
      </c>
      <c r="G7" s="9">
        <f>(E7/D7)*F7</f>
        <v>15.770478828650575</v>
      </c>
      <c r="H7" s="9">
        <f t="shared" ref="H7:H19" si="0">G7</f>
        <v>15.770478828650575</v>
      </c>
      <c r="I7" s="9">
        <f t="shared" ref="I7:I19" si="1">G7</f>
        <v>15.770478828650575</v>
      </c>
      <c r="J7" s="9">
        <f>(I7/F7)*4.5</f>
        <v>4.7311436485951726</v>
      </c>
    </row>
    <row r="8" spans="1:10" x14ac:dyDescent="0.2">
      <c r="A8" s="23">
        <v>2</v>
      </c>
      <c r="B8" s="6" t="s">
        <v>12</v>
      </c>
      <c r="C8" s="5" t="s">
        <v>11</v>
      </c>
      <c r="D8" s="8">
        <v>1660.5</v>
      </c>
      <c r="E8" s="9">
        <v>1600.2619999999999</v>
      </c>
      <c r="F8" s="5">
        <v>10</v>
      </c>
      <c r="G8" s="9">
        <f>((E8/D8)*F8)*(100/90)</f>
        <v>10.708033055639198</v>
      </c>
      <c r="H8" s="9">
        <f t="shared" si="0"/>
        <v>10.708033055639198</v>
      </c>
      <c r="I8" s="9">
        <f t="shared" si="1"/>
        <v>10.708033055639198</v>
      </c>
      <c r="J8" s="9">
        <f>(I8/F8)*4.5</f>
        <v>4.8186148750376399</v>
      </c>
    </row>
    <row r="9" spans="1:10" x14ac:dyDescent="0.2">
      <c r="A9" s="23">
        <v>3</v>
      </c>
      <c r="B9" s="6" t="s">
        <v>13</v>
      </c>
      <c r="C9" s="5" t="s">
        <v>14</v>
      </c>
      <c r="D9" s="25">
        <v>1016602.125</v>
      </c>
      <c r="E9" s="26">
        <v>1448903.8099999998</v>
      </c>
      <c r="F9" s="5">
        <v>10</v>
      </c>
      <c r="G9" s="9">
        <f>(E9/D9)*F9</f>
        <v>14.252417680122395</v>
      </c>
      <c r="H9" s="9">
        <f t="shared" si="0"/>
        <v>14.252417680122395</v>
      </c>
      <c r="I9" s="9">
        <f t="shared" si="1"/>
        <v>14.252417680122395</v>
      </c>
      <c r="J9" s="9">
        <f>(I9/F9)*4.5</f>
        <v>6.4135879560550784</v>
      </c>
    </row>
    <row r="10" spans="1:10" x14ac:dyDescent="0.2">
      <c r="A10" s="40">
        <v>4</v>
      </c>
      <c r="B10" s="6" t="s">
        <v>15</v>
      </c>
      <c r="C10" s="43" t="s">
        <v>14</v>
      </c>
      <c r="D10" s="46">
        <f>E9</f>
        <v>1448903.8099999998</v>
      </c>
      <c r="E10" s="25">
        <v>1017353.8000000005</v>
      </c>
      <c r="F10" s="43">
        <v>35</v>
      </c>
      <c r="G10" s="9">
        <f>(E10/D10)*F10*1.15</f>
        <v>28.261703894615351</v>
      </c>
      <c r="H10" s="9">
        <f t="shared" si="0"/>
        <v>28.261703894615351</v>
      </c>
      <c r="I10" s="9">
        <f t="shared" si="1"/>
        <v>28.261703894615351</v>
      </c>
      <c r="J10" s="9">
        <f>(I10/F10)*4.5</f>
        <v>3.6336476435934024</v>
      </c>
    </row>
    <row r="11" spans="1:10" x14ac:dyDescent="0.2">
      <c r="A11" s="41"/>
      <c r="B11" s="6" t="s">
        <v>16</v>
      </c>
      <c r="C11" s="44"/>
      <c r="D11" s="47"/>
      <c r="E11" s="25">
        <v>279544.34000000003</v>
      </c>
      <c r="F11" s="44"/>
      <c r="G11" s="9">
        <f>(E11/D10)*F10*1</f>
        <v>6.7527270150528507</v>
      </c>
      <c r="H11" s="9">
        <f t="shared" si="0"/>
        <v>6.7527270150528507</v>
      </c>
      <c r="I11" s="9">
        <f t="shared" si="1"/>
        <v>6.7527270150528507</v>
      </c>
      <c r="J11" s="9">
        <f>(I11/F10)*4.5</f>
        <v>0.86820775907822356</v>
      </c>
    </row>
    <row r="12" spans="1:10" x14ac:dyDescent="0.2">
      <c r="A12" s="41"/>
      <c r="B12" s="6" t="s">
        <v>17</v>
      </c>
      <c r="C12" s="44"/>
      <c r="D12" s="47"/>
      <c r="E12" s="25">
        <v>66893.900000000009</v>
      </c>
      <c r="F12" s="44"/>
      <c r="G12" s="9">
        <f>(E12/D10)*F10*0.9</f>
        <v>1.4543117600056561</v>
      </c>
      <c r="H12" s="9">
        <f t="shared" si="0"/>
        <v>1.4543117600056561</v>
      </c>
      <c r="I12" s="9">
        <f t="shared" si="1"/>
        <v>1.4543117600056561</v>
      </c>
      <c r="J12" s="9">
        <f>(I12/F10)*4.5</f>
        <v>0.18698294057215578</v>
      </c>
    </row>
    <row r="13" spans="1:10" x14ac:dyDescent="0.2">
      <c r="A13" s="41"/>
      <c r="B13" s="6" t="s">
        <v>18</v>
      </c>
      <c r="C13" s="44"/>
      <c r="D13" s="47"/>
      <c r="E13" s="25">
        <v>65336.069999999992</v>
      </c>
      <c r="F13" s="44"/>
      <c r="G13" s="9">
        <f>(E13/D10)*F10*0.65</f>
        <v>1.0258759637742962</v>
      </c>
      <c r="H13" s="9">
        <f t="shared" si="0"/>
        <v>1.0258759637742962</v>
      </c>
      <c r="I13" s="9">
        <f t="shared" si="1"/>
        <v>1.0258759637742962</v>
      </c>
      <c r="J13" s="9">
        <f>(I13/F10)*4.5</f>
        <v>0.13189833819955238</v>
      </c>
    </row>
    <row r="14" spans="1:10" x14ac:dyDescent="0.2">
      <c r="A14" s="42"/>
      <c r="B14" s="6" t="s">
        <v>19</v>
      </c>
      <c r="C14" s="45"/>
      <c r="D14" s="48"/>
      <c r="E14" s="25">
        <v>19775.699999999997</v>
      </c>
      <c r="F14" s="45"/>
      <c r="G14" s="9">
        <f>-1*((E14/D10)*F10)</f>
        <v>-0.47770562491653606</v>
      </c>
      <c r="H14" s="9">
        <f t="shared" si="0"/>
        <v>-0.47770562491653606</v>
      </c>
      <c r="I14" s="9">
        <f t="shared" si="1"/>
        <v>-0.47770562491653606</v>
      </c>
      <c r="J14" s="9">
        <f>(I14/F10)*4.5</f>
        <v>-6.1419294632126066E-2</v>
      </c>
    </row>
    <row r="15" spans="1:10" x14ac:dyDescent="0.2">
      <c r="A15" s="23">
        <v>5</v>
      </c>
      <c r="B15" s="6" t="s">
        <v>20</v>
      </c>
      <c r="C15" s="6" t="s">
        <v>48</v>
      </c>
      <c r="D15" s="30">
        <f>E9</f>
        <v>1448903.8099999998</v>
      </c>
      <c r="E15" s="36">
        <f>SUM(E10:E14)</f>
        <v>1448903.8100000005</v>
      </c>
      <c r="F15" s="5">
        <v>5</v>
      </c>
      <c r="G15" s="11">
        <f>(E15/D15)*F15</f>
        <v>5.0000000000000018</v>
      </c>
      <c r="H15" s="9">
        <f t="shared" si="0"/>
        <v>5.0000000000000018</v>
      </c>
      <c r="I15" s="9">
        <f t="shared" si="1"/>
        <v>5.0000000000000018</v>
      </c>
      <c r="J15" s="9">
        <f t="shared" ref="J15:J20" si="2">(I15/F15)*4.5</f>
        <v>4.5000000000000018</v>
      </c>
    </row>
    <row r="16" spans="1:10" x14ac:dyDescent="0.2">
      <c r="A16" s="23">
        <v>6</v>
      </c>
      <c r="B16" s="6" t="s">
        <v>21</v>
      </c>
      <c r="C16" s="5" t="s">
        <v>22</v>
      </c>
      <c r="D16" s="9">
        <v>68.011579260434132</v>
      </c>
      <c r="E16" s="10">
        <v>68.788742854710293</v>
      </c>
      <c r="F16" s="5">
        <v>10</v>
      </c>
      <c r="G16" s="9">
        <f>(D16/E16)*F16</f>
        <v>9.8870216895927836</v>
      </c>
      <c r="H16" s="9">
        <f t="shared" si="0"/>
        <v>9.8870216895927836</v>
      </c>
      <c r="I16" s="9">
        <f t="shared" si="1"/>
        <v>9.8870216895927836</v>
      </c>
      <c r="J16" s="9">
        <f t="shared" si="2"/>
        <v>4.4491597603167525</v>
      </c>
    </row>
    <row r="17" spans="1:10" x14ac:dyDescent="0.2">
      <c r="A17" s="23">
        <v>7</v>
      </c>
      <c r="B17" s="6" t="s">
        <v>23</v>
      </c>
      <c r="C17" s="5" t="s">
        <v>24</v>
      </c>
      <c r="D17" s="19">
        <v>1</v>
      </c>
      <c r="E17" s="19">
        <v>1</v>
      </c>
      <c r="F17" s="5">
        <v>5</v>
      </c>
      <c r="G17" s="9">
        <f>(D17/E17)*F17</f>
        <v>5</v>
      </c>
      <c r="H17" s="9">
        <f t="shared" si="0"/>
        <v>5</v>
      </c>
      <c r="I17" s="9">
        <f t="shared" si="1"/>
        <v>5</v>
      </c>
      <c r="J17" s="9">
        <f t="shared" si="2"/>
        <v>4.5</v>
      </c>
    </row>
    <row r="18" spans="1:10" x14ac:dyDescent="0.2">
      <c r="A18" s="23">
        <v>8</v>
      </c>
      <c r="B18" s="6" t="s">
        <v>25</v>
      </c>
      <c r="C18" s="5" t="s">
        <v>26</v>
      </c>
      <c r="D18" s="10">
        <v>1</v>
      </c>
      <c r="E18" s="10">
        <v>1</v>
      </c>
      <c r="F18" s="5">
        <v>5</v>
      </c>
      <c r="G18" s="9">
        <f>(E18/D18)*F18</f>
        <v>5</v>
      </c>
      <c r="H18" s="9">
        <f t="shared" si="0"/>
        <v>5</v>
      </c>
      <c r="I18" s="9">
        <f t="shared" si="1"/>
        <v>5</v>
      </c>
      <c r="J18" s="9">
        <f t="shared" si="2"/>
        <v>4.5</v>
      </c>
    </row>
    <row r="19" spans="1:10" x14ac:dyDescent="0.2">
      <c r="A19" s="23">
        <v>9</v>
      </c>
      <c r="B19" s="6" t="s">
        <v>27</v>
      </c>
      <c r="C19" s="5" t="s">
        <v>26</v>
      </c>
      <c r="D19" s="10">
        <v>1</v>
      </c>
      <c r="E19" s="10">
        <v>1</v>
      </c>
      <c r="F19" s="5">
        <v>5</v>
      </c>
      <c r="G19" s="9">
        <f>(D19/E19)*F19</f>
        <v>5</v>
      </c>
      <c r="H19" s="9">
        <f t="shared" si="0"/>
        <v>5</v>
      </c>
      <c r="I19" s="9">
        <f t="shared" si="1"/>
        <v>5</v>
      </c>
      <c r="J19" s="9">
        <f t="shared" si="2"/>
        <v>4.5</v>
      </c>
    </row>
    <row r="20" spans="1:10" x14ac:dyDescent="0.2">
      <c r="A20" s="37" t="s">
        <v>28</v>
      </c>
      <c r="B20" s="38"/>
      <c r="C20" s="38"/>
      <c r="D20" s="38"/>
      <c r="E20" s="39"/>
      <c r="F20" s="12">
        <f>SUBTOTAL(9,F7:F19)</f>
        <v>100</v>
      </c>
      <c r="G20" s="13">
        <f>SUBTOTAL(9,G7:G19)</f>
        <v>107.63486426253657</v>
      </c>
      <c r="H20" s="13">
        <f>SUBTOTAL(9,H7:H19)</f>
        <v>107.63486426253657</v>
      </c>
      <c r="I20" s="13">
        <f>SUBTOTAL(9,I7:I19)</f>
        <v>107.63486426253657</v>
      </c>
      <c r="J20" s="14">
        <f t="shared" si="2"/>
        <v>4.8435688918141455</v>
      </c>
    </row>
    <row r="21" spans="1:10" x14ac:dyDescent="0.2">
      <c r="D21" s="31"/>
      <c r="E21" s="31"/>
      <c r="G21" s="15">
        <f>(G20/F20)*4.5</f>
        <v>4.8435688918141455</v>
      </c>
      <c r="H21" s="16">
        <f>(H20/F20)*4.5</f>
        <v>4.8435688918141455</v>
      </c>
      <c r="J21" s="4"/>
    </row>
    <row r="22" spans="1:10" x14ac:dyDescent="0.2">
      <c r="A22" s="22" t="s">
        <v>37</v>
      </c>
      <c r="D22" s="31"/>
      <c r="E22" s="31"/>
      <c r="J22" s="4"/>
    </row>
    <row r="23" spans="1:10" ht="54.75" x14ac:dyDescent="0.2">
      <c r="A23" s="1" t="s">
        <v>0</v>
      </c>
      <c r="B23" s="1" t="s">
        <v>1</v>
      </c>
      <c r="C23" s="1" t="s">
        <v>2</v>
      </c>
      <c r="D23" s="2" t="s">
        <v>3</v>
      </c>
      <c r="E23" s="2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</row>
    <row r="24" spans="1:10" x14ac:dyDescent="0.2">
      <c r="A24" s="23">
        <v>1</v>
      </c>
      <c r="B24" s="6" t="s">
        <v>10</v>
      </c>
      <c r="C24" s="5" t="s">
        <v>11</v>
      </c>
      <c r="D24" s="17">
        <v>283.09999999999997</v>
      </c>
      <c r="E24" s="17">
        <v>296</v>
      </c>
      <c r="F24" s="5">
        <v>15</v>
      </c>
      <c r="G24" s="9">
        <f>(E24/D24)*F24</f>
        <v>15.683504062168845</v>
      </c>
      <c r="H24" s="9">
        <f t="shared" ref="H24:H36" si="3">G24</f>
        <v>15.683504062168845</v>
      </c>
      <c r="I24" s="9">
        <f t="shared" ref="I24:I36" si="4">G24</f>
        <v>15.683504062168845</v>
      </c>
      <c r="J24" s="9">
        <f>(I24/F24)*4.5</f>
        <v>4.7050512186506541</v>
      </c>
    </row>
    <row r="25" spans="1:10" x14ac:dyDescent="0.2">
      <c r="A25" s="23">
        <v>2</v>
      </c>
      <c r="B25" s="6" t="s">
        <v>12</v>
      </c>
      <c r="C25" s="5" t="s">
        <v>11</v>
      </c>
      <c r="D25" s="8">
        <v>296</v>
      </c>
      <c r="E25" s="17">
        <v>277.87000000000006</v>
      </c>
      <c r="F25" s="5">
        <v>10</v>
      </c>
      <c r="G25" s="9">
        <f>((E25/D25)*F25)*(100/90)</f>
        <v>10.430555555555559</v>
      </c>
      <c r="H25" s="9">
        <f t="shared" si="3"/>
        <v>10.430555555555559</v>
      </c>
      <c r="I25" s="9">
        <f t="shared" si="4"/>
        <v>10.430555555555559</v>
      </c>
      <c r="J25" s="9">
        <f>(I25/F25)*4.5</f>
        <v>4.6937500000000014</v>
      </c>
    </row>
    <row r="26" spans="1:10" x14ac:dyDescent="0.2">
      <c r="A26" s="23">
        <v>3</v>
      </c>
      <c r="B26" s="6" t="s">
        <v>13</v>
      </c>
      <c r="C26" s="5" t="s">
        <v>14</v>
      </c>
      <c r="D26" s="26">
        <v>200260</v>
      </c>
      <c r="E26" s="26">
        <v>259188.62999999998</v>
      </c>
      <c r="F26" s="5">
        <v>10</v>
      </c>
      <c r="G26" s="9">
        <f>(E26/D26)*F26</f>
        <v>12.942606112054328</v>
      </c>
      <c r="H26" s="9">
        <f t="shared" si="3"/>
        <v>12.942606112054328</v>
      </c>
      <c r="I26" s="9">
        <f t="shared" si="4"/>
        <v>12.942606112054328</v>
      </c>
      <c r="J26" s="9">
        <f>(I26/F26)*4.5</f>
        <v>5.8241727504244478</v>
      </c>
    </row>
    <row r="27" spans="1:10" x14ac:dyDescent="0.2">
      <c r="A27" s="40">
        <v>4</v>
      </c>
      <c r="B27" s="6" t="s">
        <v>15</v>
      </c>
      <c r="C27" s="43" t="s">
        <v>14</v>
      </c>
      <c r="D27" s="46">
        <f>E26</f>
        <v>259188.62999999998</v>
      </c>
      <c r="E27" s="26">
        <v>205348.7900000001</v>
      </c>
      <c r="F27" s="43">
        <v>35</v>
      </c>
      <c r="G27" s="9">
        <f>(E27/D27)*F27*1.15</f>
        <v>31.889087100387098</v>
      </c>
      <c r="H27" s="9">
        <f t="shared" si="3"/>
        <v>31.889087100387098</v>
      </c>
      <c r="I27" s="9">
        <f t="shared" si="4"/>
        <v>31.889087100387098</v>
      </c>
      <c r="J27" s="9">
        <f>(I27/F27)*4.5</f>
        <v>4.1000254843354842</v>
      </c>
    </row>
    <row r="28" spans="1:10" x14ac:dyDescent="0.2">
      <c r="A28" s="41"/>
      <c r="B28" s="6" t="s">
        <v>16</v>
      </c>
      <c r="C28" s="44"/>
      <c r="D28" s="47"/>
      <c r="E28" s="26">
        <v>34723.180000000008</v>
      </c>
      <c r="F28" s="44"/>
      <c r="G28" s="9">
        <f>(E28/D27)*F27*1</f>
        <v>4.6889066854514425</v>
      </c>
      <c r="H28" s="9">
        <f t="shared" si="3"/>
        <v>4.6889066854514425</v>
      </c>
      <c r="I28" s="9">
        <f t="shared" si="4"/>
        <v>4.6889066854514425</v>
      </c>
      <c r="J28" s="9">
        <f>(I28/F27)*4.5</f>
        <v>0.6028594309866141</v>
      </c>
    </row>
    <row r="29" spans="1:10" x14ac:dyDescent="0.2">
      <c r="A29" s="41"/>
      <c r="B29" s="6" t="s">
        <v>17</v>
      </c>
      <c r="C29" s="44"/>
      <c r="D29" s="47"/>
      <c r="E29" s="26">
        <v>4648.4299999999994</v>
      </c>
      <c r="F29" s="44"/>
      <c r="G29" s="9">
        <f>(E29/D27)*F27*0.9</f>
        <v>0.56493814948595555</v>
      </c>
      <c r="H29" s="9">
        <f t="shared" si="3"/>
        <v>0.56493814948595555</v>
      </c>
      <c r="I29" s="9">
        <f t="shared" si="4"/>
        <v>0.56493814948595555</v>
      </c>
      <c r="J29" s="9">
        <f>(I29/F27)*4.5</f>
        <v>7.2634904933908576E-2</v>
      </c>
    </row>
    <row r="30" spans="1:10" x14ac:dyDescent="0.2">
      <c r="A30" s="41"/>
      <c r="B30" s="6" t="s">
        <v>18</v>
      </c>
      <c r="C30" s="44"/>
      <c r="D30" s="47"/>
      <c r="E30" s="26">
        <v>5175.96</v>
      </c>
      <c r="F30" s="44"/>
      <c r="G30" s="9">
        <f>(E30/D27)*F27*0.65</f>
        <v>0.4543142575351396</v>
      </c>
      <c r="H30" s="9">
        <f t="shared" si="3"/>
        <v>0.4543142575351396</v>
      </c>
      <c r="I30" s="9">
        <f t="shared" si="4"/>
        <v>0.4543142575351396</v>
      </c>
      <c r="J30" s="9">
        <f>(I30/F27)*4.5</f>
        <v>5.8411833111660802E-2</v>
      </c>
    </row>
    <row r="31" spans="1:10" x14ac:dyDescent="0.2">
      <c r="A31" s="42"/>
      <c r="B31" s="6" t="s">
        <v>19</v>
      </c>
      <c r="C31" s="45"/>
      <c r="D31" s="48"/>
      <c r="E31" s="26">
        <v>9292.2699999999986</v>
      </c>
      <c r="F31" s="45"/>
      <c r="G31" s="9">
        <f>-1*((E31/D27)*F27)</f>
        <v>-1.25479829111331</v>
      </c>
      <c r="H31" s="9">
        <f t="shared" si="3"/>
        <v>-1.25479829111331</v>
      </c>
      <c r="I31" s="9">
        <f t="shared" si="4"/>
        <v>-1.25479829111331</v>
      </c>
      <c r="J31" s="9">
        <f>(I31/F27)*4.5</f>
        <v>-0.16133120885742558</v>
      </c>
    </row>
    <row r="32" spans="1:10" x14ac:dyDescent="0.2">
      <c r="A32" s="23">
        <v>5</v>
      </c>
      <c r="B32" s="6" t="s">
        <v>20</v>
      </c>
      <c r="C32" s="6" t="s">
        <v>48</v>
      </c>
      <c r="D32" s="30">
        <f>E26</f>
        <v>259188.62999999998</v>
      </c>
      <c r="E32" s="36">
        <f>SUM(E27:E31)</f>
        <v>259188.63000000006</v>
      </c>
      <c r="F32" s="5">
        <v>5</v>
      </c>
      <c r="G32" s="11">
        <f>(E32/D32)*F32</f>
        <v>5.0000000000000018</v>
      </c>
      <c r="H32" s="9">
        <f t="shared" si="3"/>
        <v>5.0000000000000018</v>
      </c>
      <c r="I32" s="9">
        <f t="shared" si="4"/>
        <v>5.0000000000000018</v>
      </c>
      <c r="J32" s="9">
        <f t="shared" ref="J32:J37" si="5">(I32/F32)*4.5</f>
        <v>4.5000000000000018</v>
      </c>
    </row>
    <row r="33" spans="1:10" x14ac:dyDescent="0.2">
      <c r="A33" s="23">
        <v>6</v>
      </c>
      <c r="B33" s="6" t="s">
        <v>21</v>
      </c>
      <c r="C33" s="5" t="s">
        <v>22</v>
      </c>
      <c r="D33" s="9">
        <v>63.253075507355348</v>
      </c>
      <c r="E33" s="10">
        <v>64.738035688826258</v>
      </c>
      <c r="F33" s="5">
        <v>10</v>
      </c>
      <c r="G33" s="9">
        <f>(D33/E33)*F33</f>
        <v>9.7706201361115426</v>
      </c>
      <c r="H33" s="9">
        <f t="shared" si="3"/>
        <v>9.7706201361115426</v>
      </c>
      <c r="I33" s="9">
        <f t="shared" si="4"/>
        <v>9.7706201361115426</v>
      </c>
      <c r="J33" s="9">
        <f t="shared" si="5"/>
        <v>4.3967790612501947</v>
      </c>
    </row>
    <row r="34" spans="1:10" x14ac:dyDescent="0.2">
      <c r="A34" s="23">
        <v>7</v>
      </c>
      <c r="B34" s="6" t="s">
        <v>23</v>
      </c>
      <c r="C34" s="5" t="s">
        <v>24</v>
      </c>
      <c r="D34" s="19">
        <v>1</v>
      </c>
      <c r="E34" s="19">
        <v>1</v>
      </c>
      <c r="F34" s="5">
        <v>5</v>
      </c>
      <c r="G34" s="9">
        <f>(D34/E34)*F34</f>
        <v>5</v>
      </c>
      <c r="H34" s="9">
        <f t="shared" si="3"/>
        <v>5</v>
      </c>
      <c r="I34" s="9">
        <f t="shared" si="4"/>
        <v>5</v>
      </c>
      <c r="J34" s="9">
        <f t="shared" si="5"/>
        <v>4.5</v>
      </c>
    </row>
    <row r="35" spans="1:10" x14ac:dyDescent="0.2">
      <c r="A35" s="23">
        <v>8</v>
      </c>
      <c r="B35" s="6" t="s">
        <v>25</v>
      </c>
      <c r="C35" s="5" t="s">
        <v>26</v>
      </c>
      <c r="D35" s="10">
        <v>1</v>
      </c>
      <c r="E35" s="10">
        <v>1</v>
      </c>
      <c r="F35" s="5">
        <v>5</v>
      </c>
      <c r="G35" s="9">
        <f>(E35/D35)*F35</f>
        <v>5</v>
      </c>
      <c r="H35" s="9">
        <f t="shared" si="3"/>
        <v>5</v>
      </c>
      <c r="I35" s="9">
        <f t="shared" si="4"/>
        <v>5</v>
      </c>
      <c r="J35" s="9">
        <f t="shared" si="5"/>
        <v>4.5</v>
      </c>
    </row>
    <row r="36" spans="1:10" x14ac:dyDescent="0.2">
      <c r="A36" s="23">
        <v>9</v>
      </c>
      <c r="B36" s="6" t="s">
        <v>27</v>
      </c>
      <c r="C36" s="5" t="s">
        <v>26</v>
      </c>
      <c r="D36" s="10">
        <v>1</v>
      </c>
      <c r="E36" s="10">
        <v>1</v>
      </c>
      <c r="F36" s="5">
        <v>5</v>
      </c>
      <c r="G36" s="9">
        <f>(D36/E36)*F36</f>
        <v>5</v>
      </c>
      <c r="H36" s="9">
        <f t="shared" si="3"/>
        <v>5</v>
      </c>
      <c r="I36" s="9">
        <f t="shared" si="4"/>
        <v>5</v>
      </c>
      <c r="J36" s="9">
        <f t="shared" si="5"/>
        <v>4.5</v>
      </c>
    </row>
    <row r="37" spans="1:10" x14ac:dyDescent="0.2">
      <c r="A37" s="37" t="s">
        <v>28</v>
      </c>
      <c r="B37" s="38"/>
      <c r="C37" s="38"/>
      <c r="D37" s="38"/>
      <c r="E37" s="39"/>
      <c r="F37" s="12">
        <f>SUBTOTAL(9,F24:F36)</f>
        <v>100</v>
      </c>
      <c r="G37" s="13">
        <f>SUBTOTAL(9,G24:G36)</f>
        <v>105.16973376763661</v>
      </c>
      <c r="H37" s="13">
        <f>SUBTOTAL(9,H24:H36)</f>
        <v>105.16973376763661</v>
      </c>
      <c r="I37" s="13">
        <f>SUBTOTAL(9,I24:I36)</f>
        <v>105.16973376763661</v>
      </c>
      <c r="J37" s="14">
        <f t="shared" si="5"/>
        <v>4.7326380195436473</v>
      </c>
    </row>
    <row r="38" spans="1:10" x14ac:dyDescent="0.2">
      <c r="D38" s="31"/>
      <c r="E38" s="31"/>
      <c r="G38" s="15">
        <f>(G37/F37)*4.5</f>
        <v>4.7326380195436473</v>
      </c>
      <c r="H38" s="16">
        <f>(H37/F37)*4.5</f>
        <v>4.7326380195436473</v>
      </c>
    </row>
    <row r="39" spans="1:10" x14ac:dyDescent="0.2">
      <c r="D39" s="32"/>
      <c r="E39" s="32"/>
    </row>
    <row r="40" spans="1:10" x14ac:dyDescent="0.2">
      <c r="A40" s="22" t="s">
        <v>38</v>
      </c>
      <c r="D40" s="31"/>
      <c r="E40" s="31"/>
      <c r="J40" s="4"/>
    </row>
    <row r="41" spans="1:10" ht="54.75" x14ac:dyDescent="0.2">
      <c r="A41" s="1" t="s">
        <v>0</v>
      </c>
      <c r="B41" s="1" t="s">
        <v>1</v>
      </c>
      <c r="C41" s="1" t="s">
        <v>2</v>
      </c>
      <c r="D41" s="2" t="s">
        <v>3</v>
      </c>
      <c r="E41" s="2" t="s">
        <v>4</v>
      </c>
      <c r="F41" s="3" t="s">
        <v>5</v>
      </c>
      <c r="G41" s="3" t="s">
        <v>6</v>
      </c>
      <c r="H41" s="3" t="s">
        <v>7</v>
      </c>
      <c r="I41" s="3" t="s">
        <v>8</v>
      </c>
      <c r="J41" s="3" t="s">
        <v>9</v>
      </c>
    </row>
    <row r="42" spans="1:10" x14ac:dyDescent="0.2">
      <c r="A42" s="23">
        <v>1</v>
      </c>
      <c r="B42" s="6" t="s">
        <v>10</v>
      </c>
      <c r="C42" s="5" t="s">
        <v>11</v>
      </c>
      <c r="D42" s="17">
        <v>219.45</v>
      </c>
      <c r="E42" s="17">
        <v>231</v>
      </c>
      <c r="F42" s="5">
        <v>15</v>
      </c>
      <c r="G42" s="9">
        <f>(E42/D42)*F42</f>
        <v>15.789473684210529</v>
      </c>
      <c r="H42" s="9">
        <f t="shared" ref="H42:H54" si="6">G42</f>
        <v>15.789473684210529</v>
      </c>
      <c r="I42" s="9">
        <f t="shared" ref="I42:I54" si="7">G42</f>
        <v>15.789473684210529</v>
      </c>
      <c r="J42" s="9">
        <f>(I42/F42)*4.5</f>
        <v>4.7368421052631584</v>
      </c>
    </row>
    <row r="43" spans="1:10" x14ac:dyDescent="0.2">
      <c r="A43" s="23">
        <v>2</v>
      </c>
      <c r="B43" s="6" t="s">
        <v>12</v>
      </c>
      <c r="C43" s="5" t="s">
        <v>11</v>
      </c>
      <c r="D43" s="8">
        <v>231</v>
      </c>
      <c r="E43" s="17">
        <v>220.26000000000002</v>
      </c>
      <c r="F43" s="5">
        <v>10</v>
      </c>
      <c r="G43" s="9">
        <f>((E43/D43)*F43)*(100/90)</f>
        <v>10.594516594516596</v>
      </c>
      <c r="H43" s="9">
        <f t="shared" si="6"/>
        <v>10.594516594516596</v>
      </c>
      <c r="I43" s="9">
        <f t="shared" si="7"/>
        <v>10.594516594516596</v>
      </c>
      <c r="J43" s="9">
        <f>(I43/F43)*4.5</f>
        <v>4.7675324675324688</v>
      </c>
    </row>
    <row r="44" spans="1:10" x14ac:dyDescent="0.2">
      <c r="A44" s="23">
        <v>3</v>
      </c>
      <c r="B44" s="6" t="s">
        <v>13</v>
      </c>
      <c r="C44" s="5" t="s">
        <v>14</v>
      </c>
      <c r="D44" s="26">
        <v>139566.28125</v>
      </c>
      <c r="E44" s="26">
        <v>214171.51999999999</v>
      </c>
      <c r="F44" s="5">
        <v>10</v>
      </c>
      <c r="G44" s="9">
        <f>(E44/D44)*F44</f>
        <v>15.345505954719989</v>
      </c>
      <c r="H44" s="9">
        <f t="shared" si="6"/>
        <v>15.345505954719989</v>
      </c>
      <c r="I44" s="9">
        <f t="shared" si="7"/>
        <v>15.345505954719989</v>
      </c>
      <c r="J44" s="9">
        <f>(I44/F44)*4.5</f>
        <v>6.9054776796239947</v>
      </c>
    </row>
    <row r="45" spans="1:10" x14ac:dyDescent="0.2">
      <c r="A45" s="40">
        <v>4</v>
      </c>
      <c r="B45" s="6" t="s">
        <v>15</v>
      </c>
      <c r="C45" s="43" t="s">
        <v>14</v>
      </c>
      <c r="D45" s="46">
        <f>E44</f>
        <v>214171.51999999999</v>
      </c>
      <c r="E45" s="26">
        <v>110416.85</v>
      </c>
      <c r="F45" s="43">
        <v>35</v>
      </c>
      <c r="G45" s="9">
        <f>(E45/D45)*F45*1.15</f>
        <v>20.751023350350227</v>
      </c>
      <c r="H45" s="9">
        <f t="shared" si="6"/>
        <v>20.751023350350227</v>
      </c>
      <c r="I45" s="9">
        <f t="shared" si="7"/>
        <v>20.751023350350227</v>
      </c>
      <c r="J45" s="9">
        <f>(I45/F45)*4.5</f>
        <v>2.6679887164736007</v>
      </c>
    </row>
    <row r="46" spans="1:10" x14ac:dyDescent="0.2">
      <c r="A46" s="41"/>
      <c r="B46" s="6" t="s">
        <v>16</v>
      </c>
      <c r="C46" s="44"/>
      <c r="D46" s="47"/>
      <c r="E46" s="26">
        <v>48392.34</v>
      </c>
      <c r="F46" s="44"/>
      <c r="G46" s="9">
        <f>(E46/D45)*F45*1</f>
        <v>7.908296583971576</v>
      </c>
      <c r="H46" s="9">
        <f t="shared" si="6"/>
        <v>7.908296583971576</v>
      </c>
      <c r="I46" s="9">
        <f t="shared" si="7"/>
        <v>7.908296583971576</v>
      </c>
      <c r="J46" s="9">
        <f>(I46/F45)*4.5</f>
        <v>1.0167809893677739</v>
      </c>
    </row>
    <row r="47" spans="1:10" x14ac:dyDescent="0.2">
      <c r="A47" s="41"/>
      <c r="B47" s="6" t="s">
        <v>17</v>
      </c>
      <c r="C47" s="44"/>
      <c r="D47" s="47"/>
      <c r="E47" s="26">
        <v>30594.850000000002</v>
      </c>
      <c r="F47" s="44"/>
      <c r="G47" s="9">
        <f>(E47/D45)*F45*0.9</f>
        <v>4.4998409452386579</v>
      </c>
      <c r="H47" s="9">
        <f t="shared" si="6"/>
        <v>4.4998409452386579</v>
      </c>
      <c r="I47" s="9">
        <f t="shared" si="7"/>
        <v>4.4998409452386579</v>
      </c>
      <c r="J47" s="9">
        <f>(I47/F45)*4.5</f>
        <v>0.57855097867354166</v>
      </c>
    </row>
    <row r="48" spans="1:10" x14ac:dyDescent="0.2">
      <c r="A48" s="41"/>
      <c r="B48" s="6" t="s">
        <v>18</v>
      </c>
      <c r="C48" s="44"/>
      <c r="D48" s="47"/>
      <c r="E48" s="26">
        <v>22781.940000000002</v>
      </c>
      <c r="F48" s="44"/>
      <c r="G48" s="9">
        <f>(E48/D45)*F45*0.65</f>
        <v>2.4199722493448244</v>
      </c>
      <c r="H48" s="9">
        <f t="shared" si="6"/>
        <v>2.4199722493448244</v>
      </c>
      <c r="I48" s="9">
        <f t="shared" si="7"/>
        <v>2.4199722493448244</v>
      </c>
      <c r="J48" s="9">
        <f>(I48/F45)*4.5</f>
        <v>0.31113928920147743</v>
      </c>
    </row>
    <row r="49" spans="1:10" x14ac:dyDescent="0.2">
      <c r="A49" s="42"/>
      <c r="B49" s="6" t="s">
        <v>19</v>
      </c>
      <c r="C49" s="45"/>
      <c r="D49" s="48"/>
      <c r="E49" s="26">
        <v>1985.54</v>
      </c>
      <c r="F49" s="45"/>
      <c r="G49" s="9">
        <f>-1*((E49/D45)*F45)</f>
        <v>-0.32447778304043412</v>
      </c>
      <c r="H49" s="9">
        <f t="shared" si="6"/>
        <v>-0.32447778304043412</v>
      </c>
      <c r="I49" s="9">
        <f t="shared" si="7"/>
        <v>-0.32447778304043412</v>
      </c>
      <c r="J49" s="9">
        <f>(I49/F45)*4.5</f>
        <v>-4.1718572105198679E-2</v>
      </c>
    </row>
    <row r="50" spans="1:10" x14ac:dyDescent="0.2">
      <c r="A50" s="23">
        <v>5</v>
      </c>
      <c r="B50" s="6" t="s">
        <v>20</v>
      </c>
      <c r="C50" s="6" t="s">
        <v>48</v>
      </c>
      <c r="D50" s="30">
        <f>E44</f>
        <v>214171.51999999999</v>
      </c>
      <c r="E50" s="36">
        <f>SUM(E45:E49)</f>
        <v>214171.52000000002</v>
      </c>
      <c r="F50" s="5">
        <v>5</v>
      </c>
      <c r="G50" s="11">
        <f>(E50/D50)*F50</f>
        <v>5.0000000000000009</v>
      </c>
      <c r="H50" s="9">
        <f t="shared" si="6"/>
        <v>5.0000000000000009</v>
      </c>
      <c r="I50" s="9">
        <f t="shared" si="7"/>
        <v>5.0000000000000009</v>
      </c>
      <c r="J50" s="9">
        <f t="shared" ref="J50:J55" si="8">(I50/F50)*4.5</f>
        <v>4.5000000000000009</v>
      </c>
    </row>
    <row r="51" spans="1:10" x14ac:dyDescent="0.2">
      <c r="A51" s="23">
        <v>6</v>
      </c>
      <c r="B51" s="6" t="s">
        <v>21</v>
      </c>
      <c r="C51" s="5" t="s">
        <v>22</v>
      </c>
      <c r="D51" s="9">
        <v>73.758981736553963</v>
      </c>
      <c r="E51" s="10">
        <v>73.758981736553963</v>
      </c>
      <c r="F51" s="5">
        <v>10</v>
      </c>
      <c r="G51" s="9">
        <f>(D51/E51)*F51</f>
        <v>10</v>
      </c>
      <c r="H51" s="9">
        <f t="shared" si="6"/>
        <v>10</v>
      </c>
      <c r="I51" s="9">
        <f t="shared" si="7"/>
        <v>10</v>
      </c>
      <c r="J51" s="9">
        <f t="shared" si="8"/>
        <v>4.5</v>
      </c>
    </row>
    <row r="52" spans="1:10" x14ac:dyDescent="0.2">
      <c r="A52" s="23">
        <v>7</v>
      </c>
      <c r="B52" s="6" t="s">
        <v>23</v>
      </c>
      <c r="C52" s="5" t="s">
        <v>24</v>
      </c>
      <c r="D52" s="19">
        <v>1</v>
      </c>
      <c r="E52" s="19">
        <v>1</v>
      </c>
      <c r="F52" s="5">
        <v>5</v>
      </c>
      <c r="G52" s="9">
        <f>(D52/E52)*F52</f>
        <v>5</v>
      </c>
      <c r="H52" s="9">
        <f t="shared" si="6"/>
        <v>5</v>
      </c>
      <c r="I52" s="9">
        <f t="shared" si="7"/>
        <v>5</v>
      </c>
      <c r="J52" s="9">
        <f t="shared" si="8"/>
        <v>4.5</v>
      </c>
    </row>
    <row r="53" spans="1:10" x14ac:dyDescent="0.2">
      <c r="A53" s="23">
        <v>8</v>
      </c>
      <c r="B53" s="6" t="s">
        <v>25</v>
      </c>
      <c r="C53" s="5" t="s">
        <v>26</v>
      </c>
      <c r="D53" s="10">
        <v>1</v>
      </c>
      <c r="E53" s="10">
        <v>1</v>
      </c>
      <c r="F53" s="5">
        <v>5</v>
      </c>
      <c r="G53" s="9">
        <f>(E53/D53)*F53</f>
        <v>5</v>
      </c>
      <c r="H53" s="9">
        <f t="shared" si="6"/>
        <v>5</v>
      </c>
      <c r="I53" s="9">
        <f t="shared" si="7"/>
        <v>5</v>
      </c>
      <c r="J53" s="9">
        <f t="shared" si="8"/>
        <v>4.5</v>
      </c>
    </row>
    <row r="54" spans="1:10" x14ac:dyDescent="0.2">
      <c r="A54" s="23">
        <v>9</v>
      </c>
      <c r="B54" s="6" t="s">
        <v>27</v>
      </c>
      <c r="C54" s="5" t="s">
        <v>26</v>
      </c>
      <c r="D54" s="10">
        <v>1</v>
      </c>
      <c r="E54" s="10">
        <v>1</v>
      </c>
      <c r="F54" s="5">
        <v>5</v>
      </c>
      <c r="G54" s="9">
        <f>(D54/E54)*F54</f>
        <v>5</v>
      </c>
      <c r="H54" s="9">
        <f t="shared" si="6"/>
        <v>5</v>
      </c>
      <c r="I54" s="9">
        <f t="shared" si="7"/>
        <v>5</v>
      </c>
      <c r="J54" s="9">
        <f t="shared" si="8"/>
        <v>4.5</v>
      </c>
    </row>
    <row r="55" spans="1:10" x14ac:dyDescent="0.2">
      <c r="A55" s="37" t="s">
        <v>28</v>
      </c>
      <c r="B55" s="38"/>
      <c r="C55" s="38"/>
      <c r="D55" s="38"/>
      <c r="E55" s="39"/>
      <c r="F55" s="12">
        <f>SUBTOTAL(9,F42:F54)</f>
        <v>100</v>
      </c>
      <c r="G55" s="13">
        <f>SUBTOTAL(9,G42:G54)</f>
        <v>106.98415157931197</v>
      </c>
      <c r="H55" s="13">
        <f>SUBTOTAL(9,H42:H54)</f>
        <v>106.98415157931197</v>
      </c>
      <c r="I55" s="13">
        <f>SUBTOTAL(9,I42:I54)</f>
        <v>106.98415157931197</v>
      </c>
      <c r="J55" s="14">
        <f t="shared" si="8"/>
        <v>4.8142868210690377</v>
      </c>
    </row>
    <row r="56" spans="1:10" x14ac:dyDescent="0.2">
      <c r="D56" s="31"/>
      <c r="E56" s="31"/>
      <c r="G56" s="15">
        <f>(G55/F55)*4.5</f>
        <v>4.8142868210690377</v>
      </c>
      <c r="H56" s="16">
        <f>(H55/F55)*4.5</f>
        <v>4.8142868210690377</v>
      </c>
    </row>
    <row r="57" spans="1:10" x14ac:dyDescent="0.2">
      <c r="D57" s="32"/>
      <c r="E57" s="32"/>
    </row>
    <row r="58" spans="1:10" x14ac:dyDescent="0.2">
      <c r="A58" s="22" t="s">
        <v>39</v>
      </c>
      <c r="D58" s="31"/>
      <c r="E58" s="31"/>
      <c r="J58" s="4"/>
    </row>
    <row r="59" spans="1:10" ht="54.75" x14ac:dyDescent="0.2">
      <c r="A59" s="1" t="s">
        <v>0</v>
      </c>
      <c r="B59" s="1" t="s">
        <v>1</v>
      </c>
      <c r="C59" s="1" t="s">
        <v>2</v>
      </c>
      <c r="D59" s="2" t="s">
        <v>3</v>
      </c>
      <c r="E59" s="2" t="s">
        <v>4</v>
      </c>
      <c r="F59" s="3" t="s">
        <v>5</v>
      </c>
      <c r="G59" s="3" t="s">
        <v>6</v>
      </c>
      <c r="H59" s="3" t="s">
        <v>7</v>
      </c>
      <c r="I59" s="3" t="s">
        <v>8</v>
      </c>
      <c r="J59" s="3" t="s">
        <v>9</v>
      </c>
    </row>
    <row r="60" spans="1:10" x14ac:dyDescent="0.2">
      <c r="A60" s="23">
        <v>1</v>
      </c>
      <c r="B60" s="6" t="s">
        <v>10</v>
      </c>
      <c r="C60" s="5" t="s">
        <v>11</v>
      </c>
      <c r="D60" s="7">
        <v>275.02499999999998</v>
      </c>
      <c r="E60" s="8">
        <v>289.5</v>
      </c>
      <c r="F60" s="5">
        <v>15</v>
      </c>
      <c r="G60" s="9">
        <f>(E60/D60)*F60</f>
        <v>15.789473684210529</v>
      </c>
      <c r="H60" s="9">
        <f t="shared" ref="H60:H72" si="9">G60</f>
        <v>15.789473684210529</v>
      </c>
      <c r="I60" s="9">
        <f t="shared" ref="I60:I72" si="10">G60</f>
        <v>15.789473684210529</v>
      </c>
      <c r="J60" s="9">
        <f>(I60/F60)*4.5</f>
        <v>4.7368421052631584</v>
      </c>
    </row>
    <row r="61" spans="1:10" x14ac:dyDescent="0.2">
      <c r="A61" s="23">
        <v>2</v>
      </c>
      <c r="B61" s="6" t="s">
        <v>12</v>
      </c>
      <c r="C61" s="5" t="s">
        <v>11</v>
      </c>
      <c r="D61" s="8">
        <v>289.5</v>
      </c>
      <c r="E61" s="17">
        <v>270.94600000000003</v>
      </c>
      <c r="F61" s="5">
        <v>10</v>
      </c>
      <c r="G61" s="9">
        <f>((E61/D61)*F61)*(100/90)</f>
        <v>10.399002110919211</v>
      </c>
      <c r="H61" s="9">
        <f t="shared" si="9"/>
        <v>10.399002110919211</v>
      </c>
      <c r="I61" s="9">
        <f t="shared" si="10"/>
        <v>10.399002110919211</v>
      </c>
      <c r="J61" s="9">
        <f>(I61/F61)*4.5</f>
        <v>4.6795509499136454</v>
      </c>
    </row>
    <row r="62" spans="1:10" x14ac:dyDescent="0.2">
      <c r="A62" s="23">
        <v>3</v>
      </c>
      <c r="B62" s="6" t="s">
        <v>13</v>
      </c>
      <c r="C62" s="5" t="s">
        <v>14</v>
      </c>
      <c r="D62" s="26">
        <v>171179.90625</v>
      </c>
      <c r="E62" s="26">
        <v>251034.76999999996</v>
      </c>
      <c r="F62" s="5">
        <v>10</v>
      </c>
      <c r="G62" s="9">
        <f>(E62/D62)*F62</f>
        <v>14.664967138922005</v>
      </c>
      <c r="H62" s="9">
        <f t="shared" si="9"/>
        <v>14.664967138922005</v>
      </c>
      <c r="I62" s="9">
        <f t="shared" si="10"/>
        <v>14.664967138922005</v>
      </c>
      <c r="J62" s="9">
        <f>(I62/F62)*4.5</f>
        <v>6.5992352125149019</v>
      </c>
    </row>
    <row r="63" spans="1:10" x14ac:dyDescent="0.2">
      <c r="A63" s="40">
        <v>4</v>
      </c>
      <c r="B63" s="6" t="s">
        <v>15</v>
      </c>
      <c r="C63" s="43" t="s">
        <v>14</v>
      </c>
      <c r="D63" s="46">
        <f>E62</f>
        <v>251034.76999999996</v>
      </c>
      <c r="E63" s="26">
        <v>138630.00000000006</v>
      </c>
      <c r="F63" s="43">
        <v>35</v>
      </c>
      <c r="G63" s="9">
        <f>(E63/D63)*F63*1.15</f>
        <v>22.227428893615027</v>
      </c>
      <c r="H63" s="9">
        <f t="shared" si="9"/>
        <v>22.227428893615027</v>
      </c>
      <c r="I63" s="9">
        <f t="shared" si="10"/>
        <v>22.227428893615027</v>
      </c>
      <c r="J63" s="9">
        <f>(I63/F63)*4.5</f>
        <v>2.857812286321932</v>
      </c>
    </row>
    <row r="64" spans="1:10" x14ac:dyDescent="0.2">
      <c r="A64" s="41"/>
      <c r="B64" s="6" t="s">
        <v>16</v>
      </c>
      <c r="C64" s="44"/>
      <c r="D64" s="47"/>
      <c r="E64" s="26">
        <v>70294.539999999994</v>
      </c>
      <c r="F64" s="44"/>
      <c r="G64" s="9">
        <f>(E64/D63)*F63*1</f>
        <v>9.8006698434643145</v>
      </c>
      <c r="H64" s="9">
        <f t="shared" si="9"/>
        <v>9.8006698434643145</v>
      </c>
      <c r="I64" s="9">
        <f t="shared" si="10"/>
        <v>9.8006698434643145</v>
      </c>
      <c r="J64" s="9">
        <f>(I64/F63)*4.5</f>
        <v>1.2600861227311262</v>
      </c>
    </row>
    <row r="65" spans="1:10" x14ac:dyDescent="0.2">
      <c r="A65" s="41"/>
      <c r="B65" s="6" t="s">
        <v>17</v>
      </c>
      <c r="C65" s="44"/>
      <c r="D65" s="47"/>
      <c r="E65" s="26">
        <v>13941.94</v>
      </c>
      <c r="F65" s="44"/>
      <c r="G65" s="9">
        <f>(E65/D63)*F63*0.9</f>
        <v>1.7494433540023164</v>
      </c>
      <c r="H65" s="9">
        <f t="shared" si="9"/>
        <v>1.7494433540023164</v>
      </c>
      <c r="I65" s="9">
        <f t="shared" si="10"/>
        <v>1.7494433540023164</v>
      </c>
      <c r="J65" s="9">
        <f>(I65/F63)*4.5</f>
        <v>0.22492843122886924</v>
      </c>
    </row>
    <row r="66" spans="1:10" x14ac:dyDescent="0.2">
      <c r="A66" s="41"/>
      <c r="B66" s="6" t="s">
        <v>18</v>
      </c>
      <c r="C66" s="44"/>
      <c r="D66" s="47"/>
      <c r="E66" s="26">
        <v>20166.07</v>
      </c>
      <c r="F66" s="44"/>
      <c r="G66" s="9">
        <f>(E66/D63)*F63*0.65</f>
        <v>1.8275480026133435</v>
      </c>
      <c r="H66" s="9">
        <f t="shared" si="9"/>
        <v>1.8275480026133435</v>
      </c>
      <c r="I66" s="9">
        <f t="shared" si="10"/>
        <v>1.8275480026133435</v>
      </c>
      <c r="J66" s="9">
        <f>(I66/F63)*4.5</f>
        <v>0.23497045747885845</v>
      </c>
    </row>
    <row r="67" spans="1:10" x14ac:dyDescent="0.2">
      <c r="A67" s="42"/>
      <c r="B67" s="6" t="s">
        <v>19</v>
      </c>
      <c r="C67" s="45"/>
      <c r="D67" s="48"/>
      <c r="E67" s="26">
        <v>8002.22</v>
      </c>
      <c r="F67" s="45"/>
      <c r="G67" s="9">
        <f>-1*((E67/D63)*F63)</f>
        <v>-1.1156928580052878</v>
      </c>
      <c r="H67" s="9">
        <f t="shared" si="9"/>
        <v>-1.1156928580052878</v>
      </c>
      <c r="I67" s="9">
        <f t="shared" si="10"/>
        <v>-1.1156928580052878</v>
      </c>
      <c r="J67" s="9">
        <f>(I67/F63)*4.5</f>
        <v>-0.14344622460067985</v>
      </c>
    </row>
    <row r="68" spans="1:10" x14ac:dyDescent="0.2">
      <c r="A68" s="23">
        <v>5</v>
      </c>
      <c r="B68" s="6" t="s">
        <v>20</v>
      </c>
      <c r="C68" s="6" t="s">
        <v>48</v>
      </c>
      <c r="D68" s="30">
        <f>E62</f>
        <v>251034.76999999996</v>
      </c>
      <c r="E68" s="36">
        <f>SUM(E63:E67)</f>
        <v>251034.77000000005</v>
      </c>
      <c r="F68" s="5">
        <v>5</v>
      </c>
      <c r="G68" s="11">
        <f>(E68/D68)*F68</f>
        <v>5.0000000000000018</v>
      </c>
      <c r="H68" s="9">
        <f t="shared" si="9"/>
        <v>5.0000000000000018</v>
      </c>
      <c r="I68" s="9">
        <f t="shared" si="10"/>
        <v>5.0000000000000018</v>
      </c>
      <c r="J68" s="9">
        <f t="shared" ref="J68:J73" si="11">(I68/F68)*4.5</f>
        <v>4.5000000000000018</v>
      </c>
    </row>
    <row r="69" spans="1:10" x14ac:dyDescent="0.2">
      <c r="A69" s="23">
        <v>6</v>
      </c>
      <c r="B69" s="6" t="s">
        <v>21</v>
      </c>
      <c r="C69" s="5" t="s">
        <v>22</v>
      </c>
      <c r="D69" s="9">
        <v>74.872995884996314</v>
      </c>
      <c r="E69" s="10">
        <v>75.081827594802874</v>
      </c>
      <c r="F69" s="5">
        <v>10</v>
      </c>
      <c r="G69" s="9">
        <f>(D69/E69)*F69</f>
        <v>9.972186117933413</v>
      </c>
      <c r="H69" s="9">
        <f t="shared" si="9"/>
        <v>9.972186117933413</v>
      </c>
      <c r="I69" s="9">
        <f t="shared" si="10"/>
        <v>9.972186117933413</v>
      </c>
      <c r="J69" s="9">
        <f t="shared" si="11"/>
        <v>4.4874837530700358</v>
      </c>
    </row>
    <row r="70" spans="1:10" x14ac:dyDescent="0.2">
      <c r="A70" s="23">
        <v>7</v>
      </c>
      <c r="B70" s="6" t="s">
        <v>23</v>
      </c>
      <c r="C70" s="5" t="s">
        <v>24</v>
      </c>
      <c r="D70" s="19">
        <v>1</v>
      </c>
      <c r="E70" s="19">
        <v>1</v>
      </c>
      <c r="F70" s="5">
        <v>5</v>
      </c>
      <c r="G70" s="9">
        <f>(D70/E70)*F70</f>
        <v>5</v>
      </c>
      <c r="H70" s="9">
        <f t="shared" si="9"/>
        <v>5</v>
      </c>
      <c r="I70" s="9">
        <f t="shared" si="10"/>
        <v>5</v>
      </c>
      <c r="J70" s="9">
        <f t="shared" si="11"/>
        <v>4.5</v>
      </c>
    </row>
    <row r="71" spans="1:10" x14ac:dyDescent="0.2">
      <c r="A71" s="23">
        <v>8</v>
      </c>
      <c r="B71" s="6" t="s">
        <v>25</v>
      </c>
      <c r="C71" s="5" t="s">
        <v>26</v>
      </c>
      <c r="D71" s="10">
        <v>1</v>
      </c>
      <c r="E71" s="10">
        <v>1</v>
      </c>
      <c r="F71" s="5">
        <v>5</v>
      </c>
      <c r="G71" s="9">
        <f>(E71/D71)*F71</f>
        <v>5</v>
      </c>
      <c r="H71" s="9">
        <f t="shared" si="9"/>
        <v>5</v>
      </c>
      <c r="I71" s="9">
        <f t="shared" si="10"/>
        <v>5</v>
      </c>
      <c r="J71" s="9">
        <f t="shared" si="11"/>
        <v>4.5</v>
      </c>
    </row>
    <row r="72" spans="1:10" x14ac:dyDescent="0.2">
      <c r="A72" s="23">
        <v>9</v>
      </c>
      <c r="B72" s="6" t="s">
        <v>27</v>
      </c>
      <c r="C72" s="5" t="s">
        <v>26</v>
      </c>
      <c r="D72" s="10">
        <v>1</v>
      </c>
      <c r="E72" s="10">
        <v>1</v>
      </c>
      <c r="F72" s="5">
        <v>5</v>
      </c>
      <c r="G72" s="9">
        <f>(D72/E72)*F72</f>
        <v>5</v>
      </c>
      <c r="H72" s="9">
        <f t="shared" si="9"/>
        <v>5</v>
      </c>
      <c r="I72" s="9">
        <f t="shared" si="10"/>
        <v>5</v>
      </c>
      <c r="J72" s="9">
        <f t="shared" si="11"/>
        <v>4.5</v>
      </c>
    </row>
    <row r="73" spans="1:10" x14ac:dyDescent="0.2">
      <c r="A73" s="37" t="s">
        <v>28</v>
      </c>
      <c r="B73" s="38"/>
      <c r="C73" s="38"/>
      <c r="D73" s="38"/>
      <c r="E73" s="39"/>
      <c r="F73" s="12">
        <f>SUBTOTAL(9,F60:F72)</f>
        <v>100</v>
      </c>
      <c r="G73" s="13">
        <f>SUBTOTAL(9,G60:G72)</f>
        <v>105.31502628767487</v>
      </c>
      <c r="H73" s="13">
        <f>SUBTOTAL(9,H60:H72)</f>
        <v>105.31502628767487</v>
      </c>
      <c r="I73" s="13">
        <f>SUBTOTAL(9,I60:I72)</f>
        <v>105.31502628767487</v>
      </c>
      <c r="J73" s="14">
        <f t="shared" si="11"/>
        <v>4.7391761829453687</v>
      </c>
    </row>
    <row r="74" spans="1:10" x14ac:dyDescent="0.2">
      <c r="D74" s="31"/>
      <c r="E74" s="31"/>
      <c r="G74" s="15">
        <f>(G73/F73)*4.5</f>
        <v>4.7391761829453687</v>
      </c>
      <c r="H74" s="16">
        <f>(H73/F73)*4.5</f>
        <v>4.7391761829453687</v>
      </c>
    </row>
    <row r="75" spans="1:10" x14ac:dyDescent="0.2">
      <c r="D75" s="32"/>
      <c r="E75" s="32"/>
    </row>
    <row r="76" spans="1:10" x14ac:dyDescent="0.2">
      <c r="A76" s="22" t="s">
        <v>41</v>
      </c>
      <c r="D76" s="31"/>
      <c r="E76" s="31"/>
      <c r="J76" s="4"/>
    </row>
    <row r="77" spans="1:10" ht="54.75" x14ac:dyDescent="0.2">
      <c r="A77" s="1" t="s">
        <v>0</v>
      </c>
      <c r="B77" s="1" t="s">
        <v>1</v>
      </c>
      <c r="C77" s="1" t="s">
        <v>2</v>
      </c>
      <c r="D77" s="2" t="s">
        <v>3</v>
      </c>
      <c r="E77" s="2" t="s">
        <v>4</v>
      </c>
      <c r="F77" s="3" t="s">
        <v>5</v>
      </c>
      <c r="G77" s="3" t="s">
        <v>6</v>
      </c>
      <c r="H77" s="3" t="s">
        <v>7</v>
      </c>
      <c r="I77" s="3" t="s">
        <v>8</v>
      </c>
      <c r="J77" s="3" t="s">
        <v>9</v>
      </c>
    </row>
    <row r="78" spans="1:10" x14ac:dyDescent="0.2">
      <c r="A78" s="23">
        <v>1</v>
      </c>
      <c r="B78" s="6" t="s">
        <v>10</v>
      </c>
      <c r="C78" s="5" t="s">
        <v>11</v>
      </c>
      <c r="D78" s="17">
        <v>399.94999999999993</v>
      </c>
      <c r="E78" s="17">
        <v>421</v>
      </c>
      <c r="F78" s="5">
        <v>15</v>
      </c>
      <c r="G78" s="9">
        <f>(E78/D78)*F78</f>
        <v>15.789473684210529</v>
      </c>
      <c r="H78" s="9">
        <f t="shared" ref="H78:H90" si="12">G78</f>
        <v>15.789473684210529</v>
      </c>
      <c r="I78" s="9">
        <f t="shared" ref="I78:I90" si="13">G78</f>
        <v>15.789473684210529</v>
      </c>
      <c r="J78" s="9">
        <f>(I78/F78)*4.5</f>
        <v>4.7368421052631584</v>
      </c>
    </row>
    <row r="79" spans="1:10" x14ac:dyDescent="0.2">
      <c r="A79" s="23">
        <v>2</v>
      </c>
      <c r="B79" s="6" t="s">
        <v>12</v>
      </c>
      <c r="C79" s="5" t="s">
        <v>11</v>
      </c>
      <c r="D79" s="8">
        <v>421</v>
      </c>
      <c r="E79" s="17">
        <v>433.59999999999997</v>
      </c>
      <c r="F79" s="5">
        <v>10</v>
      </c>
      <c r="G79" s="9">
        <f>((E79/D79)*F79)*(100/90)</f>
        <v>11.443652678807073</v>
      </c>
      <c r="H79" s="9">
        <f t="shared" si="12"/>
        <v>11.443652678807073</v>
      </c>
      <c r="I79" s="9">
        <f t="shared" si="13"/>
        <v>11.443652678807073</v>
      </c>
      <c r="J79" s="9">
        <f>(I79/F79)*4.5</f>
        <v>5.1496437054631823</v>
      </c>
    </row>
    <row r="80" spans="1:10" x14ac:dyDescent="0.2">
      <c r="A80" s="23">
        <v>3</v>
      </c>
      <c r="B80" s="6" t="s">
        <v>13</v>
      </c>
      <c r="C80" s="5" t="s">
        <v>14</v>
      </c>
      <c r="D80" s="26">
        <v>254241.375</v>
      </c>
      <c r="E80" s="26">
        <v>359172.57</v>
      </c>
      <c r="F80" s="5">
        <v>10</v>
      </c>
      <c r="G80" s="9">
        <f>(E80/D80)*F80</f>
        <v>14.127227324820755</v>
      </c>
      <c r="H80" s="9">
        <f t="shared" si="12"/>
        <v>14.127227324820755</v>
      </c>
      <c r="I80" s="9">
        <f t="shared" si="13"/>
        <v>14.127227324820755</v>
      </c>
      <c r="J80" s="9">
        <f>(I80/F80)*4.5</f>
        <v>6.3572522961693396</v>
      </c>
    </row>
    <row r="81" spans="1:10" x14ac:dyDescent="0.2">
      <c r="A81" s="40">
        <v>4</v>
      </c>
      <c r="B81" s="6" t="s">
        <v>15</v>
      </c>
      <c r="C81" s="43" t="s">
        <v>14</v>
      </c>
      <c r="D81" s="46">
        <f>E80</f>
        <v>359172.57</v>
      </c>
      <c r="E81" s="26">
        <v>274193.27999999991</v>
      </c>
      <c r="F81" s="43">
        <v>35</v>
      </c>
      <c r="G81" s="9">
        <f>(E81/D81)*F81*1.15</f>
        <v>30.726955346283809</v>
      </c>
      <c r="H81" s="9">
        <f t="shared" si="12"/>
        <v>30.726955346283809</v>
      </c>
      <c r="I81" s="9">
        <f t="shared" si="13"/>
        <v>30.726955346283809</v>
      </c>
      <c r="J81" s="9">
        <f>(I81/F81)*4.5</f>
        <v>3.9506085445222041</v>
      </c>
    </row>
    <row r="82" spans="1:10" x14ac:dyDescent="0.2">
      <c r="A82" s="41"/>
      <c r="B82" s="6" t="s">
        <v>16</v>
      </c>
      <c r="C82" s="44"/>
      <c r="D82" s="47"/>
      <c r="E82" s="26">
        <v>59671.649999999994</v>
      </c>
      <c r="F82" s="44"/>
      <c r="G82" s="9">
        <f>(E82/D81)*F81*1</f>
        <v>5.8147751928829079</v>
      </c>
      <c r="H82" s="9">
        <f t="shared" si="12"/>
        <v>5.8147751928829079</v>
      </c>
      <c r="I82" s="9">
        <f t="shared" si="13"/>
        <v>5.8147751928829079</v>
      </c>
      <c r="J82" s="9">
        <f>(I82/F81)*4.5</f>
        <v>0.74761395337065961</v>
      </c>
    </row>
    <row r="83" spans="1:10" x14ac:dyDescent="0.2">
      <c r="A83" s="41"/>
      <c r="B83" s="6" t="s">
        <v>17</v>
      </c>
      <c r="C83" s="44"/>
      <c r="D83" s="47"/>
      <c r="E83" s="26">
        <v>12996.69</v>
      </c>
      <c r="F83" s="44"/>
      <c r="G83" s="9">
        <f>(E83/D81)*F81*0.9</f>
        <v>1.1398301796821513</v>
      </c>
      <c r="H83" s="9">
        <f t="shared" si="12"/>
        <v>1.1398301796821513</v>
      </c>
      <c r="I83" s="9">
        <f t="shared" si="13"/>
        <v>1.1398301796821513</v>
      </c>
      <c r="J83" s="9">
        <f>(I83/F81)*4.5</f>
        <v>0.14654959453056232</v>
      </c>
    </row>
    <row r="84" spans="1:10" x14ac:dyDescent="0.2">
      <c r="A84" s="41"/>
      <c r="B84" s="6" t="s">
        <v>18</v>
      </c>
      <c r="C84" s="44"/>
      <c r="D84" s="47"/>
      <c r="E84" s="26">
        <v>12066.32</v>
      </c>
      <c r="F84" s="44"/>
      <c r="G84" s="9">
        <f>(E84/D81)*F81*0.65</f>
        <v>0.76428102513507634</v>
      </c>
      <c r="H84" s="9">
        <f t="shared" si="12"/>
        <v>0.76428102513507634</v>
      </c>
      <c r="I84" s="9">
        <f t="shared" si="13"/>
        <v>0.76428102513507634</v>
      </c>
      <c r="J84" s="9">
        <f>(I84/F81)*4.5</f>
        <v>9.8264703231652664E-2</v>
      </c>
    </row>
    <row r="85" spans="1:10" x14ac:dyDescent="0.2">
      <c r="A85" s="42"/>
      <c r="B85" s="6" t="s">
        <v>19</v>
      </c>
      <c r="C85" s="45"/>
      <c r="D85" s="48"/>
      <c r="E85" s="26">
        <v>244.63</v>
      </c>
      <c r="F85" s="45"/>
      <c r="G85" s="9">
        <f>-1*((E85/D81)*F81)</f>
        <v>-2.383826248201526E-2</v>
      </c>
      <c r="H85" s="9">
        <f t="shared" si="12"/>
        <v>-2.383826248201526E-2</v>
      </c>
      <c r="I85" s="9">
        <f t="shared" si="13"/>
        <v>-2.383826248201526E-2</v>
      </c>
      <c r="J85" s="9">
        <f>(I85/F81)*4.5</f>
        <v>-3.0649194619733907E-3</v>
      </c>
    </row>
    <row r="86" spans="1:10" x14ac:dyDescent="0.2">
      <c r="A86" s="23">
        <v>5</v>
      </c>
      <c r="B86" s="6" t="s">
        <v>20</v>
      </c>
      <c r="C86" s="6" t="s">
        <v>48</v>
      </c>
      <c r="D86" s="30">
        <f>E80</f>
        <v>359172.57</v>
      </c>
      <c r="E86" s="36">
        <f>SUM(E81:E85)</f>
        <v>359172.56999999995</v>
      </c>
      <c r="F86" s="5">
        <v>5</v>
      </c>
      <c r="G86" s="11">
        <f>(E86/D86)*F86</f>
        <v>4.9999999999999991</v>
      </c>
      <c r="H86" s="9">
        <f t="shared" si="12"/>
        <v>4.9999999999999991</v>
      </c>
      <c r="I86" s="9">
        <f t="shared" si="13"/>
        <v>4.9999999999999991</v>
      </c>
      <c r="J86" s="9">
        <f t="shared" ref="J86:J91" si="14">(I86/F86)*4.5</f>
        <v>4.4999999999999991</v>
      </c>
    </row>
    <row r="87" spans="1:10" x14ac:dyDescent="0.2">
      <c r="A87" s="23">
        <v>6</v>
      </c>
      <c r="B87" s="6" t="s">
        <v>21</v>
      </c>
      <c r="C87" s="5" t="s">
        <v>22</v>
      </c>
      <c r="D87" s="9">
        <v>67.719175631666445</v>
      </c>
      <c r="E87" s="10">
        <v>69.116526991376347</v>
      </c>
      <c r="F87" s="5">
        <v>10</v>
      </c>
      <c r="G87" s="9">
        <f>(D87/E87)*F87</f>
        <v>9.7978267397775571</v>
      </c>
      <c r="H87" s="9">
        <f t="shared" si="12"/>
        <v>9.7978267397775571</v>
      </c>
      <c r="I87" s="9">
        <f t="shared" si="13"/>
        <v>9.7978267397775571</v>
      </c>
      <c r="J87" s="9">
        <f t="shared" si="14"/>
        <v>4.4090220328999008</v>
      </c>
    </row>
    <row r="88" spans="1:10" x14ac:dyDescent="0.2">
      <c r="A88" s="23">
        <v>7</v>
      </c>
      <c r="B88" s="6" t="s">
        <v>23</v>
      </c>
      <c r="C88" s="5" t="s">
        <v>24</v>
      </c>
      <c r="D88" s="19">
        <v>1</v>
      </c>
      <c r="E88" s="19">
        <v>1</v>
      </c>
      <c r="F88" s="5">
        <v>5</v>
      </c>
      <c r="G88" s="9">
        <f>(D88/E88)*F88</f>
        <v>5</v>
      </c>
      <c r="H88" s="9">
        <f t="shared" si="12"/>
        <v>5</v>
      </c>
      <c r="I88" s="9">
        <f t="shared" si="13"/>
        <v>5</v>
      </c>
      <c r="J88" s="9">
        <f t="shared" si="14"/>
        <v>4.5</v>
      </c>
    </row>
    <row r="89" spans="1:10" x14ac:dyDescent="0.2">
      <c r="A89" s="23">
        <v>8</v>
      </c>
      <c r="B89" s="6" t="s">
        <v>25</v>
      </c>
      <c r="C89" s="5" t="s">
        <v>26</v>
      </c>
      <c r="D89" s="10">
        <v>1</v>
      </c>
      <c r="E89" s="10">
        <v>1</v>
      </c>
      <c r="F89" s="5">
        <v>5</v>
      </c>
      <c r="G89" s="9">
        <f>(E89/D89)*F89</f>
        <v>5</v>
      </c>
      <c r="H89" s="9">
        <f t="shared" si="12"/>
        <v>5</v>
      </c>
      <c r="I89" s="9">
        <f t="shared" si="13"/>
        <v>5</v>
      </c>
      <c r="J89" s="9">
        <f t="shared" si="14"/>
        <v>4.5</v>
      </c>
    </row>
    <row r="90" spans="1:10" x14ac:dyDescent="0.2">
      <c r="A90" s="23">
        <v>9</v>
      </c>
      <c r="B90" s="6" t="s">
        <v>27</v>
      </c>
      <c r="C90" s="5" t="s">
        <v>26</v>
      </c>
      <c r="D90" s="10">
        <v>1</v>
      </c>
      <c r="E90" s="10">
        <v>1</v>
      </c>
      <c r="F90" s="5">
        <v>5</v>
      </c>
      <c r="G90" s="9">
        <f>(D90/E90)*F90</f>
        <v>5</v>
      </c>
      <c r="H90" s="9">
        <f t="shared" si="12"/>
        <v>5</v>
      </c>
      <c r="I90" s="9">
        <f t="shared" si="13"/>
        <v>5</v>
      </c>
      <c r="J90" s="9">
        <f t="shared" si="14"/>
        <v>4.5</v>
      </c>
    </row>
    <row r="91" spans="1:10" x14ac:dyDescent="0.2">
      <c r="A91" s="37" t="s">
        <v>28</v>
      </c>
      <c r="B91" s="38"/>
      <c r="C91" s="38"/>
      <c r="D91" s="38"/>
      <c r="E91" s="39"/>
      <c r="F91" s="12">
        <f>SUBTOTAL(9,F78:F90)</f>
        <v>100</v>
      </c>
      <c r="G91" s="13">
        <f>SUBTOTAL(9,G78:G90)</f>
        <v>109.58018390911785</v>
      </c>
      <c r="H91" s="13">
        <f>SUBTOTAL(9,H78:H90)</f>
        <v>109.58018390911785</v>
      </c>
      <c r="I91" s="13">
        <f>SUBTOTAL(9,I78:I90)</f>
        <v>109.58018390911785</v>
      </c>
      <c r="J91" s="14">
        <f t="shared" si="14"/>
        <v>4.9311082759103035</v>
      </c>
    </row>
    <row r="92" spans="1:10" x14ac:dyDescent="0.2">
      <c r="D92" s="31"/>
      <c r="E92" s="31"/>
      <c r="G92" s="15">
        <f>(G91/F91)*4.5</f>
        <v>4.9311082759103035</v>
      </c>
      <c r="H92" s="16">
        <f>(H91/F91)*4.5</f>
        <v>4.9311082759103035</v>
      </c>
    </row>
    <row r="93" spans="1:10" x14ac:dyDescent="0.2">
      <c r="A93" s="22" t="s">
        <v>30</v>
      </c>
      <c r="D93" s="31"/>
      <c r="E93" s="31"/>
      <c r="J93" s="4"/>
    </row>
    <row r="94" spans="1:10" ht="54.75" x14ac:dyDescent="0.2">
      <c r="A94" s="1" t="s">
        <v>0</v>
      </c>
      <c r="B94" s="1" t="s">
        <v>1</v>
      </c>
      <c r="C94" s="1" t="s">
        <v>2</v>
      </c>
      <c r="D94" s="2" t="s">
        <v>3</v>
      </c>
      <c r="E94" s="2" t="s">
        <v>4</v>
      </c>
      <c r="F94" s="3" t="s">
        <v>5</v>
      </c>
      <c r="G94" s="3" t="s">
        <v>6</v>
      </c>
      <c r="H94" s="3" t="s">
        <v>7</v>
      </c>
      <c r="I94" s="3" t="s">
        <v>8</v>
      </c>
      <c r="J94" s="3" t="s">
        <v>9</v>
      </c>
    </row>
    <row r="95" spans="1:10" x14ac:dyDescent="0.2">
      <c r="A95" s="23">
        <v>1</v>
      </c>
      <c r="B95" s="6" t="s">
        <v>10</v>
      </c>
      <c r="C95" s="5" t="s">
        <v>11</v>
      </c>
      <c r="D95" s="17">
        <v>140.6</v>
      </c>
      <c r="E95" s="18">
        <v>145</v>
      </c>
      <c r="F95" s="5">
        <v>15</v>
      </c>
      <c r="G95" s="9">
        <f>(E95/D95)*F95</f>
        <v>15.46941678520626</v>
      </c>
      <c r="H95" s="9">
        <f t="shared" ref="H95:H107" si="15">G95</f>
        <v>15.46941678520626</v>
      </c>
      <c r="I95" s="9">
        <f t="shared" ref="I95:I107" si="16">G95</f>
        <v>15.46941678520626</v>
      </c>
      <c r="J95" s="9">
        <f>(I95/F95)*4.5</f>
        <v>4.6408250355618774</v>
      </c>
    </row>
    <row r="96" spans="1:10" x14ac:dyDescent="0.2">
      <c r="A96" s="23">
        <v>2</v>
      </c>
      <c r="B96" s="6" t="s">
        <v>12</v>
      </c>
      <c r="C96" s="5" t="s">
        <v>11</v>
      </c>
      <c r="D96" s="8">
        <v>145</v>
      </c>
      <c r="E96" s="17">
        <v>154.42099999999999</v>
      </c>
      <c r="F96" s="5">
        <v>10</v>
      </c>
      <c r="G96" s="9">
        <f>((E96/D96)*F96)*(100/90)</f>
        <v>11.833026819923372</v>
      </c>
      <c r="H96" s="9">
        <f t="shared" si="15"/>
        <v>11.833026819923372</v>
      </c>
      <c r="I96" s="9">
        <f t="shared" si="16"/>
        <v>11.833026819923372</v>
      </c>
      <c r="J96" s="9">
        <f>(I96/F96)*4.5</f>
        <v>5.3248620689655173</v>
      </c>
    </row>
    <row r="97" spans="1:10" x14ac:dyDescent="0.2">
      <c r="A97" s="23">
        <v>3</v>
      </c>
      <c r="B97" s="6" t="s">
        <v>13</v>
      </c>
      <c r="C97" s="5" t="s">
        <v>14</v>
      </c>
      <c r="D97" s="28">
        <v>91207.124999999985</v>
      </c>
      <c r="E97" s="26">
        <v>163812.35999999996</v>
      </c>
      <c r="F97" s="5">
        <v>10</v>
      </c>
      <c r="G97" s="9">
        <f>(E97/D97)*F97</f>
        <v>17.960478416571071</v>
      </c>
      <c r="H97" s="9">
        <f t="shared" si="15"/>
        <v>17.960478416571071</v>
      </c>
      <c r="I97" s="9">
        <f t="shared" si="16"/>
        <v>17.960478416571071</v>
      </c>
      <c r="J97" s="9">
        <f>(I97/F97)*4.5</f>
        <v>8.0822152874569824</v>
      </c>
    </row>
    <row r="98" spans="1:10" x14ac:dyDescent="0.2">
      <c r="A98" s="40">
        <v>4</v>
      </c>
      <c r="B98" s="6" t="s">
        <v>15</v>
      </c>
      <c r="C98" s="43" t="s">
        <v>14</v>
      </c>
      <c r="D98" s="46">
        <f>E97</f>
        <v>163812.35999999996</v>
      </c>
      <c r="E98" s="26">
        <v>100330.14999999997</v>
      </c>
      <c r="F98" s="43">
        <v>35</v>
      </c>
      <c r="G98" s="9">
        <f>(E98/D98)*F98*1.15</f>
        <v>24.651915994006799</v>
      </c>
      <c r="H98" s="9">
        <f t="shared" si="15"/>
        <v>24.651915994006799</v>
      </c>
      <c r="I98" s="9">
        <f t="shared" si="16"/>
        <v>24.651915994006799</v>
      </c>
      <c r="J98" s="9">
        <f>(I98/F98)*4.5</f>
        <v>3.1695320563723026</v>
      </c>
    </row>
    <row r="99" spans="1:10" x14ac:dyDescent="0.2">
      <c r="A99" s="41"/>
      <c r="B99" s="6" t="s">
        <v>16</v>
      </c>
      <c r="C99" s="44"/>
      <c r="D99" s="47"/>
      <c r="E99" s="26">
        <v>41020.689999999988</v>
      </c>
      <c r="F99" s="44"/>
      <c r="G99" s="9">
        <f>(E99/D98)*F98*1</f>
        <v>8.7644433545795923</v>
      </c>
      <c r="H99" s="9">
        <f t="shared" si="15"/>
        <v>8.7644433545795923</v>
      </c>
      <c r="I99" s="9">
        <f t="shared" si="16"/>
        <v>8.7644433545795923</v>
      </c>
      <c r="J99" s="9">
        <f>(I99/F98)*4.5</f>
        <v>1.126857002731662</v>
      </c>
    </row>
    <row r="100" spans="1:10" x14ac:dyDescent="0.2">
      <c r="A100" s="41"/>
      <c r="B100" s="6" t="s">
        <v>17</v>
      </c>
      <c r="C100" s="44"/>
      <c r="D100" s="47"/>
      <c r="E100" s="26">
        <v>14855.789999999999</v>
      </c>
      <c r="F100" s="44"/>
      <c r="G100" s="9">
        <f>(E100/D98)*F98*0.9</f>
        <v>2.8566671342748502</v>
      </c>
      <c r="H100" s="9">
        <f t="shared" si="15"/>
        <v>2.8566671342748502</v>
      </c>
      <c r="I100" s="9">
        <f t="shared" si="16"/>
        <v>2.8566671342748502</v>
      </c>
      <c r="J100" s="9">
        <f>(I100/F98)*4.5</f>
        <v>0.36728577440676646</v>
      </c>
    </row>
    <row r="101" spans="1:10" x14ac:dyDescent="0.2">
      <c r="A101" s="41"/>
      <c r="B101" s="6" t="s">
        <v>18</v>
      </c>
      <c r="C101" s="44"/>
      <c r="D101" s="47"/>
      <c r="E101" s="26">
        <v>4295.1499999999996</v>
      </c>
      <c r="F101" s="44"/>
      <c r="G101" s="9">
        <f>(E101/D98)*F98*0.65</f>
        <v>0.59650360021673587</v>
      </c>
      <c r="H101" s="9">
        <f t="shared" si="15"/>
        <v>0.59650360021673587</v>
      </c>
      <c r="I101" s="9">
        <f t="shared" si="16"/>
        <v>0.59650360021673587</v>
      </c>
      <c r="J101" s="9">
        <f>(I101/F98)*4.5</f>
        <v>7.6693320027866038E-2</v>
      </c>
    </row>
    <row r="102" spans="1:10" x14ac:dyDescent="0.2">
      <c r="A102" s="42"/>
      <c r="B102" s="6" t="s">
        <v>19</v>
      </c>
      <c r="C102" s="45"/>
      <c r="D102" s="48"/>
      <c r="E102" s="26">
        <v>3310.58</v>
      </c>
      <c r="F102" s="45"/>
      <c r="G102" s="9">
        <f>-1*((E102/D98)*F98)</f>
        <v>-0.70733551485370227</v>
      </c>
      <c r="H102" s="9">
        <f t="shared" si="15"/>
        <v>-0.70733551485370227</v>
      </c>
      <c r="I102" s="9">
        <f t="shared" si="16"/>
        <v>-0.70733551485370227</v>
      </c>
      <c r="J102" s="9">
        <f>(I102/F98)*4.5</f>
        <v>-9.0943137624047432E-2</v>
      </c>
    </row>
    <row r="103" spans="1:10" x14ac:dyDescent="0.2">
      <c r="A103" s="23">
        <v>5</v>
      </c>
      <c r="B103" s="6" t="s">
        <v>20</v>
      </c>
      <c r="C103" s="6" t="s">
        <v>48</v>
      </c>
      <c r="D103" s="30">
        <f>E97</f>
        <v>163812.35999999996</v>
      </c>
      <c r="E103" s="36">
        <f>SUM(E98:E102)</f>
        <v>163812.35999999996</v>
      </c>
      <c r="F103" s="5">
        <v>5</v>
      </c>
      <c r="G103" s="11">
        <f>(E103/D103)*F103</f>
        <v>5</v>
      </c>
      <c r="H103" s="9">
        <f t="shared" si="15"/>
        <v>5</v>
      </c>
      <c r="I103" s="9">
        <f t="shared" si="16"/>
        <v>5</v>
      </c>
      <c r="J103" s="9">
        <f t="shared" ref="J103:J108" si="17">(I103/F103)*4.5</f>
        <v>4.5</v>
      </c>
    </row>
    <row r="104" spans="1:10" x14ac:dyDescent="0.2">
      <c r="A104" s="23">
        <v>6</v>
      </c>
      <c r="B104" s="6" t="s">
        <v>21</v>
      </c>
      <c r="C104" s="5" t="s">
        <v>22</v>
      </c>
      <c r="D104" s="9">
        <v>76.561528995736367</v>
      </c>
      <c r="E104" s="10">
        <v>76.748803509088106</v>
      </c>
      <c r="F104" s="5">
        <v>10</v>
      </c>
      <c r="G104" s="9">
        <f>(D104/E104)*F104</f>
        <v>9.9755990315432648</v>
      </c>
      <c r="H104" s="9">
        <f t="shared" si="15"/>
        <v>9.9755990315432648</v>
      </c>
      <c r="I104" s="9">
        <f t="shared" si="16"/>
        <v>9.9755990315432648</v>
      </c>
      <c r="J104" s="9">
        <f t="shared" si="17"/>
        <v>4.4890195641944697</v>
      </c>
    </row>
    <row r="105" spans="1:10" x14ac:dyDescent="0.2">
      <c r="A105" s="23">
        <v>7</v>
      </c>
      <c r="B105" s="6" t="s">
        <v>23</v>
      </c>
      <c r="C105" s="5" t="s">
        <v>24</v>
      </c>
      <c r="D105" s="19">
        <v>1</v>
      </c>
      <c r="E105" s="19">
        <v>1</v>
      </c>
      <c r="F105" s="5">
        <v>5</v>
      </c>
      <c r="G105" s="9">
        <f>(D105/E105)*F105</f>
        <v>5</v>
      </c>
      <c r="H105" s="9">
        <f t="shared" si="15"/>
        <v>5</v>
      </c>
      <c r="I105" s="9">
        <f t="shared" si="16"/>
        <v>5</v>
      </c>
      <c r="J105" s="9">
        <f t="shared" si="17"/>
        <v>4.5</v>
      </c>
    </row>
    <row r="106" spans="1:10" x14ac:dyDescent="0.2">
      <c r="A106" s="23">
        <v>8</v>
      </c>
      <c r="B106" s="6" t="s">
        <v>25</v>
      </c>
      <c r="C106" s="5" t="s">
        <v>26</v>
      </c>
      <c r="D106" s="10">
        <v>1</v>
      </c>
      <c r="E106" s="10">
        <v>1</v>
      </c>
      <c r="F106" s="5">
        <v>5</v>
      </c>
      <c r="G106" s="9">
        <f>(E106/D106)*F106</f>
        <v>5</v>
      </c>
      <c r="H106" s="9">
        <f t="shared" si="15"/>
        <v>5</v>
      </c>
      <c r="I106" s="9">
        <f t="shared" si="16"/>
        <v>5</v>
      </c>
      <c r="J106" s="9">
        <f t="shared" si="17"/>
        <v>4.5</v>
      </c>
    </row>
    <row r="107" spans="1:10" x14ac:dyDescent="0.2">
      <c r="A107" s="23">
        <v>9</v>
      </c>
      <c r="B107" s="6" t="s">
        <v>27</v>
      </c>
      <c r="C107" s="5" t="s">
        <v>26</v>
      </c>
      <c r="D107" s="10">
        <v>1</v>
      </c>
      <c r="E107" s="10">
        <v>1</v>
      </c>
      <c r="F107" s="5">
        <v>5</v>
      </c>
      <c r="G107" s="9">
        <f>(D107/E107)*F107</f>
        <v>5</v>
      </c>
      <c r="H107" s="9">
        <f t="shared" si="15"/>
        <v>5</v>
      </c>
      <c r="I107" s="9">
        <f t="shared" si="16"/>
        <v>5</v>
      </c>
      <c r="J107" s="9">
        <f t="shared" si="17"/>
        <v>4.5</v>
      </c>
    </row>
    <row r="108" spans="1:10" x14ac:dyDescent="0.2">
      <c r="A108" s="37" t="s">
        <v>28</v>
      </c>
      <c r="B108" s="38"/>
      <c r="C108" s="38"/>
      <c r="D108" s="38"/>
      <c r="E108" s="39"/>
      <c r="F108" s="12">
        <f>SUBTOTAL(9,F95:F107)</f>
        <v>100</v>
      </c>
      <c r="G108" s="13">
        <f>SUBTOTAL(9,G95:G107)</f>
        <v>111.40071562146825</v>
      </c>
      <c r="H108" s="13">
        <f>SUBTOTAL(9,H95:H107)</f>
        <v>111.40071562146825</v>
      </c>
      <c r="I108" s="13">
        <f>SUBTOTAL(9,I95:I107)</f>
        <v>111.40071562146825</v>
      </c>
      <c r="J108" s="14">
        <f t="shared" si="17"/>
        <v>5.0130322029660714</v>
      </c>
    </row>
    <row r="109" spans="1:10" x14ac:dyDescent="0.2">
      <c r="D109" s="31"/>
      <c r="E109" s="31"/>
      <c r="G109" s="15">
        <f>(G108/F108)*4.5</f>
        <v>5.0130322029660714</v>
      </c>
      <c r="H109" s="16">
        <f>(H108/F108)*4.5</f>
        <v>5.0130322029660714</v>
      </c>
    </row>
  </sheetData>
  <mergeCells count="31">
    <mergeCell ref="F98:F102"/>
    <mergeCell ref="A3:B3"/>
    <mergeCell ref="A108:E108"/>
    <mergeCell ref="A91:E91"/>
    <mergeCell ref="A73:E73"/>
    <mergeCell ref="A81:A85"/>
    <mergeCell ref="C81:C85"/>
    <mergeCell ref="D81:D85"/>
    <mergeCell ref="A63:A67"/>
    <mergeCell ref="C63:C67"/>
    <mergeCell ref="D63:D67"/>
    <mergeCell ref="A98:A102"/>
    <mergeCell ref="C98:C102"/>
    <mergeCell ref="D98:D102"/>
    <mergeCell ref="F63:F67"/>
    <mergeCell ref="F81:F85"/>
    <mergeCell ref="A45:A49"/>
    <mergeCell ref="C45:C49"/>
    <mergeCell ref="D45:D49"/>
    <mergeCell ref="F45:F49"/>
    <mergeCell ref="A55:E55"/>
    <mergeCell ref="A37:E37"/>
    <mergeCell ref="A27:A31"/>
    <mergeCell ref="C27:C31"/>
    <mergeCell ref="D27:D31"/>
    <mergeCell ref="F27:F31"/>
    <mergeCell ref="A20:E20"/>
    <mergeCell ref="A10:A14"/>
    <mergeCell ref="C10:C14"/>
    <mergeCell ref="D10:D14"/>
    <mergeCell ref="F10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DD6-C9FA-BD4E-903A-4CC577C5D806}">
  <dimension ref="A1:J15"/>
  <sheetViews>
    <sheetView tabSelected="1" topLeftCell="B1" zoomScaleNormal="60" zoomScaleSheetLayoutView="100" workbookViewId="0">
      <selection activeCell="B1" sqref="B1:B1048576"/>
    </sheetView>
  </sheetViews>
  <sheetFormatPr defaultRowHeight="15" x14ac:dyDescent="0.2"/>
  <cols>
    <col min="2" max="2" width="33.8984375" customWidth="1"/>
  </cols>
  <sheetData>
    <row r="1" spans="1:10" ht="54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23">
        <v>1</v>
      </c>
      <c r="B2" s="6" t="s">
        <v>10</v>
      </c>
      <c r="C2" s="5" t="s">
        <v>11</v>
      </c>
      <c r="D2" s="17">
        <v>219.45</v>
      </c>
      <c r="E2" s="17">
        <v>231</v>
      </c>
      <c r="F2" s="5">
        <v>15</v>
      </c>
      <c r="G2" s="9">
        <f>(E2/D2)*F2</f>
        <v>15.789473684210529</v>
      </c>
      <c r="H2" s="9">
        <f t="shared" ref="H2:H14" si="0">G2</f>
        <v>15.789473684210529</v>
      </c>
      <c r="I2" s="9">
        <f t="shared" ref="I2:I14" si="1">G2</f>
        <v>15.789473684210529</v>
      </c>
      <c r="J2" s="9">
        <f>(I2/F2)*4.5</f>
        <v>4.7368421052631584</v>
      </c>
    </row>
    <row r="3" spans="1:10" x14ac:dyDescent="0.2">
      <c r="A3" s="23">
        <v>2</v>
      </c>
      <c r="B3" s="6" t="s">
        <v>12</v>
      </c>
      <c r="C3" s="5" t="s">
        <v>11</v>
      </c>
      <c r="D3" s="8">
        <v>231</v>
      </c>
      <c r="E3" s="17">
        <v>220.26000000000002</v>
      </c>
      <c r="F3" s="5">
        <v>10</v>
      </c>
      <c r="G3" s="9">
        <f>((E3/D3)*F3)*(100/90)</f>
        <v>10.594516594516596</v>
      </c>
      <c r="H3" s="9">
        <f t="shared" si="0"/>
        <v>10.594516594516596</v>
      </c>
      <c r="I3" s="9">
        <f t="shared" si="1"/>
        <v>10.594516594516596</v>
      </c>
      <c r="J3" s="9">
        <f>(I3/F3)*4.5</f>
        <v>4.7675324675324688</v>
      </c>
    </row>
    <row r="4" spans="1:10" x14ac:dyDescent="0.2">
      <c r="A4" s="23">
        <v>3</v>
      </c>
      <c r="B4" s="6" t="s">
        <v>13</v>
      </c>
      <c r="C4" s="5" t="s">
        <v>14</v>
      </c>
      <c r="D4" s="26">
        <v>139566.28125</v>
      </c>
      <c r="E4" s="26">
        <v>214171.51999999999</v>
      </c>
      <c r="F4" s="5">
        <v>10</v>
      </c>
      <c r="G4" s="9">
        <f>(E4/D4)*F4</f>
        <v>15.345505954719989</v>
      </c>
      <c r="H4" s="9">
        <f t="shared" si="0"/>
        <v>15.345505954719989</v>
      </c>
      <c r="I4" s="9">
        <f t="shared" si="1"/>
        <v>15.345505954719989</v>
      </c>
      <c r="J4" s="9">
        <f>(I4/F4)*4.5</f>
        <v>6.9054776796239947</v>
      </c>
    </row>
    <row r="5" spans="1:10" x14ac:dyDescent="0.2">
      <c r="A5" s="40">
        <v>4</v>
      </c>
      <c r="B5" s="6" t="s">
        <v>15</v>
      </c>
      <c r="C5" s="43" t="s">
        <v>14</v>
      </c>
      <c r="D5" s="46">
        <f>E4</f>
        <v>214171.51999999999</v>
      </c>
      <c r="E5" s="26">
        <v>110416.85</v>
      </c>
      <c r="F5" s="43">
        <v>35</v>
      </c>
      <c r="G5" s="9">
        <f>(E5/D5)*F5*1.15</f>
        <v>20.751023350350227</v>
      </c>
      <c r="H5" s="9">
        <f t="shared" si="0"/>
        <v>20.751023350350227</v>
      </c>
      <c r="I5" s="9">
        <f t="shared" si="1"/>
        <v>20.751023350350227</v>
      </c>
      <c r="J5" s="9">
        <f>(I5/F5)*4.5</f>
        <v>2.6679887164736007</v>
      </c>
    </row>
    <row r="6" spans="1:10" x14ac:dyDescent="0.2">
      <c r="A6" s="41"/>
      <c r="B6" s="6" t="s">
        <v>16</v>
      </c>
      <c r="C6" s="44"/>
      <c r="D6" s="47"/>
      <c r="E6" s="26">
        <v>48392.34</v>
      </c>
      <c r="F6" s="44"/>
      <c r="G6" s="9">
        <f>(E6/D5)*F5*1</f>
        <v>7.908296583971576</v>
      </c>
      <c r="H6" s="9">
        <f t="shared" si="0"/>
        <v>7.908296583971576</v>
      </c>
      <c r="I6" s="9">
        <f t="shared" si="1"/>
        <v>7.908296583971576</v>
      </c>
      <c r="J6" s="9">
        <f>(I6/F5)*4.5</f>
        <v>1.0167809893677739</v>
      </c>
    </row>
    <row r="7" spans="1:10" x14ac:dyDescent="0.2">
      <c r="A7" s="41"/>
      <c r="B7" s="6" t="s">
        <v>17</v>
      </c>
      <c r="C7" s="44"/>
      <c r="D7" s="47"/>
      <c r="E7" s="26">
        <v>30594.850000000002</v>
      </c>
      <c r="F7" s="44"/>
      <c r="G7" s="9">
        <f>(E7/D5)*F5*0.9</f>
        <v>4.4998409452386579</v>
      </c>
      <c r="H7" s="9">
        <f t="shared" si="0"/>
        <v>4.4998409452386579</v>
      </c>
      <c r="I7" s="9">
        <f t="shared" si="1"/>
        <v>4.4998409452386579</v>
      </c>
      <c r="J7" s="9">
        <f>(I7/F5)*4.5</f>
        <v>0.57855097867354166</v>
      </c>
    </row>
    <row r="8" spans="1:10" x14ac:dyDescent="0.2">
      <c r="A8" s="41"/>
      <c r="B8" s="6" t="s">
        <v>18</v>
      </c>
      <c r="C8" s="44"/>
      <c r="D8" s="47"/>
      <c r="E8" s="26">
        <v>22781.940000000002</v>
      </c>
      <c r="F8" s="44"/>
      <c r="G8" s="9">
        <f>(E8/D5)*F5*0.65</f>
        <v>2.4199722493448244</v>
      </c>
      <c r="H8" s="9">
        <f t="shared" si="0"/>
        <v>2.4199722493448244</v>
      </c>
      <c r="I8" s="9">
        <f t="shared" si="1"/>
        <v>2.4199722493448244</v>
      </c>
      <c r="J8" s="9">
        <f>(I8/F5)*4.5</f>
        <v>0.31113928920147743</v>
      </c>
    </row>
    <row r="9" spans="1:10" x14ac:dyDescent="0.2">
      <c r="A9" s="42"/>
      <c r="B9" s="6" t="s">
        <v>19</v>
      </c>
      <c r="C9" s="45"/>
      <c r="D9" s="48"/>
      <c r="E9" s="26">
        <v>1985.54</v>
      </c>
      <c r="F9" s="45"/>
      <c r="G9" s="9">
        <f>-1*((E9/D5)*F5)</f>
        <v>-0.32447778304043412</v>
      </c>
      <c r="H9" s="9">
        <f t="shared" si="0"/>
        <v>-0.32447778304043412</v>
      </c>
      <c r="I9" s="9">
        <f t="shared" si="1"/>
        <v>-0.32447778304043412</v>
      </c>
      <c r="J9" s="9">
        <f>(I9/F5)*4.5</f>
        <v>-4.1718572105198679E-2</v>
      </c>
    </row>
    <row r="10" spans="1:10" x14ac:dyDescent="0.2">
      <c r="A10" s="23">
        <v>5</v>
      </c>
      <c r="B10" s="6" t="s">
        <v>20</v>
      </c>
      <c r="C10" s="6" t="s">
        <v>48</v>
      </c>
      <c r="D10" s="30">
        <f>E4</f>
        <v>214171.51999999999</v>
      </c>
      <c r="E10" s="36">
        <f>SUM(E5:E9)</f>
        <v>214171.52000000002</v>
      </c>
      <c r="F10" s="5">
        <v>5</v>
      </c>
      <c r="G10" s="11">
        <f>(E10/D10)*F10</f>
        <v>5.0000000000000009</v>
      </c>
      <c r="H10" s="9">
        <f t="shared" si="0"/>
        <v>5.0000000000000009</v>
      </c>
      <c r="I10" s="9">
        <f t="shared" si="1"/>
        <v>5.0000000000000009</v>
      </c>
      <c r="J10" s="9">
        <f t="shared" ref="J10:J15" si="2">(I10/F10)*4.5</f>
        <v>4.5000000000000009</v>
      </c>
    </row>
    <row r="11" spans="1:10" x14ac:dyDescent="0.2">
      <c r="A11" s="23">
        <v>6</v>
      </c>
      <c r="B11" s="6" t="s">
        <v>21</v>
      </c>
      <c r="C11" s="5" t="s">
        <v>22</v>
      </c>
      <c r="D11" s="9">
        <v>73.758981736553963</v>
      </c>
      <c r="E11" s="10">
        <v>73.758981736553963</v>
      </c>
      <c r="F11" s="5">
        <v>10</v>
      </c>
      <c r="G11" s="9">
        <f>(D11/E11)*F11</f>
        <v>10</v>
      </c>
      <c r="H11" s="9">
        <f t="shared" si="0"/>
        <v>10</v>
      </c>
      <c r="I11" s="9">
        <f t="shared" si="1"/>
        <v>10</v>
      </c>
      <c r="J11" s="9">
        <f t="shared" si="2"/>
        <v>4.5</v>
      </c>
    </row>
    <row r="12" spans="1:10" x14ac:dyDescent="0.2">
      <c r="A12" s="23">
        <v>7</v>
      </c>
      <c r="B12" s="6" t="s">
        <v>23</v>
      </c>
      <c r="C12" s="5" t="s">
        <v>24</v>
      </c>
      <c r="D12" s="19">
        <v>1</v>
      </c>
      <c r="E12" s="19">
        <v>1</v>
      </c>
      <c r="F12" s="5">
        <v>5</v>
      </c>
      <c r="G12" s="9">
        <f>(D12/E12)*F12</f>
        <v>5</v>
      </c>
      <c r="H12" s="9">
        <f t="shared" si="0"/>
        <v>5</v>
      </c>
      <c r="I12" s="9">
        <f t="shared" si="1"/>
        <v>5</v>
      </c>
      <c r="J12" s="9">
        <f t="shared" si="2"/>
        <v>4.5</v>
      </c>
    </row>
    <row r="13" spans="1:10" x14ac:dyDescent="0.2">
      <c r="A13" s="23">
        <v>8</v>
      </c>
      <c r="B13" s="6" t="s">
        <v>25</v>
      </c>
      <c r="C13" s="5" t="s">
        <v>26</v>
      </c>
      <c r="D13" s="10">
        <v>1</v>
      </c>
      <c r="E13" s="10">
        <v>1</v>
      </c>
      <c r="F13" s="5">
        <v>5</v>
      </c>
      <c r="G13" s="9">
        <f>(E13/D13)*F13</f>
        <v>5</v>
      </c>
      <c r="H13" s="9">
        <f t="shared" si="0"/>
        <v>5</v>
      </c>
      <c r="I13" s="9">
        <f t="shared" si="1"/>
        <v>5</v>
      </c>
      <c r="J13" s="9">
        <f t="shared" si="2"/>
        <v>4.5</v>
      </c>
    </row>
    <row r="14" spans="1:10" x14ac:dyDescent="0.2">
      <c r="A14" s="23">
        <v>9</v>
      </c>
      <c r="B14" s="6" t="s">
        <v>27</v>
      </c>
      <c r="C14" s="5" t="s">
        <v>26</v>
      </c>
      <c r="D14" s="10">
        <v>1</v>
      </c>
      <c r="E14" s="10">
        <v>1</v>
      </c>
      <c r="F14" s="5">
        <v>5</v>
      </c>
      <c r="G14" s="9">
        <f>(D14/E14)*F14</f>
        <v>5</v>
      </c>
      <c r="H14" s="9">
        <f t="shared" si="0"/>
        <v>5</v>
      </c>
      <c r="I14" s="9">
        <f t="shared" si="1"/>
        <v>5</v>
      </c>
      <c r="J14" s="9">
        <f t="shared" si="2"/>
        <v>4.5</v>
      </c>
    </row>
    <row r="15" spans="1:10" x14ac:dyDescent="0.2">
      <c r="A15" s="37" t="s">
        <v>28</v>
      </c>
      <c r="B15" s="38"/>
      <c r="C15" s="38"/>
      <c r="D15" s="38"/>
      <c r="E15" s="39"/>
      <c r="F15" s="12">
        <f>SUBTOTAL(9,F2:F14)</f>
        <v>100</v>
      </c>
      <c r="G15" s="13">
        <f>SUBTOTAL(9,G2:G14)</f>
        <v>106.98415157931197</v>
      </c>
      <c r="H15" s="13">
        <f>SUBTOTAL(9,H2:H14)</f>
        <v>106.98415157931197</v>
      </c>
      <c r="I15" s="13">
        <f>SUBTOTAL(9,I2:I14)</f>
        <v>106.98415157931197</v>
      </c>
      <c r="J15" s="14">
        <f t="shared" si="2"/>
        <v>4.8142868210690377</v>
      </c>
    </row>
  </sheetData>
  <mergeCells count="5">
    <mergeCell ref="A5:A9"/>
    <mergeCell ref="C5:C9"/>
    <mergeCell ref="D5:D9"/>
    <mergeCell ref="F5:F9"/>
    <mergeCell ref="A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E808-4886-DA44-9EFC-6C7C24FA8122}">
  <dimension ref="A1"/>
  <sheetViews>
    <sheetView zoomScaleNormal="60" zoomScaleSheetLayoutView="100" workbookViewId="0"/>
  </sheetViews>
  <sheetFormatPr defaultRowHeight="15" x14ac:dyDescent="0.2"/>
  <sheetData>
    <row r="1" spans="1:1" x14ac:dyDescent="0.2">
      <c r="A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6"/>
  <sheetViews>
    <sheetView topLeftCell="A70" workbookViewId="0">
      <selection activeCell="B9" sqref="B9"/>
    </sheetView>
  </sheetViews>
  <sheetFormatPr defaultRowHeight="15" x14ac:dyDescent="0.2"/>
  <cols>
    <col min="1" max="1" width="9.14453125" style="20"/>
    <col min="2" max="2" width="38.203125" bestFit="1" customWidth="1"/>
    <col min="3" max="3" width="13.1796875" customWidth="1"/>
    <col min="4" max="4" width="9.953125" style="27" bestFit="1" customWidth="1"/>
    <col min="5" max="5" width="9.55078125" style="27" bestFit="1" customWidth="1"/>
    <col min="6" max="7" width="8.609375" bestFit="1" customWidth="1"/>
    <col min="8" max="8" width="8.33984375" bestFit="1" customWidth="1"/>
    <col min="9" max="9" width="8.609375" bestFit="1" customWidth="1"/>
  </cols>
  <sheetData>
    <row r="1" spans="1:10" x14ac:dyDescent="0.2">
      <c r="A1" s="20" t="s">
        <v>43</v>
      </c>
      <c r="C1" s="21"/>
      <c r="D1" s="29"/>
      <c r="E1" s="29"/>
    </row>
    <row r="2" spans="1:10" x14ac:dyDescent="0.2">
      <c r="A2" s="20" t="s">
        <v>44</v>
      </c>
      <c r="C2" s="21"/>
      <c r="D2" s="29"/>
      <c r="E2" s="29"/>
    </row>
    <row r="3" spans="1:10" ht="29.25" x14ac:dyDescent="0.4">
      <c r="A3" s="49" t="s">
        <v>47</v>
      </c>
      <c r="B3" s="49"/>
      <c r="C3" s="21"/>
      <c r="D3" s="29"/>
      <c r="E3" s="29"/>
    </row>
    <row r="5" spans="1:10" x14ac:dyDescent="0.2">
      <c r="A5" s="22" t="s">
        <v>29</v>
      </c>
      <c r="D5" s="29"/>
      <c r="E5" s="29"/>
      <c r="J5" s="4"/>
    </row>
    <row r="6" spans="1:10" ht="54.75" x14ac:dyDescent="0.2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 x14ac:dyDescent="0.2">
      <c r="A7" s="23">
        <v>1</v>
      </c>
      <c r="B7" s="6" t="s">
        <v>10</v>
      </c>
      <c r="C7" s="5" t="s">
        <v>11</v>
      </c>
      <c r="D7" s="17">
        <v>214.22499999999999</v>
      </c>
      <c r="E7" s="17">
        <v>225.5</v>
      </c>
      <c r="F7" s="5">
        <v>15</v>
      </c>
      <c r="G7" s="9">
        <f>(E7/D7)*F7</f>
        <v>15.789473684210526</v>
      </c>
      <c r="H7" s="9">
        <f>G7</f>
        <v>15.789473684210526</v>
      </c>
      <c r="I7" s="9">
        <f>G7</f>
        <v>15.789473684210526</v>
      </c>
      <c r="J7" s="9">
        <f>(I7/F7)*4.5</f>
        <v>4.7368421052631575</v>
      </c>
    </row>
    <row r="8" spans="1:10" x14ac:dyDescent="0.2">
      <c r="A8" s="23">
        <v>2</v>
      </c>
      <c r="B8" s="6" t="s">
        <v>12</v>
      </c>
      <c r="C8" s="5" t="s">
        <v>11</v>
      </c>
      <c r="D8" s="8">
        <v>225.5</v>
      </c>
      <c r="E8" s="17">
        <v>206.333</v>
      </c>
      <c r="F8" s="5">
        <v>10</v>
      </c>
      <c r="G8" s="9">
        <f>((E8/D8)*F8)*(100/90)</f>
        <v>10.166691303276668</v>
      </c>
      <c r="H8" s="9">
        <f t="shared" ref="H8:H19" si="0">G8</f>
        <v>10.166691303276668</v>
      </c>
      <c r="I8" s="9">
        <f t="shared" ref="I8:I19" si="1">G8</f>
        <v>10.166691303276668</v>
      </c>
      <c r="J8" s="9">
        <f>(I8/F8)*4.5</f>
        <v>4.5750110864745004</v>
      </c>
    </row>
    <row r="9" spans="1:10" x14ac:dyDescent="0.2">
      <c r="A9" s="23">
        <v>3</v>
      </c>
      <c r="B9" s="6" t="s">
        <v>13</v>
      </c>
      <c r="C9" s="5" t="s">
        <v>14</v>
      </c>
      <c r="D9" s="26">
        <v>266949.40625</v>
      </c>
      <c r="E9" s="26">
        <v>372753.73</v>
      </c>
      <c r="F9" s="5">
        <v>10</v>
      </c>
      <c r="G9" s="9">
        <f>(E9/D9)*F9</f>
        <v>13.963459789489605</v>
      </c>
      <c r="H9" s="9">
        <f t="shared" si="0"/>
        <v>13.963459789489605</v>
      </c>
      <c r="I9" s="9">
        <f t="shared" si="1"/>
        <v>13.963459789489605</v>
      </c>
      <c r="J9" s="9">
        <f>(I9/F9)*4.5</f>
        <v>6.2835569052703226</v>
      </c>
    </row>
    <row r="10" spans="1:10" x14ac:dyDescent="0.2">
      <c r="A10" s="40">
        <v>4</v>
      </c>
      <c r="B10" s="6" t="s">
        <v>15</v>
      </c>
      <c r="C10" s="43" t="s">
        <v>14</v>
      </c>
      <c r="D10" s="46">
        <f>E9</f>
        <v>372753.73</v>
      </c>
      <c r="E10" s="26">
        <v>293643.71999999997</v>
      </c>
      <c r="F10" s="43">
        <v>35</v>
      </c>
      <c r="G10" s="9">
        <f>(E10/D10)*F10*1.15</f>
        <v>31.707690034382754</v>
      </c>
      <c r="H10" s="9">
        <f t="shared" si="0"/>
        <v>31.707690034382754</v>
      </c>
      <c r="I10" s="9">
        <f t="shared" si="1"/>
        <v>31.707690034382754</v>
      </c>
      <c r="J10" s="9">
        <f>(I10/F10)*4.5</f>
        <v>4.07670300442064</v>
      </c>
    </row>
    <row r="11" spans="1:10" x14ac:dyDescent="0.2">
      <c r="A11" s="41"/>
      <c r="B11" s="6" t="s">
        <v>16</v>
      </c>
      <c r="C11" s="44"/>
      <c r="D11" s="47"/>
      <c r="E11" s="26">
        <v>49822.41</v>
      </c>
      <c r="F11" s="44"/>
      <c r="G11" s="9">
        <f>(E11/D10)*F10*1</f>
        <v>4.6781137508670945</v>
      </c>
      <c r="H11" s="9">
        <f t="shared" si="0"/>
        <v>4.6781137508670945</v>
      </c>
      <c r="I11" s="9">
        <f t="shared" si="1"/>
        <v>4.6781137508670945</v>
      </c>
      <c r="J11" s="9">
        <f>(I11/F10)*4.5</f>
        <v>0.60147176796862634</v>
      </c>
    </row>
    <row r="12" spans="1:10" x14ac:dyDescent="0.2">
      <c r="A12" s="41"/>
      <c r="B12" s="6" t="s">
        <v>17</v>
      </c>
      <c r="C12" s="44"/>
      <c r="D12" s="47"/>
      <c r="E12" s="26">
        <v>13737.980000000001</v>
      </c>
      <c r="F12" s="44"/>
      <c r="G12" s="9">
        <f>(E12/D10)*F10*0.9</f>
        <v>1.1609444391072896</v>
      </c>
      <c r="H12" s="9">
        <f t="shared" si="0"/>
        <v>1.1609444391072896</v>
      </c>
      <c r="I12" s="9">
        <f t="shared" si="1"/>
        <v>1.1609444391072896</v>
      </c>
      <c r="J12" s="9">
        <f>(I12/F10)*4.5</f>
        <v>0.14926428502808009</v>
      </c>
    </row>
    <row r="13" spans="1:10" x14ac:dyDescent="0.2">
      <c r="A13" s="41"/>
      <c r="B13" s="6" t="s">
        <v>18</v>
      </c>
      <c r="C13" s="44"/>
      <c r="D13" s="47"/>
      <c r="E13" s="26">
        <v>14716.160000000002</v>
      </c>
      <c r="F13" s="44"/>
      <c r="G13" s="9">
        <f>(E13/D10)*F10*0.65</f>
        <v>0.89816040204346193</v>
      </c>
      <c r="H13" s="9">
        <f t="shared" si="0"/>
        <v>0.89816040204346193</v>
      </c>
      <c r="I13" s="9">
        <f t="shared" si="1"/>
        <v>0.89816040204346193</v>
      </c>
      <c r="J13" s="9">
        <f>(I13/F10)*4.5</f>
        <v>0.11547776597701653</v>
      </c>
    </row>
    <row r="14" spans="1:10" x14ac:dyDescent="0.2">
      <c r="A14" s="42"/>
      <c r="B14" s="6" t="s">
        <v>19</v>
      </c>
      <c r="C14" s="45"/>
      <c r="D14" s="48"/>
      <c r="E14" s="26">
        <v>833.46</v>
      </c>
      <c r="F14" s="45"/>
      <c r="G14" s="9">
        <f>-1*((E14/D10)*F10)</f>
        <v>-7.8258371820987549E-2</v>
      </c>
      <c r="H14" s="9">
        <f t="shared" si="0"/>
        <v>-7.8258371820987549E-2</v>
      </c>
      <c r="I14" s="9">
        <f t="shared" si="1"/>
        <v>-7.8258371820987549E-2</v>
      </c>
      <c r="J14" s="9">
        <f>(I14/F10)*4.5</f>
        <v>-1.0061790662698401E-2</v>
      </c>
    </row>
    <row r="15" spans="1:10" x14ac:dyDescent="0.2">
      <c r="A15" s="23">
        <v>5</v>
      </c>
      <c r="B15" s="6" t="s">
        <v>20</v>
      </c>
      <c r="C15" s="6" t="s">
        <v>48</v>
      </c>
      <c r="D15" s="30">
        <f>E9</f>
        <v>372753.73</v>
      </c>
      <c r="E15" s="30">
        <f>SUM(E10:E14)</f>
        <v>372753.73</v>
      </c>
      <c r="F15" s="5">
        <v>5</v>
      </c>
      <c r="G15" s="11">
        <f>(E15/D15)*F15</f>
        <v>5</v>
      </c>
      <c r="H15" s="9">
        <f t="shared" si="0"/>
        <v>5</v>
      </c>
      <c r="I15" s="9">
        <f t="shared" si="1"/>
        <v>5</v>
      </c>
      <c r="J15" s="9">
        <f t="shared" ref="J15:J20" si="2">(I15/F15)*4.5</f>
        <v>4.5</v>
      </c>
    </row>
    <row r="16" spans="1:10" x14ac:dyDescent="0.2">
      <c r="A16" s="23">
        <v>6</v>
      </c>
      <c r="B16" s="6" t="s">
        <v>21</v>
      </c>
      <c r="C16" s="5" t="s">
        <v>22</v>
      </c>
      <c r="D16" s="17">
        <v>37.083918592041982</v>
      </c>
      <c r="E16" s="8">
        <v>37.083918592041982</v>
      </c>
      <c r="F16" s="5">
        <v>10</v>
      </c>
      <c r="G16" s="9">
        <f>(D16/E16)*F16</f>
        <v>10</v>
      </c>
      <c r="H16" s="9">
        <f t="shared" si="0"/>
        <v>10</v>
      </c>
      <c r="I16" s="9">
        <f t="shared" si="1"/>
        <v>10</v>
      </c>
      <c r="J16" s="9">
        <f t="shared" si="2"/>
        <v>4.5</v>
      </c>
    </row>
    <row r="17" spans="1:10" x14ac:dyDescent="0.2">
      <c r="A17" s="23">
        <v>7</v>
      </c>
      <c r="B17" s="6" t="s">
        <v>23</v>
      </c>
      <c r="C17" s="5" t="s">
        <v>24</v>
      </c>
      <c r="D17" s="33">
        <v>1</v>
      </c>
      <c r="E17" s="33">
        <v>1</v>
      </c>
      <c r="F17" s="5">
        <v>5</v>
      </c>
      <c r="G17" s="9">
        <f>(D17/E17)*F17</f>
        <v>5</v>
      </c>
      <c r="H17" s="9">
        <f t="shared" si="0"/>
        <v>5</v>
      </c>
      <c r="I17" s="9">
        <f t="shared" si="1"/>
        <v>5</v>
      </c>
      <c r="J17" s="9">
        <f t="shared" si="2"/>
        <v>4.5</v>
      </c>
    </row>
    <row r="18" spans="1:10" x14ac:dyDescent="0.2">
      <c r="A18" s="23">
        <v>8</v>
      </c>
      <c r="B18" s="6" t="s">
        <v>25</v>
      </c>
      <c r="C18" s="5" t="s">
        <v>26</v>
      </c>
      <c r="D18" s="8">
        <v>1</v>
      </c>
      <c r="E18" s="8">
        <v>1</v>
      </c>
      <c r="F18" s="5">
        <v>5</v>
      </c>
      <c r="G18" s="9">
        <f>(E18/D18)*F18</f>
        <v>5</v>
      </c>
      <c r="H18" s="9">
        <f t="shared" si="0"/>
        <v>5</v>
      </c>
      <c r="I18" s="9">
        <f t="shared" si="1"/>
        <v>5</v>
      </c>
      <c r="J18" s="9">
        <f t="shared" si="2"/>
        <v>4.5</v>
      </c>
    </row>
    <row r="19" spans="1:10" x14ac:dyDescent="0.2">
      <c r="A19" s="23">
        <v>9</v>
      </c>
      <c r="B19" s="6" t="s">
        <v>27</v>
      </c>
      <c r="C19" s="5" t="s">
        <v>26</v>
      </c>
      <c r="D19" s="8">
        <v>1</v>
      </c>
      <c r="E19" s="8">
        <v>1</v>
      </c>
      <c r="F19" s="5">
        <v>5</v>
      </c>
      <c r="G19" s="9">
        <f>(D19/E19)*F19</f>
        <v>5</v>
      </c>
      <c r="H19" s="9">
        <f t="shared" si="0"/>
        <v>5</v>
      </c>
      <c r="I19" s="9">
        <f t="shared" si="1"/>
        <v>5</v>
      </c>
      <c r="J19" s="9">
        <f t="shared" si="2"/>
        <v>4.5</v>
      </c>
    </row>
    <row r="20" spans="1:10" x14ac:dyDescent="0.2">
      <c r="A20" s="37" t="s">
        <v>28</v>
      </c>
      <c r="B20" s="38"/>
      <c r="C20" s="38"/>
      <c r="D20" s="38"/>
      <c r="E20" s="39"/>
      <c r="F20" s="12">
        <f>SUBTOTAL(9,F7:F19)</f>
        <v>100</v>
      </c>
      <c r="G20" s="13">
        <f>SUBTOTAL(9,G7:G19)</f>
        <v>108.2862750315564</v>
      </c>
      <c r="H20" s="13">
        <f>SUBTOTAL(9,H7:H19)</f>
        <v>108.2862750315564</v>
      </c>
      <c r="I20" s="13">
        <f>SUBTOTAL(9,I7:I19)</f>
        <v>108.2862750315564</v>
      </c>
      <c r="J20" s="14">
        <f t="shared" si="2"/>
        <v>4.8728823764200371</v>
      </c>
    </row>
    <row r="21" spans="1:10" x14ac:dyDescent="0.2">
      <c r="D21" s="35"/>
      <c r="E21" s="35"/>
      <c r="G21" s="15">
        <f>(G20/F20)*4.5</f>
        <v>4.8728823764200371</v>
      </c>
      <c r="H21" s="16">
        <f>(H20/F20)*4.5</f>
        <v>4.8728823764200371</v>
      </c>
    </row>
    <row r="22" spans="1:10" x14ac:dyDescent="0.2">
      <c r="D22" s="34"/>
      <c r="E22" s="34"/>
    </row>
    <row r="23" spans="1:10" x14ac:dyDescent="0.2">
      <c r="A23" s="24" t="s">
        <v>33</v>
      </c>
      <c r="D23" s="35"/>
      <c r="E23" s="35"/>
      <c r="J23" s="4"/>
    </row>
    <row r="24" spans="1:10" ht="54.75" x14ac:dyDescent="0.2">
      <c r="A24" s="1" t="s">
        <v>0</v>
      </c>
      <c r="B24" s="1" t="s">
        <v>1</v>
      </c>
      <c r="C24" s="1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</row>
    <row r="25" spans="1:10" x14ac:dyDescent="0.2">
      <c r="A25" s="23">
        <v>1</v>
      </c>
      <c r="B25" s="6" t="s">
        <v>10</v>
      </c>
      <c r="C25" s="5" t="s">
        <v>11</v>
      </c>
      <c r="D25" s="17">
        <v>144.87499999999997</v>
      </c>
      <c r="E25" s="17">
        <v>152.5</v>
      </c>
      <c r="F25" s="5">
        <v>15</v>
      </c>
      <c r="G25" s="9">
        <f>(E25/D25)*F25</f>
        <v>15.789473684210529</v>
      </c>
      <c r="H25" s="9">
        <f t="shared" ref="H25:H37" si="3">G25</f>
        <v>15.789473684210529</v>
      </c>
      <c r="I25" s="9">
        <f t="shared" ref="I25:I37" si="4">G25</f>
        <v>15.789473684210529</v>
      </c>
      <c r="J25" s="9">
        <f>(I25/F25)*4.5</f>
        <v>4.7368421052631584</v>
      </c>
    </row>
    <row r="26" spans="1:10" x14ac:dyDescent="0.2">
      <c r="A26" s="23">
        <v>2</v>
      </c>
      <c r="B26" s="6" t="s">
        <v>12</v>
      </c>
      <c r="C26" s="5" t="s">
        <v>11</v>
      </c>
      <c r="D26" s="8">
        <v>152.5</v>
      </c>
      <c r="E26" s="17">
        <v>158.84</v>
      </c>
      <c r="F26" s="5">
        <v>10</v>
      </c>
      <c r="G26" s="9">
        <f>((E26/D26)*F26)*(100/90)</f>
        <v>11.573041894353372</v>
      </c>
      <c r="H26" s="9">
        <f t="shared" si="3"/>
        <v>11.573041894353372</v>
      </c>
      <c r="I26" s="9">
        <f t="shared" si="4"/>
        <v>11.573041894353372</v>
      </c>
      <c r="J26" s="9">
        <f>(I26/F26)*4.5</f>
        <v>5.2078688524590167</v>
      </c>
    </row>
    <row r="27" spans="1:10" x14ac:dyDescent="0.2">
      <c r="A27" s="23">
        <v>3</v>
      </c>
      <c r="B27" s="6" t="s">
        <v>13</v>
      </c>
      <c r="C27" s="5" t="s">
        <v>14</v>
      </c>
      <c r="D27" s="26">
        <v>92438.5625</v>
      </c>
      <c r="E27" s="26">
        <v>157607.98000000004</v>
      </c>
      <c r="F27" s="5">
        <v>10</v>
      </c>
      <c r="G27" s="9">
        <f>(E27/D27)*F27</f>
        <v>17.050024982809532</v>
      </c>
      <c r="H27" s="9">
        <f t="shared" si="3"/>
        <v>17.050024982809532</v>
      </c>
      <c r="I27" s="9">
        <f t="shared" si="4"/>
        <v>17.050024982809532</v>
      </c>
      <c r="J27" s="9">
        <f>(I27/F27)*4.5</f>
        <v>7.6725112422642896</v>
      </c>
    </row>
    <row r="28" spans="1:10" x14ac:dyDescent="0.2">
      <c r="A28" s="40">
        <v>4</v>
      </c>
      <c r="B28" s="6" t="s">
        <v>15</v>
      </c>
      <c r="C28" s="43" t="s">
        <v>14</v>
      </c>
      <c r="D28" s="46">
        <f>E27</f>
        <v>157607.98000000004</v>
      </c>
      <c r="E28" s="26">
        <v>132883.81000000003</v>
      </c>
      <c r="F28" s="43">
        <v>35</v>
      </c>
      <c r="G28" s="9">
        <f>(E28/D28)*F28*1.15</f>
        <v>33.935929846318693</v>
      </c>
      <c r="H28" s="9">
        <f t="shared" si="3"/>
        <v>33.935929846318693</v>
      </c>
      <c r="I28" s="9">
        <f t="shared" si="4"/>
        <v>33.935929846318693</v>
      </c>
      <c r="J28" s="9">
        <f>(I28/F28)*4.5</f>
        <v>4.363190980240975</v>
      </c>
    </row>
    <row r="29" spans="1:10" x14ac:dyDescent="0.2">
      <c r="A29" s="41"/>
      <c r="B29" s="6" t="s">
        <v>16</v>
      </c>
      <c r="C29" s="44"/>
      <c r="D29" s="47"/>
      <c r="E29" s="26">
        <v>21522.760000000002</v>
      </c>
      <c r="F29" s="44"/>
      <c r="G29" s="9">
        <f>(E29/D28)*F28*1</f>
        <v>4.7795587507688371</v>
      </c>
      <c r="H29" s="9">
        <f t="shared" si="3"/>
        <v>4.7795587507688371</v>
      </c>
      <c r="I29" s="9">
        <f t="shared" si="4"/>
        <v>4.7795587507688371</v>
      </c>
      <c r="J29" s="9">
        <f>(I29/F28)*4.5</f>
        <v>0.61451469652742197</v>
      </c>
    </row>
    <row r="30" spans="1:10" x14ac:dyDescent="0.2">
      <c r="A30" s="41"/>
      <c r="B30" s="6" t="s">
        <v>17</v>
      </c>
      <c r="C30" s="44"/>
      <c r="D30" s="47"/>
      <c r="E30" s="26">
        <v>1838.01</v>
      </c>
      <c r="F30" s="44"/>
      <c r="G30" s="9">
        <f>(E30/D28)*F28*0.9</f>
        <v>0.36735014940233346</v>
      </c>
      <c r="H30" s="9">
        <f t="shared" si="3"/>
        <v>0.36735014940233346</v>
      </c>
      <c r="I30" s="9">
        <f t="shared" si="4"/>
        <v>0.36735014940233346</v>
      </c>
      <c r="J30" s="9">
        <f>(I30/F28)*4.5</f>
        <v>4.723073349458573E-2</v>
      </c>
    </row>
    <row r="31" spans="1:10" x14ac:dyDescent="0.2">
      <c r="A31" s="41"/>
      <c r="B31" s="6" t="s">
        <v>18</v>
      </c>
      <c r="C31" s="44"/>
      <c r="D31" s="47"/>
      <c r="E31" s="26">
        <v>1363.4</v>
      </c>
      <c r="F31" s="44"/>
      <c r="G31" s="9">
        <f>(E31/D28)*F28*0.65</f>
        <v>0.19680063154162625</v>
      </c>
      <c r="H31" s="9">
        <f t="shared" si="3"/>
        <v>0.19680063154162625</v>
      </c>
      <c r="I31" s="9">
        <f t="shared" si="4"/>
        <v>0.19680063154162625</v>
      </c>
      <c r="J31" s="9">
        <f>(I31/F28)*4.5</f>
        <v>2.5302938341066235E-2</v>
      </c>
    </row>
    <row r="32" spans="1:10" x14ac:dyDescent="0.2">
      <c r="A32" s="42"/>
      <c r="B32" s="6" t="s">
        <v>19</v>
      </c>
      <c r="C32" s="45"/>
      <c r="D32" s="48"/>
      <c r="E32" s="26">
        <v>0</v>
      </c>
      <c r="F32" s="45"/>
      <c r="G32" s="9">
        <f>-1*((E32/D28)*F28)</f>
        <v>0</v>
      </c>
      <c r="H32" s="9">
        <f t="shared" si="3"/>
        <v>0</v>
      </c>
      <c r="I32" s="9">
        <f t="shared" si="4"/>
        <v>0</v>
      </c>
      <c r="J32" s="9">
        <f>(I32/F28)*4.5</f>
        <v>0</v>
      </c>
    </row>
    <row r="33" spans="1:10" x14ac:dyDescent="0.2">
      <c r="A33" s="23">
        <v>5</v>
      </c>
      <c r="B33" s="6" t="s">
        <v>20</v>
      </c>
      <c r="C33" s="6" t="s">
        <v>48</v>
      </c>
      <c r="D33" s="30">
        <f>E27</f>
        <v>157607.98000000004</v>
      </c>
      <c r="E33" s="30">
        <f>SUM(E28:E32)</f>
        <v>157607.98000000004</v>
      </c>
      <c r="F33" s="5">
        <v>5</v>
      </c>
      <c r="G33" s="11">
        <f>(E33/D33)*F33</f>
        <v>5</v>
      </c>
      <c r="H33" s="9">
        <f t="shared" si="3"/>
        <v>5</v>
      </c>
      <c r="I33" s="9">
        <f t="shared" si="4"/>
        <v>5</v>
      </c>
      <c r="J33" s="9">
        <f t="shared" ref="J33:J38" si="5">(I33/F33)*4.5</f>
        <v>4.5</v>
      </c>
    </row>
    <row r="34" spans="1:10" x14ac:dyDescent="0.2">
      <c r="A34" s="23">
        <v>6</v>
      </c>
      <c r="B34" s="6" t="s">
        <v>21</v>
      </c>
      <c r="C34" s="5" t="s">
        <v>22</v>
      </c>
      <c r="D34" s="17">
        <v>67.043046279541187</v>
      </c>
      <c r="E34" s="8">
        <v>67.043046279541187</v>
      </c>
      <c r="F34" s="5">
        <v>10</v>
      </c>
      <c r="G34" s="9">
        <f>(D34/E34)*F34</f>
        <v>10</v>
      </c>
      <c r="H34" s="9">
        <f t="shared" si="3"/>
        <v>10</v>
      </c>
      <c r="I34" s="9">
        <f t="shared" si="4"/>
        <v>10</v>
      </c>
      <c r="J34" s="9">
        <f t="shared" si="5"/>
        <v>4.5</v>
      </c>
    </row>
    <row r="35" spans="1:10" x14ac:dyDescent="0.2">
      <c r="A35" s="23">
        <v>7</v>
      </c>
      <c r="B35" s="6" t="s">
        <v>23</v>
      </c>
      <c r="C35" s="5" t="s">
        <v>24</v>
      </c>
      <c r="D35" s="33">
        <v>1</v>
      </c>
      <c r="E35" s="33">
        <v>1</v>
      </c>
      <c r="F35" s="5">
        <v>5</v>
      </c>
      <c r="G35" s="9">
        <f>(D35/E35)*F35</f>
        <v>5</v>
      </c>
      <c r="H35" s="9">
        <f t="shared" si="3"/>
        <v>5</v>
      </c>
      <c r="I35" s="9">
        <f t="shared" si="4"/>
        <v>5</v>
      </c>
      <c r="J35" s="9">
        <f t="shared" si="5"/>
        <v>4.5</v>
      </c>
    </row>
    <row r="36" spans="1:10" x14ac:dyDescent="0.2">
      <c r="A36" s="23">
        <v>8</v>
      </c>
      <c r="B36" s="6" t="s">
        <v>25</v>
      </c>
      <c r="C36" s="5" t="s">
        <v>26</v>
      </c>
      <c r="D36" s="8">
        <v>1</v>
      </c>
      <c r="E36" s="8">
        <v>1</v>
      </c>
      <c r="F36" s="5">
        <v>5</v>
      </c>
      <c r="G36" s="9">
        <f>(E36/D36)*F36</f>
        <v>5</v>
      </c>
      <c r="H36" s="9">
        <f t="shared" si="3"/>
        <v>5</v>
      </c>
      <c r="I36" s="9">
        <f t="shared" si="4"/>
        <v>5</v>
      </c>
      <c r="J36" s="9">
        <f t="shared" si="5"/>
        <v>4.5</v>
      </c>
    </row>
    <row r="37" spans="1:10" x14ac:dyDescent="0.2">
      <c r="A37" s="23">
        <v>9</v>
      </c>
      <c r="B37" s="6" t="s">
        <v>27</v>
      </c>
      <c r="C37" s="5" t="s">
        <v>26</v>
      </c>
      <c r="D37" s="8">
        <v>1</v>
      </c>
      <c r="E37" s="8">
        <v>1</v>
      </c>
      <c r="F37" s="5">
        <v>5</v>
      </c>
      <c r="G37" s="9">
        <f>(D37/E37)*F37</f>
        <v>5</v>
      </c>
      <c r="H37" s="9">
        <f t="shared" si="3"/>
        <v>5</v>
      </c>
      <c r="I37" s="9">
        <f t="shared" si="4"/>
        <v>5</v>
      </c>
      <c r="J37" s="9">
        <f t="shared" si="5"/>
        <v>4.5</v>
      </c>
    </row>
    <row r="38" spans="1:10" x14ac:dyDescent="0.2">
      <c r="A38" s="37" t="s">
        <v>28</v>
      </c>
      <c r="B38" s="38"/>
      <c r="C38" s="38"/>
      <c r="D38" s="38"/>
      <c r="E38" s="39"/>
      <c r="F38" s="12">
        <f>SUBTOTAL(9,F25:F37)</f>
        <v>100</v>
      </c>
      <c r="G38" s="13">
        <f>SUBTOTAL(9,G25:G37)</f>
        <v>113.69217993940492</v>
      </c>
      <c r="H38" s="13">
        <f>SUBTOTAL(9,H25:H37)</f>
        <v>113.69217993940492</v>
      </c>
      <c r="I38" s="13">
        <f>SUBTOTAL(9,I25:I37)</f>
        <v>113.69217993940492</v>
      </c>
      <c r="J38" s="14">
        <f t="shared" si="5"/>
        <v>5.1161480972732214</v>
      </c>
    </row>
    <row r="39" spans="1:10" x14ac:dyDescent="0.2">
      <c r="D39" s="35"/>
      <c r="E39" s="35"/>
      <c r="G39" s="15">
        <f>(G38/F38)*4.5</f>
        <v>5.1161480972732214</v>
      </c>
      <c r="H39" s="16">
        <f>(H38/F38)*4.5</f>
        <v>5.1161480972732214</v>
      </c>
    </row>
    <row r="40" spans="1:10" x14ac:dyDescent="0.2">
      <c r="D40" s="34"/>
      <c r="E40" s="34"/>
    </row>
    <row r="41" spans="1:10" x14ac:dyDescent="0.2">
      <c r="A41" s="24" t="s">
        <v>35</v>
      </c>
      <c r="D41" s="35"/>
      <c r="E41" s="35"/>
      <c r="J41" s="4"/>
    </row>
    <row r="42" spans="1:10" ht="54.75" x14ac:dyDescent="0.2">
      <c r="A42" s="1" t="s">
        <v>0</v>
      </c>
      <c r="B42" s="1" t="s">
        <v>1</v>
      </c>
      <c r="C42" s="1" t="s">
        <v>2</v>
      </c>
      <c r="D42" s="2" t="s">
        <v>3</v>
      </c>
      <c r="E42" s="2" t="s">
        <v>4</v>
      </c>
      <c r="F42" s="3" t="s">
        <v>5</v>
      </c>
      <c r="G42" s="3" t="s">
        <v>6</v>
      </c>
      <c r="H42" s="3" t="s">
        <v>7</v>
      </c>
      <c r="I42" s="3" t="s">
        <v>8</v>
      </c>
      <c r="J42" s="3" t="s">
        <v>9</v>
      </c>
    </row>
    <row r="43" spans="1:10" x14ac:dyDescent="0.2">
      <c r="A43" s="23">
        <v>1</v>
      </c>
      <c r="B43" s="6" t="s">
        <v>10</v>
      </c>
      <c r="C43" s="5" t="s">
        <v>11</v>
      </c>
      <c r="D43" s="17">
        <v>142.97499999999999</v>
      </c>
      <c r="E43" s="17">
        <v>150.5</v>
      </c>
      <c r="F43" s="5">
        <v>15</v>
      </c>
      <c r="G43" s="9">
        <f>(E43/D43)*F43</f>
        <v>15.789473684210526</v>
      </c>
      <c r="H43" s="9">
        <f t="shared" ref="H43:H55" si="6">G43</f>
        <v>15.789473684210526</v>
      </c>
      <c r="I43" s="9">
        <f t="shared" ref="I43:I55" si="7">G43</f>
        <v>15.789473684210526</v>
      </c>
      <c r="J43" s="9">
        <f>(I43/F43)*4.5</f>
        <v>4.7368421052631575</v>
      </c>
    </row>
    <row r="44" spans="1:10" x14ac:dyDescent="0.2">
      <c r="A44" s="23">
        <v>2</v>
      </c>
      <c r="B44" s="6" t="s">
        <v>12</v>
      </c>
      <c r="C44" s="5" t="s">
        <v>11</v>
      </c>
      <c r="D44" s="8">
        <v>150.5</v>
      </c>
      <c r="E44" s="17">
        <v>142.47700000000003</v>
      </c>
      <c r="F44" s="5">
        <v>10</v>
      </c>
      <c r="G44" s="9">
        <f>((E44/D44)*F44)*(100/90)</f>
        <v>10.518789221114806</v>
      </c>
      <c r="H44" s="9">
        <f t="shared" si="6"/>
        <v>10.518789221114806</v>
      </c>
      <c r="I44" s="9">
        <f t="shared" si="7"/>
        <v>10.518789221114806</v>
      </c>
      <c r="J44" s="9">
        <f>(I44/F44)*4.5</f>
        <v>4.7334551495016628</v>
      </c>
    </row>
    <row r="45" spans="1:10" x14ac:dyDescent="0.2">
      <c r="A45" s="23">
        <v>3</v>
      </c>
      <c r="B45" s="6" t="s">
        <v>13</v>
      </c>
      <c r="C45" s="5" t="s">
        <v>14</v>
      </c>
      <c r="D45" s="26">
        <v>93074.46875</v>
      </c>
      <c r="E45" s="26">
        <v>133490.41</v>
      </c>
      <c r="F45" s="5">
        <v>10</v>
      </c>
      <c r="G45" s="9">
        <f>(E45/D45)*F45</f>
        <v>14.342323065905225</v>
      </c>
      <c r="H45" s="9">
        <f t="shared" si="6"/>
        <v>14.342323065905225</v>
      </c>
      <c r="I45" s="9">
        <f t="shared" si="7"/>
        <v>14.342323065905225</v>
      </c>
      <c r="J45" s="9">
        <f>(I45/F45)*4.5</f>
        <v>6.4540453796573516</v>
      </c>
    </row>
    <row r="46" spans="1:10" x14ac:dyDescent="0.2">
      <c r="A46" s="40">
        <v>4</v>
      </c>
      <c r="B46" s="6" t="s">
        <v>15</v>
      </c>
      <c r="C46" s="43" t="s">
        <v>14</v>
      </c>
      <c r="D46" s="46">
        <f>E45</f>
        <v>133490.41</v>
      </c>
      <c r="E46" s="26">
        <v>85565.1</v>
      </c>
      <c r="F46" s="43">
        <v>35</v>
      </c>
      <c r="G46" s="9">
        <f>(E46/D46)*F46*1.15</f>
        <v>25.799570733208473</v>
      </c>
      <c r="H46" s="9">
        <f t="shared" si="6"/>
        <v>25.799570733208473</v>
      </c>
      <c r="I46" s="9">
        <f t="shared" si="7"/>
        <v>25.799570733208473</v>
      </c>
      <c r="J46" s="9">
        <f>(I46/F46)*4.5</f>
        <v>3.3170876656982324</v>
      </c>
    </row>
    <row r="47" spans="1:10" x14ac:dyDescent="0.2">
      <c r="A47" s="41"/>
      <c r="B47" s="6" t="s">
        <v>16</v>
      </c>
      <c r="C47" s="44"/>
      <c r="D47" s="47"/>
      <c r="E47" s="26">
        <v>32665.349999999995</v>
      </c>
      <c r="F47" s="44"/>
      <c r="G47" s="9">
        <f>(E47/D46)*F46*1</f>
        <v>8.5645646754699438</v>
      </c>
      <c r="H47" s="9">
        <f t="shared" si="6"/>
        <v>8.5645646754699438</v>
      </c>
      <c r="I47" s="9">
        <f t="shared" si="7"/>
        <v>8.5645646754699438</v>
      </c>
      <c r="J47" s="9">
        <f>(I47/F46)*4.5</f>
        <v>1.1011583154175641</v>
      </c>
    </row>
    <row r="48" spans="1:10" x14ac:dyDescent="0.2">
      <c r="A48" s="41"/>
      <c r="B48" s="6" t="s">
        <v>17</v>
      </c>
      <c r="C48" s="44"/>
      <c r="D48" s="47"/>
      <c r="E48" s="26">
        <v>7322.2199999999993</v>
      </c>
      <c r="F48" s="44"/>
      <c r="G48" s="9">
        <f>(E48/D46)*F46*0.9</f>
        <v>1.7278389511276502</v>
      </c>
      <c r="H48" s="9">
        <f t="shared" si="6"/>
        <v>1.7278389511276502</v>
      </c>
      <c r="I48" s="9">
        <f t="shared" si="7"/>
        <v>1.7278389511276502</v>
      </c>
      <c r="J48" s="9">
        <f>(I48/F46)*4.5</f>
        <v>0.22215072228784075</v>
      </c>
    </row>
    <row r="49" spans="1:10" x14ac:dyDescent="0.2">
      <c r="A49" s="41"/>
      <c r="B49" s="6" t="s">
        <v>18</v>
      </c>
      <c r="C49" s="44"/>
      <c r="D49" s="47"/>
      <c r="E49" s="26">
        <v>7937.74</v>
      </c>
      <c r="F49" s="44"/>
      <c r="G49" s="9">
        <f>(E49/D46)*F46*0.65</f>
        <v>1.3527832074229151</v>
      </c>
      <c r="H49" s="9">
        <f t="shared" si="6"/>
        <v>1.3527832074229151</v>
      </c>
      <c r="I49" s="9">
        <f t="shared" si="7"/>
        <v>1.3527832074229151</v>
      </c>
      <c r="J49" s="9">
        <f>(I49/F46)*4.5</f>
        <v>0.1739292695258034</v>
      </c>
    </row>
    <row r="50" spans="1:10" x14ac:dyDescent="0.2">
      <c r="A50" s="42"/>
      <c r="B50" s="6" t="s">
        <v>19</v>
      </c>
      <c r="C50" s="45"/>
      <c r="D50" s="48"/>
      <c r="E50" s="26">
        <v>0</v>
      </c>
      <c r="F50" s="45"/>
      <c r="G50" s="9">
        <f>-1*((E50/D46)*F46)</f>
        <v>0</v>
      </c>
      <c r="H50" s="9">
        <f t="shared" si="6"/>
        <v>0</v>
      </c>
      <c r="I50" s="9">
        <f t="shared" si="7"/>
        <v>0</v>
      </c>
      <c r="J50" s="9">
        <f>(I50/F46)*4.5</f>
        <v>0</v>
      </c>
    </row>
    <row r="51" spans="1:10" x14ac:dyDescent="0.2">
      <c r="A51" s="23">
        <v>5</v>
      </c>
      <c r="B51" s="6" t="s">
        <v>20</v>
      </c>
      <c r="C51" s="6" t="s">
        <v>48</v>
      </c>
      <c r="D51" s="30">
        <f>E45</f>
        <v>133490.41</v>
      </c>
      <c r="E51" s="30">
        <f>SUM(E46:E50)</f>
        <v>133490.41</v>
      </c>
      <c r="F51" s="5">
        <v>5</v>
      </c>
      <c r="G51" s="11">
        <f>(E51/D51)*F51</f>
        <v>5</v>
      </c>
      <c r="H51" s="9">
        <f t="shared" si="6"/>
        <v>5</v>
      </c>
      <c r="I51" s="9">
        <f t="shared" si="7"/>
        <v>5</v>
      </c>
      <c r="J51" s="9">
        <f t="shared" ref="J51:J56" si="8">(I51/F51)*4.5</f>
        <v>4.5</v>
      </c>
    </row>
    <row r="52" spans="1:10" x14ac:dyDescent="0.2">
      <c r="A52" s="23">
        <v>6</v>
      </c>
      <c r="B52" s="6" t="s">
        <v>21</v>
      </c>
      <c r="C52" s="5" t="s">
        <v>22</v>
      </c>
      <c r="D52" s="17">
        <v>77.255951581615463</v>
      </c>
      <c r="E52" s="8">
        <v>77.648669082745329</v>
      </c>
      <c r="F52" s="5">
        <v>10</v>
      </c>
      <c r="G52" s="9">
        <f>(D52/E52)*F52</f>
        <v>9.9494237949254014</v>
      </c>
      <c r="H52" s="9">
        <f t="shared" si="6"/>
        <v>9.9494237949254014</v>
      </c>
      <c r="I52" s="9">
        <f t="shared" si="7"/>
        <v>9.9494237949254014</v>
      </c>
      <c r="J52" s="9">
        <f t="shared" si="8"/>
        <v>4.4772407077164305</v>
      </c>
    </row>
    <row r="53" spans="1:10" x14ac:dyDescent="0.2">
      <c r="A53" s="23">
        <v>7</v>
      </c>
      <c r="B53" s="6" t="s">
        <v>23</v>
      </c>
      <c r="C53" s="5" t="s">
        <v>24</v>
      </c>
      <c r="D53" s="33">
        <v>1</v>
      </c>
      <c r="E53" s="33">
        <v>1</v>
      </c>
      <c r="F53" s="5">
        <v>5</v>
      </c>
      <c r="G53" s="9">
        <f>(D53/E53)*F53</f>
        <v>5</v>
      </c>
      <c r="H53" s="9">
        <f t="shared" si="6"/>
        <v>5</v>
      </c>
      <c r="I53" s="9">
        <f t="shared" si="7"/>
        <v>5</v>
      </c>
      <c r="J53" s="9">
        <f t="shared" si="8"/>
        <v>4.5</v>
      </c>
    </row>
    <row r="54" spans="1:10" x14ac:dyDescent="0.2">
      <c r="A54" s="23">
        <v>8</v>
      </c>
      <c r="B54" s="6" t="s">
        <v>25</v>
      </c>
      <c r="C54" s="5" t="s">
        <v>26</v>
      </c>
      <c r="D54" s="8">
        <v>1</v>
      </c>
      <c r="E54" s="8">
        <v>1</v>
      </c>
      <c r="F54" s="5">
        <v>5</v>
      </c>
      <c r="G54" s="9">
        <f>(E54/D54)*F54</f>
        <v>5</v>
      </c>
      <c r="H54" s="9">
        <f t="shared" si="6"/>
        <v>5</v>
      </c>
      <c r="I54" s="9">
        <f t="shared" si="7"/>
        <v>5</v>
      </c>
      <c r="J54" s="9">
        <f t="shared" si="8"/>
        <v>4.5</v>
      </c>
    </row>
    <row r="55" spans="1:10" x14ac:dyDescent="0.2">
      <c r="A55" s="23">
        <v>9</v>
      </c>
      <c r="B55" s="6" t="s">
        <v>27</v>
      </c>
      <c r="C55" s="5" t="s">
        <v>26</v>
      </c>
      <c r="D55" s="8">
        <v>1</v>
      </c>
      <c r="E55" s="8">
        <v>1</v>
      </c>
      <c r="F55" s="5">
        <v>5</v>
      </c>
      <c r="G55" s="9">
        <f>(D55/E55)*F55</f>
        <v>5</v>
      </c>
      <c r="H55" s="9">
        <f t="shared" si="6"/>
        <v>5</v>
      </c>
      <c r="I55" s="9">
        <f t="shared" si="7"/>
        <v>5</v>
      </c>
      <c r="J55" s="9">
        <f t="shared" si="8"/>
        <v>4.5</v>
      </c>
    </row>
    <row r="56" spans="1:10" x14ac:dyDescent="0.2">
      <c r="A56" s="37" t="s">
        <v>28</v>
      </c>
      <c r="B56" s="38"/>
      <c r="C56" s="38"/>
      <c r="D56" s="38"/>
      <c r="E56" s="39"/>
      <c r="F56" s="12">
        <f>SUBTOTAL(9,F43:F55)</f>
        <v>100</v>
      </c>
      <c r="G56" s="13">
        <f>SUBTOTAL(9,G43:G55)</f>
        <v>108.04476733338493</v>
      </c>
      <c r="H56" s="13">
        <f>SUBTOTAL(9,H43:H55)</f>
        <v>108.04476733338493</v>
      </c>
      <c r="I56" s="13">
        <f>SUBTOTAL(9,I43:I55)</f>
        <v>108.04476733338493</v>
      </c>
      <c r="J56" s="14">
        <f t="shared" si="8"/>
        <v>4.8620145300023214</v>
      </c>
    </row>
    <row r="57" spans="1:10" x14ac:dyDescent="0.2">
      <c r="D57" s="35"/>
      <c r="E57" s="35"/>
      <c r="G57" s="15">
        <f>(G56/F56)*4.5</f>
        <v>4.8620145300023214</v>
      </c>
      <c r="H57" s="16">
        <f>(H56/F56)*4.5</f>
        <v>4.8620145300023214</v>
      </c>
    </row>
    <row r="58" spans="1:10" x14ac:dyDescent="0.2">
      <c r="D58" s="34"/>
      <c r="E58" s="34"/>
    </row>
    <row r="59" spans="1:10" x14ac:dyDescent="0.2">
      <c r="A59" s="24" t="s">
        <v>40</v>
      </c>
      <c r="D59" s="35"/>
      <c r="E59" s="35"/>
      <c r="J59" s="4"/>
    </row>
    <row r="60" spans="1:10" ht="54.75" x14ac:dyDescent="0.2">
      <c r="A60" s="1" t="s">
        <v>0</v>
      </c>
      <c r="B60" s="1" t="s">
        <v>1</v>
      </c>
      <c r="C60" s="1" t="s">
        <v>2</v>
      </c>
      <c r="D60" s="2" t="s">
        <v>3</v>
      </c>
      <c r="E60" s="2" t="s">
        <v>4</v>
      </c>
      <c r="F60" s="3" t="s">
        <v>5</v>
      </c>
      <c r="G60" s="3" t="s">
        <v>6</v>
      </c>
      <c r="H60" s="3" t="s">
        <v>7</v>
      </c>
      <c r="I60" s="3" t="s">
        <v>8</v>
      </c>
      <c r="J60" s="3" t="s">
        <v>9</v>
      </c>
    </row>
    <row r="61" spans="1:10" x14ac:dyDescent="0.2">
      <c r="A61" s="23">
        <v>1</v>
      </c>
      <c r="B61" s="6" t="s">
        <v>10</v>
      </c>
      <c r="C61" s="5" t="s">
        <v>11</v>
      </c>
      <c r="D61" s="17">
        <v>401.85</v>
      </c>
      <c r="E61" s="17">
        <v>423</v>
      </c>
      <c r="F61" s="5">
        <v>15</v>
      </c>
      <c r="G61" s="9">
        <f>(E61/D61)*F61</f>
        <v>15.789473684210526</v>
      </c>
      <c r="H61" s="9">
        <f t="shared" ref="H61:H73" si="9">G61</f>
        <v>15.789473684210526</v>
      </c>
      <c r="I61" s="9">
        <f t="shared" ref="I61:I73" si="10">G61</f>
        <v>15.789473684210526</v>
      </c>
      <c r="J61" s="9">
        <f>(I61/F61)*4.5</f>
        <v>4.7368421052631575</v>
      </c>
    </row>
    <row r="62" spans="1:10" x14ac:dyDescent="0.2">
      <c r="A62" s="23">
        <v>2</v>
      </c>
      <c r="B62" s="6" t="s">
        <v>12</v>
      </c>
      <c r="C62" s="5" t="s">
        <v>11</v>
      </c>
      <c r="D62" s="8">
        <v>423</v>
      </c>
      <c r="E62" s="17">
        <v>397.58600000000001</v>
      </c>
      <c r="F62" s="5">
        <v>10</v>
      </c>
      <c r="G62" s="9">
        <f>((E62/D62)*F62)*(100/90)</f>
        <v>10.443551352771212</v>
      </c>
      <c r="H62" s="9">
        <f t="shared" si="9"/>
        <v>10.443551352771212</v>
      </c>
      <c r="I62" s="9">
        <f t="shared" si="10"/>
        <v>10.443551352771212</v>
      </c>
      <c r="J62" s="9">
        <f>(I62/F62)*4.5</f>
        <v>4.6995981087470451</v>
      </c>
    </row>
    <row r="63" spans="1:10" x14ac:dyDescent="0.2">
      <c r="A63" s="23">
        <v>3</v>
      </c>
      <c r="B63" s="6" t="s">
        <v>13</v>
      </c>
      <c r="C63" s="5" t="s">
        <v>14</v>
      </c>
      <c r="D63" s="26">
        <v>251354.5625</v>
      </c>
      <c r="E63" s="26">
        <v>365336.31999999995</v>
      </c>
      <c r="F63" s="5">
        <v>10</v>
      </c>
      <c r="G63" s="9">
        <f>(E63/D63)*F63</f>
        <v>14.534700160853454</v>
      </c>
      <c r="H63" s="9">
        <f t="shared" si="9"/>
        <v>14.534700160853454</v>
      </c>
      <c r="I63" s="9">
        <f t="shared" si="10"/>
        <v>14.534700160853454</v>
      </c>
      <c r="J63" s="9">
        <f>(I63/F63)*4.5</f>
        <v>6.5406150723840542</v>
      </c>
    </row>
    <row r="64" spans="1:10" x14ac:dyDescent="0.2">
      <c r="A64" s="40">
        <v>4</v>
      </c>
      <c r="B64" s="6" t="s">
        <v>15</v>
      </c>
      <c r="C64" s="43" t="s">
        <v>14</v>
      </c>
      <c r="D64" s="46">
        <f>E63</f>
        <v>365336.31999999995</v>
      </c>
      <c r="E64" s="26">
        <v>288764.88000000006</v>
      </c>
      <c r="F64" s="43">
        <v>35</v>
      </c>
      <c r="G64" s="9">
        <f>(E64/D64)*F64*1.15</f>
        <v>31.813936320374612</v>
      </c>
      <c r="H64" s="9">
        <f t="shared" si="9"/>
        <v>31.813936320374612</v>
      </c>
      <c r="I64" s="9">
        <f t="shared" si="10"/>
        <v>31.813936320374612</v>
      </c>
      <c r="J64" s="9">
        <f>(I64/F64)*4.5</f>
        <v>4.0903632411910218</v>
      </c>
    </row>
    <row r="65" spans="1:10" x14ac:dyDescent="0.2">
      <c r="A65" s="41"/>
      <c r="B65" s="6" t="s">
        <v>16</v>
      </c>
      <c r="C65" s="44"/>
      <c r="D65" s="47"/>
      <c r="E65" s="26">
        <v>66462.63</v>
      </c>
      <c r="F65" s="44"/>
      <c r="G65" s="9">
        <f>(E65/D64)*F64*1</f>
        <v>6.3672619519460874</v>
      </c>
      <c r="H65" s="9">
        <f t="shared" si="9"/>
        <v>6.3672619519460874</v>
      </c>
      <c r="I65" s="9">
        <f t="shared" si="10"/>
        <v>6.3672619519460874</v>
      </c>
      <c r="J65" s="9">
        <f>(I65/F64)*4.5</f>
        <v>0.81864796525021122</v>
      </c>
    </row>
    <row r="66" spans="1:10" x14ac:dyDescent="0.2">
      <c r="A66" s="41"/>
      <c r="B66" s="6" t="s">
        <v>17</v>
      </c>
      <c r="C66" s="44"/>
      <c r="D66" s="47"/>
      <c r="E66" s="26">
        <v>4711.99</v>
      </c>
      <c r="F66" s="44"/>
      <c r="G66" s="9">
        <f>(E66/D64)*F64*0.9</f>
        <v>0.40627683828424183</v>
      </c>
      <c r="H66" s="9">
        <f t="shared" si="9"/>
        <v>0.40627683828424183</v>
      </c>
      <c r="I66" s="9">
        <f t="shared" si="10"/>
        <v>0.40627683828424183</v>
      </c>
      <c r="J66" s="9">
        <f>(I66/F64)*4.5</f>
        <v>5.2235593493688233E-2</v>
      </c>
    </row>
    <row r="67" spans="1:10" x14ac:dyDescent="0.2">
      <c r="A67" s="41"/>
      <c r="B67" s="6" t="s">
        <v>18</v>
      </c>
      <c r="C67" s="44"/>
      <c r="D67" s="47"/>
      <c r="E67" s="26">
        <v>5145.78</v>
      </c>
      <c r="F67" s="44"/>
      <c r="G67" s="9">
        <f>(E67/D64)*F64*0.65</f>
        <v>0.32043486670035987</v>
      </c>
      <c r="H67" s="9">
        <f t="shared" si="9"/>
        <v>0.32043486670035987</v>
      </c>
      <c r="I67" s="9">
        <f t="shared" si="10"/>
        <v>0.32043486670035987</v>
      </c>
      <c r="J67" s="9">
        <f>(I67/F64)*4.5</f>
        <v>4.1198768575760554E-2</v>
      </c>
    </row>
    <row r="68" spans="1:10" x14ac:dyDescent="0.2">
      <c r="A68" s="42"/>
      <c r="B68" s="6" t="s">
        <v>19</v>
      </c>
      <c r="C68" s="45"/>
      <c r="D68" s="48"/>
      <c r="E68" s="26">
        <v>251.04</v>
      </c>
      <c r="F68" s="45"/>
      <c r="G68" s="9">
        <f>-1*((E68/D64)*F64)</f>
        <v>-2.4050168348988682E-2</v>
      </c>
      <c r="H68" s="9">
        <f t="shared" si="9"/>
        <v>-2.4050168348988682E-2</v>
      </c>
      <c r="I68" s="9">
        <f t="shared" si="10"/>
        <v>-2.4050168348988682E-2</v>
      </c>
      <c r="J68" s="9">
        <f>(I68/F64)*4.5</f>
        <v>-3.0921645020128303E-3</v>
      </c>
    </row>
    <row r="69" spans="1:10" x14ac:dyDescent="0.2">
      <c r="A69" s="23">
        <v>5</v>
      </c>
      <c r="B69" s="6" t="s">
        <v>20</v>
      </c>
      <c r="C69" s="6" t="s">
        <v>48</v>
      </c>
      <c r="D69" s="30">
        <f>E63</f>
        <v>365336.31999999995</v>
      </c>
      <c r="E69" s="30">
        <f>SUM(E64:E68)</f>
        <v>365336.32000000007</v>
      </c>
      <c r="F69" s="5">
        <v>5</v>
      </c>
      <c r="G69" s="11">
        <f>(E69/D69)*F69</f>
        <v>5.0000000000000009</v>
      </c>
      <c r="H69" s="9">
        <f t="shared" si="9"/>
        <v>5.0000000000000009</v>
      </c>
      <c r="I69" s="9">
        <f t="shared" si="10"/>
        <v>5.0000000000000009</v>
      </c>
      <c r="J69" s="9">
        <f t="shared" ref="J69:J74" si="11">(I69/F69)*4.5</f>
        <v>4.5000000000000009</v>
      </c>
    </row>
    <row r="70" spans="1:10" x14ac:dyDescent="0.2">
      <c r="A70" s="23">
        <v>6</v>
      </c>
      <c r="B70" s="6" t="s">
        <v>21</v>
      </c>
      <c r="C70" s="5" t="s">
        <v>22</v>
      </c>
      <c r="D70" s="17">
        <v>63.590515420651236</v>
      </c>
      <c r="E70" s="8">
        <v>64.101924191616021</v>
      </c>
      <c r="F70" s="5">
        <v>10</v>
      </c>
      <c r="G70" s="9">
        <f>(D70/E70)*F70</f>
        <v>9.9202194353111679</v>
      </c>
      <c r="H70" s="9">
        <f t="shared" si="9"/>
        <v>9.9202194353111679</v>
      </c>
      <c r="I70" s="9">
        <f t="shared" si="10"/>
        <v>9.9202194353111679</v>
      </c>
      <c r="J70" s="9">
        <f t="shared" si="11"/>
        <v>4.4640987458900261</v>
      </c>
    </row>
    <row r="71" spans="1:10" x14ac:dyDescent="0.2">
      <c r="A71" s="23">
        <v>7</v>
      </c>
      <c r="B71" s="6" t="s">
        <v>23</v>
      </c>
      <c r="C71" s="5" t="s">
        <v>24</v>
      </c>
      <c r="D71" s="33">
        <v>1</v>
      </c>
      <c r="E71" s="33">
        <v>1</v>
      </c>
      <c r="F71" s="5">
        <v>5</v>
      </c>
      <c r="G71" s="9">
        <f>(D71/E71)*F71</f>
        <v>5</v>
      </c>
      <c r="H71" s="9">
        <f t="shared" si="9"/>
        <v>5</v>
      </c>
      <c r="I71" s="9">
        <f t="shared" si="10"/>
        <v>5</v>
      </c>
      <c r="J71" s="9">
        <f t="shared" si="11"/>
        <v>4.5</v>
      </c>
    </row>
    <row r="72" spans="1:10" x14ac:dyDescent="0.2">
      <c r="A72" s="23">
        <v>8</v>
      </c>
      <c r="B72" s="6" t="s">
        <v>25</v>
      </c>
      <c r="C72" s="5" t="s">
        <v>26</v>
      </c>
      <c r="D72" s="8">
        <v>1</v>
      </c>
      <c r="E72" s="8">
        <v>1</v>
      </c>
      <c r="F72" s="5">
        <v>5</v>
      </c>
      <c r="G72" s="9">
        <f>(E72/D72)*F72</f>
        <v>5</v>
      </c>
      <c r="H72" s="9">
        <f t="shared" si="9"/>
        <v>5</v>
      </c>
      <c r="I72" s="9">
        <f t="shared" si="10"/>
        <v>5</v>
      </c>
      <c r="J72" s="9">
        <f t="shared" si="11"/>
        <v>4.5</v>
      </c>
    </row>
    <row r="73" spans="1:10" x14ac:dyDescent="0.2">
      <c r="A73" s="23">
        <v>9</v>
      </c>
      <c r="B73" s="6" t="s">
        <v>27</v>
      </c>
      <c r="C73" s="5" t="s">
        <v>26</v>
      </c>
      <c r="D73" s="8">
        <v>1</v>
      </c>
      <c r="E73" s="8">
        <v>1</v>
      </c>
      <c r="F73" s="5">
        <v>5</v>
      </c>
      <c r="G73" s="9">
        <f>(D73/E73)*F73</f>
        <v>5</v>
      </c>
      <c r="H73" s="9">
        <f t="shared" si="9"/>
        <v>5</v>
      </c>
      <c r="I73" s="9">
        <f t="shared" si="10"/>
        <v>5</v>
      </c>
      <c r="J73" s="9">
        <f t="shared" si="11"/>
        <v>4.5</v>
      </c>
    </row>
    <row r="74" spans="1:10" x14ac:dyDescent="0.2">
      <c r="A74" s="37" t="s">
        <v>28</v>
      </c>
      <c r="B74" s="38"/>
      <c r="C74" s="38"/>
      <c r="D74" s="38"/>
      <c r="E74" s="39"/>
      <c r="F74" s="12">
        <f>SUBTOTAL(9,F61:F73)</f>
        <v>100</v>
      </c>
      <c r="G74" s="13">
        <f>SUBTOTAL(9,G61:G73)</f>
        <v>109.57180444210266</v>
      </c>
      <c r="H74" s="13">
        <f>SUBTOTAL(9,H61:H73)</f>
        <v>109.57180444210266</v>
      </c>
      <c r="I74" s="13">
        <f>SUBTOTAL(9,I61:I73)</f>
        <v>109.57180444210266</v>
      </c>
      <c r="J74" s="14">
        <f t="shared" si="11"/>
        <v>4.9307311998946197</v>
      </c>
    </row>
    <row r="75" spans="1:10" x14ac:dyDescent="0.2">
      <c r="D75" s="35"/>
      <c r="E75" s="35"/>
      <c r="G75" s="15">
        <f>(G74/F74)*4.5</f>
        <v>4.9307311998946197</v>
      </c>
      <c r="H75" s="16">
        <f>(H74/F74)*4.5</f>
        <v>4.9307311998946197</v>
      </c>
    </row>
    <row r="76" spans="1:10" x14ac:dyDescent="0.2">
      <c r="D76" s="34"/>
      <c r="E76" s="34"/>
    </row>
  </sheetData>
  <mergeCells count="21">
    <mergeCell ref="A56:E56"/>
    <mergeCell ref="F64:F68"/>
    <mergeCell ref="A74:E74"/>
    <mergeCell ref="A64:A68"/>
    <mergeCell ref="C64:C68"/>
    <mergeCell ref="D64:D68"/>
    <mergeCell ref="A38:E38"/>
    <mergeCell ref="A46:A50"/>
    <mergeCell ref="C46:C50"/>
    <mergeCell ref="D46:D50"/>
    <mergeCell ref="F46:F50"/>
    <mergeCell ref="A20:E20"/>
    <mergeCell ref="A28:A32"/>
    <mergeCell ref="C28:C32"/>
    <mergeCell ref="D28:D32"/>
    <mergeCell ref="F28:F32"/>
    <mergeCell ref="A3:B3"/>
    <mergeCell ref="A10:A14"/>
    <mergeCell ref="C10:C14"/>
    <mergeCell ref="D10:D14"/>
    <mergeCell ref="F10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6"/>
  <sheetViews>
    <sheetView workbookViewId="0">
      <selection activeCell="B14" sqref="B14"/>
    </sheetView>
  </sheetViews>
  <sheetFormatPr defaultRowHeight="15" x14ac:dyDescent="0.2"/>
  <cols>
    <col min="1" max="1" width="9.14453125" style="20"/>
    <col min="2" max="2" width="38.203125" bestFit="1" customWidth="1"/>
    <col min="3" max="3" width="13.71875" bestFit="1" customWidth="1"/>
    <col min="4" max="4" width="9.953125" style="27" bestFit="1" customWidth="1"/>
    <col min="5" max="5" width="9.55078125" style="27" bestFit="1" customWidth="1"/>
    <col min="6" max="7" width="8.609375" bestFit="1" customWidth="1"/>
    <col min="8" max="8" width="8.33984375" bestFit="1" customWidth="1"/>
    <col min="9" max="9" width="8.609375" bestFit="1" customWidth="1"/>
  </cols>
  <sheetData>
    <row r="1" spans="1:10" x14ac:dyDescent="0.2">
      <c r="A1" s="20" t="s">
        <v>43</v>
      </c>
      <c r="C1" s="21"/>
      <c r="D1" s="29"/>
      <c r="E1" s="29"/>
    </row>
    <row r="2" spans="1:10" x14ac:dyDescent="0.2">
      <c r="A2" s="20" t="s">
        <v>44</v>
      </c>
      <c r="C2" s="21"/>
      <c r="D2" s="29"/>
      <c r="E2" s="29"/>
    </row>
    <row r="3" spans="1:10" ht="29.25" x14ac:dyDescent="0.4">
      <c r="A3" s="49" t="s">
        <v>45</v>
      </c>
      <c r="B3" s="49"/>
      <c r="C3" s="21"/>
      <c r="D3" s="29"/>
      <c r="E3" s="29"/>
    </row>
    <row r="5" spans="1:10" x14ac:dyDescent="0.2">
      <c r="A5" s="24" t="s">
        <v>31</v>
      </c>
      <c r="D5" s="35"/>
      <c r="E5" s="35"/>
      <c r="J5" s="4"/>
    </row>
    <row r="6" spans="1:10" ht="54.75" x14ac:dyDescent="0.2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 x14ac:dyDescent="0.2">
      <c r="A7" s="23">
        <v>1</v>
      </c>
      <c r="B7" s="6" t="s">
        <v>10</v>
      </c>
      <c r="C7" s="5" t="s">
        <v>11</v>
      </c>
      <c r="D7" s="17">
        <v>111.14999999999999</v>
      </c>
      <c r="E7" s="17">
        <v>117</v>
      </c>
      <c r="F7" s="5">
        <v>15</v>
      </c>
      <c r="G7" s="9">
        <f>(E7/D7)*F7</f>
        <v>15.789473684210529</v>
      </c>
      <c r="H7" s="9">
        <f t="shared" ref="H7:H19" si="0">G7</f>
        <v>15.789473684210529</v>
      </c>
      <c r="I7" s="9">
        <f t="shared" ref="I7:I19" si="1">G7</f>
        <v>15.789473684210529</v>
      </c>
      <c r="J7" s="9">
        <f>(I7/F7)*4.5</f>
        <v>4.7368421052631584</v>
      </c>
    </row>
    <row r="8" spans="1:10" x14ac:dyDescent="0.2">
      <c r="A8" s="23">
        <v>2</v>
      </c>
      <c r="B8" s="6" t="s">
        <v>12</v>
      </c>
      <c r="C8" s="5" t="s">
        <v>11</v>
      </c>
      <c r="D8" s="8">
        <v>117</v>
      </c>
      <c r="E8" s="17">
        <v>121.8</v>
      </c>
      <c r="F8" s="5">
        <v>10</v>
      </c>
      <c r="G8" s="9">
        <f>((E8/D8)*F8)*(100/90)</f>
        <v>11.566951566951568</v>
      </c>
      <c r="H8" s="9">
        <f t="shared" si="0"/>
        <v>11.566951566951568</v>
      </c>
      <c r="I8" s="9">
        <f t="shared" si="1"/>
        <v>11.566951566951568</v>
      </c>
      <c r="J8" s="9">
        <f>(I8/F8)*4.5</f>
        <v>5.2051282051282062</v>
      </c>
    </row>
    <row r="9" spans="1:10" x14ac:dyDescent="0.2">
      <c r="A9" s="23">
        <v>3</v>
      </c>
      <c r="B9" s="6" t="s">
        <v>13</v>
      </c>
      <c r="C9" s="5" t="s">
        <v>14</v>
      </c>
      <c r="D9" s="26">
        <v>64519.249999999993</v>
      </c>
      <c r="E9" s="26">
        <v>70854.499999999985</v>
      </c>
      <c r="F9" s="5">
        <v>10</v>
      </c>
      <c r="G9" s="9">
        <f>(E9/D9)*F9</f>
        <v>10.981916249801415</v>
      </c>
      <c r="H9" s="9">
        <f t="shared" si="0"/>
        <v>10.981916249801415</v>
      </c>
      <c r="I9" s="9">
        <f t="shared" si="1"/>
        <v>10.981916249801415</v>
      </c>
      <c r="J9" s="9">
        <f>(I9/F9)*4.5</f>
        <v>4.9418623124106373</v>
      </c>
    </row>
    <row r="10" spans="1:10" x14ac:dyDescent="0.2">
      <c r="A10" s="40">
        <v>4</v>
      </c>
      <c r="B10" s="6" t="s">
        <v>15</v>
      </c>
      <c r="C10" s="43" t="s">
        <v>14</v>
      </c>
      <c r="D10" s="46">
        <f>E9</f>
        <v>70854.499999999985</v>
      </c>
      <c r="E10" s="26">
        <v>60932.29</v>
      </c>
      <c r="F10" s="43">
        <v>35</v>
      </c>
      <c r="G10" s="9">
        <f>(E10/D10)*F10*1.15</f>
        <v>34.613534390899666</v>
      </c>
      <c r="H10" s="9">
        <f t="shared" si="0"/>
        <v>34.613534390899666</v>
      </c>
      <c r="I10" s="9">
        <f t="shared" si="1"/>
        <v>34.613534390899666</v>
      </c>
      <c r="J10" s="9">
        <f>(I10/F10)*4.5</f>
        <v>4.4503115645442426</v>
      </c>
    </row>
    <row r="11" spans="1:10" x14ac:dyDescent="0.2">
      <c r="A11" s="41"/>
      <c r="B11" s="6" t="s">
        <v>16</v>
      </c>
      <c r="C11" s="44"/>
      <c r="D11" s="47"/>
      <c r="E11" s="26">
        <v>7656.86</v>
      </c>
      <c r="F11" s="44"/>
      <c r="G11" s="9">
        <f>(E11/D10)*F10*1</f>
        <v>3.7822594189501024</v>
      </c>
      <c r="H11" s="9">
        <f t="shared" si="0"/>
        <v>3.7822594189501024</v>
      </c>
      <c r="I11" s="9">
        <f t="shared" si="1"/>
        <v>3.7822594189501024</v>
      </c>
      <c r="J11" s="9">
        <f>(I11/F10)*4.5</f>
        <v>0.48629049672215607</v>
      </c>
    </row>
    <row r="12" spans="1:10" x14ac:dyDescent="0.2">
      <c r="A12" s="41"/>
      <c r="B12" s="6" t="s">
        <v>17</v>
      </c>
      <c r="C12" s="44"/>
      <c r="D12" s="47"/>
      <c r="E12" s="26">
        <v>583.58000000000004</v>
      </c>
      <c r="F12" s="44"/>
      <c r="G12" s="9">
        <f>(E12/D10)*F10*0.9</f>
        <v>0.25944393087242174</v>
      </c>
      <c r="H12" s="9">
        <f t="shared" si="0"/>
        <v>0.25944393087242174</v>
      </c>
      <c r="I12" s="9">
        <f t="shared" si="1"/>
        <v>0.25944393087242174</v>
      </c>
      <c r="J12" s="9">
        <f>(I12/F10)*4.5</f>
        <v>3.3357076826454224E-2</v>
      </c>
    </row>
    <row r="13" spans="1:10" x14ac:dyDescent="0.2">
      <c r="A13" s="41"/>
      <c r="B13" s="6" t="s">
        <v>18</v>
      </c>
      <c r="C13" s="44"/>
      <c r="D13" s="47"/>
      <c r="E13" s="26">
        <v>1437.1399999999999</v>
      </c>
      <c r="F13" s="44"/>
      <c r="G13" s="9">
        <f>(E13/D10)*F10*0.65</f>
        <v>0.46143766450966422</v>
      </c>
      <c r="H13" s="9">
        <f t="shared" si="0"/>
        <v>0.46143766450966422</v>
      </c>
      <c r="I13" s="9">
        <f t="shared" si="1"/>
        <v>0.46143766450966422</v>
      </c>
      <c r="J13" s="9">
        <f>(I13/F10)*4.5</f>
        <v>5.9327699722671115E-2</v>
      </c>
    </row>
    <row r="14" spans="1:10" x14ac:dyDescent="0.2">
      <c r="A14" s="42"/>
      <c r="B14" s="6" t="s">
        <v>19</v>
      </c>
      <c r="C14" s="45"/>
      <c r="D14" s="48"/>
      <c r="E14" s="26">
        <v>244.63</v>
      </c>
      <c r="F14" s="45"/>
      <c r="G14" s="9">
        <f>-1*((E14/D10)*F10)</f>
        <v>-0.12083989019751747</v>
      </c>
      <c r="H14" s="9">
        <f t="shared" si="0"/>
        <v>-0.12083989019751747</v>
      </c>
      <c r="I14" s="9">
        <f t="shared" si="1"/>
        <v>-0.12083989019751747</v>
      </c>
      <c r="J14" s="9">
        <f>(I14/F10)*4.5</f>
        <v>-1.5536557311109389E-2</v>
      </c>
    </row>
    <row r="15" spans="1:10" x14ac:dyDescent="0.2">
      <c r="A15" s="23">
        <v>5</v>
      </c>
      <c r="B15" s="6" t="s">
        <v>20</v>
      </c>
      <c r="C15" s="6" t="s">
        <v>48</v>
      </c>
      <c r="D15" s="30">
        <f>E9</f>
        <v>70854.499999999985</v>
      </c>
      <c r="E15" s="30">
        <f>SUM(E10:E14)</f>
        <v>70854.5</v>
      </c>
      <c r="F15" s="5">
        <v>5</v>
      </c>
      <c r="G15" s="11">
        <f>(E15/D15)*F15</f>
        <v>5.0000000000000009</v>
      </c>
      <c r="H15" s="9">
        <f t="shared" si="0"/>
        <v>5.0000000000000009</v>
      </c>
      <c r="I15" s="9">
        <f t="shared" si="1"/>
        <v>5.0000000000000009</v>
      </c>
      <c r="J15" s="9">
        <f t="shared" ref="J15:J20" si="2">(I15/F15)*4.5</f>
        <v>4.5000000000000009</v>
      </c>
    </row>
    <row r="16" spans="1:10" x14ac:dyDescent="0.2">
      <c r="A16" s="23">
        <v>6</v>
      </c>
      <c r="B16" s="6" t="s">
        <v>21</v>
      </c>
      <c r="C16" s="5" t="s">
        <v>22</v>
      </c>
      <c r="D16" s="17">
        <v>72.78449331489179</v>
      </c>
      <c r="E16" s="8">
        <v>79.867886452377775</v>
      </c>
      <c r="F16" s="5">
        <v>10</v>
      </c>
      <c r="G16" s="9">
        <f>(D16/E16)*F16</f>
        <v>9.1131112325465704</v>
      </c>
      <c r="H16" s="9">
        <f t="shared" si="0"/>
        <v>9.1131112325465704</v>
      </c>
      <c r="I16" s="9">
        <f t="shared" si="1"/>
        <v>9.1131112325465704</v>
      </c>
      <c r="J16" s="9">
        <f t="shared" si="2"/>
        <v>4.1009000546459564</v>
      </c>
    </row>
    <row r="17" spans="1:10" x14ac:dyDescent="0.2">
      <c r="A17" s="23">
        <v>7</v>
      </c>
      <c r="B17" s="6" t="s">
        <v>23</v>
      </c>
      <c r="C17" s="5" t="s">
        <v>24</v>
      </c>
      <c r="D17" s="33">
        <v>1</v>
      </c>
      <c r="E17" s="33">
        <v>1</v>
      </c>
      <c r="F17" s="5">
        <v>5</v>
      </c>
      <c r="G17" s="9">
        <f>(D17/E17)*F17</f>
        <v>5</v>
      </c>
      <c r="H17" s="9">
        <f t="shared" si="0"/>
        <v>5</v>
      </c>
      <c r="I17" s="9">
        <f t="shared" si="1"/>
        <v>5</v>
      </c>
      <c r="J17" s="9">
        <f t="shared" si="2"/>
        <v>4.5</v>
      </c>
    </row>
    <row r="18" spans="1:10" x14ac:dyDescent="0.2">
      <c r="A18" s="23">
        <v>8</v>
      </c>
      <c r="B18" s="6" t="s">
        <v>25</v>
      </c>
      <c r="C18" s="5" t="s">
        <v>26</v>
      </c>
      <c r="D18" s="8">
        <v>1</v>
      </c>
      <c r="E18" s="8">
        <v>1</v>
      </c>
      <c r="F18" s="5">
        <v>5</v>
      </c>
      <c r="G18" s="9">
        <f>(E18/D18)*F18</f>
        <v>5</v>
      </c>
      <c r="H18" s="9">
        <f t="shared" si="0"/>
        <v>5</v>
      </c>
      <c r="I18" s="9">
        <f t="shared" si="1"/>
        <v>5</v>
      </c>
      <c r="J18" s="9">
        <f t="shared" si="2"/>
        <v>4.5</v>
      </c>
    </row>
    <row r="19" spans="1:10" x14ac:dyDescent="0.2">
      <c r="A19" s="23">
        <v>9</v>
      </c>
      <c r="B19" s="6" t="s">
        <v>27</v>
      </c>
      <c r="C19" s="5" t="s">
        <v>26</v>
      </c>
      <c r="D19" s="8">
        <v>1</v>
      </c>
      <c r="E19" s="8">
        <v>1</v>
      </c>
      <c r="F19" s="5">
        <v>5</v>
      </c>
      <c r="G19" s="9">
        <f>(D19/E19)*F19</f>
        <v>5</v>
      </c>
      <c r="H19" s="9">
        <f t="shared" si="0"/>
        <v>5</v>
      </c>
      <c r="I19" s="9">
        <f t="shared" si="1"/>
        <v>5</v>
      </c>
      <c r="J19" s="9">
        <f t="shared" si="2"/>
        <v>4.5</v>
      </c>
    </row>
    <row r="20" spans="1:10" x14ac:dyDescent="0.2">
      <c r="A20" s="37" t="s">
        <v>28</v>
      </c>
      <c r="B20" s="38"/>
      <c r="C20" s="38"/>
      <c r="D20" s="38"/>
      <c r="E20" s="39"/>
      <c r="F20" s="12">
        <f>SUBTOTAL(9,F7:F19)</f>
        <v>100</v>
      </c>
      <c r="G20" s="13">
        <f>SUBTOTAL(9,G7:G19)</f>
        <v>106.44728824854442</v>
      </c>
      <c r="H20" s="13">
        <f>SUBTOTAL(9,H7:H19)</f>
        <v>106.44728824854442</v>
      </c>
      <c r="I20" s="13">
        <f>SUBTOTAL(9,I7:I19)</f>
        <v>106.44728824854442</v>
      </c>
      <c r="J20" s="14">
        <f t="shared" si="2"/>
        <v>4.7901279711844982</v>
      </c>
    </row>
    <row r="21" spans="1:10" x14ac:dyDescent="0.2">
      <c r="D21" s="35"/>
      <c r="E21" s="35"/>
      <c r="G21" s="15">
        <f>(G20/F20)*4.5</f>
        <v>4.7901279711844982</v>
      </c>
      <c r="H21" s="16">
        <f>(H20/F20)*4.5</f>
        <v>4.7901279711844982</v>
      </c>
    </row>
    <row r="22" spans="1:10" x14ac:dyDescent="0.2">
      <c r="D22" s="34"/>
      <c r="E22" s="34"/>
    </row>
    <row r="23" spans="1:10" x14ac:dyDescent="0.2">
      <c r="A23" s="24" t="s">
        <v>32</v>
      </c>
      <c r="D23" s="35"/>
      <c r="E23" s="35"/>
      <c r="J23" s="4"/>
    </row>
    <row r="24" spans="1:10" ht="54.75" x14ac:dyDescent="0.2">
      <c r="A24" s="1" t="s">
        <v>0</v>
      </c>
      <c r="B24" s="1" t="s">
        <v>1</v>
      </c>
      <c r="C24" s="1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</row>
    <row r="25" spans="1:10" x14ac:dyDescent="0.2">
      <c r="A25" s="23">
        <v>1</v>
      </c>
      <c r="B25" s="6" t="s">
        <v>10</v>
      </c>
      <c r="C25" s="5" t="s">
        <v>11</v>
      </c>
      <c r="D25" s="17">
        <v>163.875</v>
      </c>
      <c r="E25" s="17">
        <v>172.5</v>
      </c>
      <c r="F25" s="5">
        <v>15</v>
      </c>
      <c r="G25" s="9">
        <f>(E25/D25)*F25</f>
        <v>15.789473684210526</v>
      </c>
      <c r="H25" s="9">
        <f t="shared" ref="H25:H37" si="3">G25</f>
        <v>15.789473684210526</v>
      </c>
      <c r="I25" s="9">
        <f t="shared" ref="I25:I37" si="4">G25</f>
        <v>15.789473684210526</v>
      </c>
      <c r="J25" s="9">
        <f>(I25/F25)*4.5</f>
        <v>4.7368421052631575</v>
      </c>
    </row>
    <row r="26" spans="1:10" x14ac:dyDescent="0.2">
      <c r="A26" s="23">
        <v>2</v>
      </c>
      <c r="B26" s="6" t="s">
        <v>12</v>
      </c>
      <c r="C26" s="5" t="s">
        <v>11</v>
      </c>
      <c r="D26" s="8">
        <v>172.5</v>
      </c>
      <c r="E26" s="17">
        <v>158.27000000000004</v>
      </c>
      <c r="F26" s="5">
        <v>10</v>
      </c>
      <c r="G26" s="9">
        <f>((E26/D26)*F26)*(100/90)</f>
        <v>10.194524959742353</v>
      </c>
      <c r="H26" s="9">
        <f t="shared" si="3"/>
        <v>10.194524959742353</v>
      </c>
      <c r="I26" s="9">
        <f t="shared" si="4"/>
        <v>10.194524959742353</v>
      </c>
      <c r="J26" s="9">
        <f>(I26/F26)*4.5</f>
        <v>4.5875362318840587</v>
      </c>
    </row>
    <row r="27" spans="1:10" x14ac:dyDescent="0.2">
      <c r="A27" s="23">
        <v>3</v>
      </c>
      <c r="B27" s="6" t="s">
        <v>13</v>
      </c>
      <c r="C27" s="5" t="s">
        <v>14</v>
      </c>
      <c r="D27" s="26">
        <v>119701.78125</v>
      </c>
      <c r="E27" s="26">
        <v>151856.24999999997</v>
      </c>
      <c r="F27" s="5">
        <v>10</v>
      </c>
      <c r="G27" s="9">
        <f>(E27/D27)*F27</f>
        <v>12.686214725814697</v>
      </c>
      <c r="H27" s="9">
        <f t="shared" si="3"/>
        <v>12.686214725814697</v>
      </c>
      <c r="I27" s="9">
        <f t="shared" si="4"/>
        <v>12.686214725814697</v>
      </c>
      <c r="J27" s="9">
        <f>(I27/F27)*4.5</f>
        <v>5.7087966266166141</v>
      </c>
    </row>
    <row r="28" spans="1:10" x14ac:dyDescent="0.2">
      <c r="A28" s="40">
        <v>4</v>
      </c>
      <c r="B28" s="6" t="s">
        <v>15</v>
      </c>
      <c r="C28" s="43" t="s">
        <v>14</v>
      </c>
      <c r="D28" s="46">
        <f>E27</f>
        <v>151856.24999999997</v>
      </c>
      <c r="E28" s="26">
        <v>119212.61</v>
      </c>
      <c r="F28" s="43">
        <v>35</v>
      </c>
      <c r="G28" s="9">
        <f>(E28/D28)*F28*1.15</f>
        <v>31.597695534428123</v>
      </c>
      <c r="H28" s="9">
        <f t="shared" si="3"/>
        <v>31.597695534428123</v>
      </c>
      <c r="I28" s="9">
        <f t="shared" si="4"/>
        <v>31.597695534428123</v>
      </c>
      <c r="J28" s="9">
        <f>(I28/F28)*4.5</f>
        <v>4.0625608544264731</v>
      </c>
    </row>
    <row r="29" spans="1:10" x14ac:dyDescent="0.2">
      <c r="A29" s="41"/>
      <c r="B29" s="6" t="s">
        <v>16</v>
      </c>
      <c r="C29" s="44"/>
      <c r="D29" s="47"/>
      <c r="E29" s="26">
        <v>18297.960000000003</v>
      </c>
      <c r="F29" s="44"/>
      <c r="G29" s="9">
        <f>(E29/D28)*F28*1</f>
        <v>4.2173344857389816</v>
      </c>
      <c r="H29" s="9">
        <f t="shared" si="3"/>
        <v>4.2173344857389816</v>
      </c>
      <c r="I29" s="9">
        <f t="shared" si="4"/>
        <v>4.2173344857389816</v>
      </c>
      <c r="J29" s="9">
        <f>(I29/F28)*4.5</f>
        <v>0.54222871959501195</v>
      </c>
    </row>
    <row r="30" spans="1:10" x14ac:dyDescent="0.2">
      <c r="A30" s="41"/>
      <c r="B30" s="6" t="s">
        <v>17</v>
      </c>
      <c r="C30" s="44"/>
      <c r="D30" s="47"/>
      <c r="E30" s="26">
        <v>2647.6099999999997</v>
      </c>
      <c r="F30" s="44"/>
      <c r="G30" s="9">
        <f>(E30/D28)*F28*0.9</f>
        <v>0.54920172860847016</v>
      </c>
      <c r="H30" s="9">
        <f t="shared" si="3"/>
        <v>0.54920172860847016</v>
      </c>
      <c r="I30" s="9">
        <f t="shared" si="4"/>
        <v>0.54920172860847016</v>
      </c>
      <c r="J30" s="9">
        <f>(I30/F28)*4.5</f>
        <v>7.0611650821089028E-2</v>
      </c>
    </row>
    <row r="31" spans="1:10" x14ac:dyDescent="0.2">
      <c r="A31" s="41"/>
      <c r="B31" s="6" t="s">
        <v>18</v>
      </c>
      <c r="C31" s="44"/>
      <c r="D31" s="47"/>
      <c r="E31" s="26">
        <v>2949.7</v>
      </c>
      <c r="F31" s="44"/>
      <c r="G31" s="9">
        <f>(E31/D28)*F28*0.65</f>
        <v>0.44190262172284644</v>
      </c>
      <c r="H31" s="9">
        <f t="shared" si="3"/>
        <v>0.44190262172284644</v>
      </c>
      <c r="I31" s="9">
        <f t="shared" si="4"/>
        <v>0.44190262172284644</v>
      </c>
      <c r="J31" s="9">
        <f>(I31/F28)*4.5</f>
        <v>5.6816051364365967E-2</v>
      </c>
    </row>
    <row r="32" spans="1:10" x14ac:dyDescent="0.2">
      <c r="A32" s="42"/>
      <c r="B32" s="6" t="s">
        <v>19</v>
      </c>
      <c r="C32" s="45"/>
      <c r="D32" s="48"/>
      <c r="E32" s="26">
        <v>8748.369999999999</v>
      </c>
      <c r="F32" s="45"/>
      <c r="G32" s="9">
        <f>-1*((E32/D28)*F28)</f>
        <v>-2.0163341976375686</v>
      </c>
      <c r="H32" s="9">
        <f t="shared" si="3"/>
        <v>-2.0163341976375686</v>
      </c>
      <c r="I32" s="9">
        <f t="shared" si="4"/>
        <v>-2.0163341976375686</v>
      </c>
      <c r="J32" s="9">
        <f>(I32/F28)*4.5</f>
        <v>-0.25924296826768739</v>
      </c>
    </row>
    <row r="33" spans="1:10" x14ac:dyDescent="0.2">
      <c r="A33" s="23">
        <v>5</v>
      </c>
      <c r="B33" s="6" t="s">
        <v>20</v>
      </c>
      <c r="C33" s="6" t="s">
        <v>48</v>
      </c>
      <c r="D33" s="30">
        <f>E27</f>
        <v>151856.24999999997</v>
      </c>
      <c r="E33" s="30">
        <f>SUM(E28:E32)</f>
        <v>151856.25</v>
      </c>
      <c r="F33" s="5">
        <v>5</v>
      </c>
      <c r="G33" s="11">
        <f>(E33/D33)*F33</f>
        <v>5.0000000000000009</v>
      </c>
      <c r="H33" s="9">
        <f t="shared" si="3"/>
        <v>5.0000000000000009</v>
      </c>
      <c r="I33" s="9">
        <f t="shared" si="4"/>
        <v>5.0000000000000009</v>
      </c>
      <c r="J33" s="9">
        <f t="shared" ref="J33:J38" si="5">(I33/F33)*4.5</f>
        <v>4.5000000000000009</v>
      </c>
    </row>
    <row r="34" spans="1:10" x14ac:dyDescent="0.2">
      <c r="A34" s="23">
        <v>6</v>
      </c>
      <c r="B34" s="6" t="s">
        <v>21</v>
      </c>
      <c r="C34" s="5" t="s">
        <v>22</v>
      </c>
      <c r="D34" s="17">
        <v>62.5649134382681</v>
      </c>
      <c r="E34" s="8">
        <v>62.5649134382681</v>
      </c>
      <c r="F34" s="5">
        <v>10</v>
      </c>
      <c r="G34" s="9">
        <f>(D34/E34)*F34</f>
        <v>10</v>
      </c>
      <c r="H34" s="9">
        <f t="shared" si="3"/>
        <v>10</v>
      </c>
      <c r="I34" s="9">
        <f t="shared" si="4"/>
        <v>10</v>
      </c>
      <c r="J34" s="9">
        <f t="shared" si="5"/>
        <v>4.5</v>
      </c>
    </row>
    <row r="35" spans="1:10" x14ac:dyDescent="0.2">
      <c r="A35" s="23">
        <v>7</v>
      </c>
      <c r="B35" s="6" t="s">
        <v>23</v>
      </c>
      <c r="C35" s="5" t="s">
        <v>24</v>
      </c>
      <c r="D35" s="33">
        <v>1</v>
      </c>
      <c r="E35" s="33">
        <v>1</v>
      </c>
      <c r="F35" s="5">
        <v>5</v>
      </c>
      <c r="G35" s="9">
        <f>(D35/E35)*F35</f>
        <v>5</v>
      </c>
      <c r="H35" s="9">
        <f t="shared" si="3"/>
        <v>5</v>
      </c>
      <c r="I35" s="9">
        <f t="shared" si="4"/>
        <v>5</v>
      </c>
      <c r="J35" s="9">
        <f t="shared" si="5"/>
        <v>4.5</v>
      </c>
    </row>
    <row r="36" spans="1:10" x14ac:dyDescent="0.2">
      <c r="A36" s="23">
        <v>8</v>
      </c>
      <c r="B36" s="6" t="s">
        <v>25</v>
      </c>
      <c r="C36" s="5" t="s">
        <v>26</v>
      </c>
      <c r="D36" s="8">
        <v>1</v>
      </c>
      <c r="E36" s="8">
        <v>1</v>
      </c>
      <c r="F36" s="5">
        <v>5</v>
      </c>
      <c r="G36" s="9">
        <f>(E36/D36)*F36</f>
        <v>5</v>
      </c>
      <c r="H36" s="9">
        <f t="shared" si="3"/>
        <v>5</v>
      </c>
      <c r="I36" s="9">
        <f t="shared" si="4"/>
        <v>5</v>
      </c>
      <c r="J36" s="9">
        <f t="shared" si="5"/>
        <v>4.5</v>
      </c>
    </row>
    <row r="37" spans="1:10" x14ac:dyDescent="0.2">
      <c r="A37" s="23">
        <v>9</v>
      </c>
      <c r="B37" s="6" t="s">
        <v>27</v>
      </c>
      <c r="C37" s="5" t="s">
        <v>26</v>
      </c>
      <c r="D37" s="8">
        <v>1</v>
      </c>
      <c r="E37" s="8">
        <v>1</v>
      </c>
      <c r="F37" s="5">
        <v>5</v>
      </c>
      <c r="G37" s="9">
        <f>(D37/E37)*F37</f>
        <v>5</v>
      </c>
      <c r="H37" s="9">
        <f t="shared" si="3"/>
        <v>5</v>
      </c>
      <c r="I37" s="9">
        <f t="shared" si="4"/>
        <v>5</v>
      </c>
      <c r="J37" s="9">
        <f t="shared" si="5"/>
        <v>4.5</v>
      </c>
    </row>
    <row r="38" spans="1:10" x14ac:dyDescent="0.2">
      <c r="A38" s="37" t="s">
        <v>28</v>
      </c>
      <c r="B38" s="38"/>
      <c r="C38" s="38"/>
      <c r="D38" s="38"/>
      <c r="E38" s="39"/>
      <c r="F38" s="12">
        <f>SUBTOTAL(9,F25:F37)</f>
        <v>100</v>
      </c>
      <c r="G38" s="13">
        <f>SUBTOTAL(9,G25:G37)</f>
        <v>103.46001354262845</v>
      </c>
      <c r="H38" s="13">
        <f>SUBTOTAL(9,H25:H37)</f>
        <v>103.46001354262845</v>
      </c>
      <c r="I38" s="13">
        <f>SUBTOTAL(9,I25:I37)</f>
        <v>103.46001354262845</v>
      </c>
      <c r="J38" s="14">
        <f t="shared" si="5"/>
        <v>4.6557006094182798</v>
      </c>
    </row>
    <row r="39" spans="1:10" x14ac:dyDescent="0.2">
      <c r="D39" s="35"/>
      <c r="E39" s="35"/>
      <c r="G39" s="15">
        <f>(G38/F38)*4.5</f>
        <v>4.6557006094182798</v>
      </c>
      <c r="H39" s="16">
        <f>(H38/F38)*4.5</f>
        <v>4.6557006094182798</v>
      </c>
    </row>
    <row r="40" spans="1:10" x14ac:dyDescent="0.2">
      <c r="D40" s="34"/>
      <c r="E40" s="34"/>
    </row>
    <row r="41" spans="1:10" x14ac:dyDescent="0.2">
      <c r="A41" s="24" t="s">
        <v>34</v>
      </c>
      <c r="D41" s="35"/>
      <c r="E41" s="35"/>
      <c r="J41" s="4"/>
    </row>
    <row r="42" spans="1:10" ht="54.75" x14ac:dyDescent="0.2">
      <c r="A42" s="1" t="s">
        <v>0</v>
      </c>
      <c r="B42" s="1" t="s">
        <v>1</v>
      </c>
      <c r="C42" s="1" t="s">
        <v>2</v>
      </c>
      <c r="D42" s="2" t="s">
        <v>3</v>
      </c>
      <c r="E42" s="2" t="s">
        <v>4</v>
      </c>
      <c r="F42" s="3" t="s">
        <v>5</v>
      </c>
      <c r="G42" s="3" t="s">
        <v>6</v>
      </c>
      <c r="H42" s="3" t="s">
        <v>7</v>
      </c>
      <c r="I42" s="3" t="s">
        <v>8</v>
      </c>
      <c r="J42" s="3" t="s">
        <v>9</v>
      </c>
    </row>
    <row r="43" spans="1:10" x14ac:dyDescent="0.2">
      <c r="A43" s="23">
        <v>1</v>
      </c>
      <c r="B43" s="6" t="s">
        <v>10</v>
      </c>
      <c r="C43" s="5" t="s">
        <v>11</v>
      </c>
      <c r="D43" s="17">
        <v>168.14999999999998</v>
      </c>
      <c r="E43" s="17">
        <v>177</v>
      </c>
      <c r="F43" s="5">
        <v>15</v>
      </c>
      <c r="G43" s="9">
        <f>(E43/D43)*F43</f>
        <v>15.789473684210529</v>
      </c>
      <c r="H43" s="9">
        <f t="shared" ref="H43:H55" si="6">G43</f>
        <v>15.789473684210529</v>
      </c>
      <c r="I43" s="9">
        <f t="shared" ref="I43:I55" si="7">G43</f>
        <v>15.789473684210529</v>
      </c>
      <c r="J43" s="9">
        <f>(I43/F43)*4.5</f>
        <v>4.7368421052631584</v>
      </c>
    </row>
    <row r="44" spans="1:10" x14ac:dyDescent="0.2">
      <c r="A44" s="23">
        <v>2</v>
      </c>
      <c r="B44" s="6" t="s">
        <v>12</v>
      </c>
      <c r="C44" s="5" t="s">
        <v>11</v>
      </c>
      <c r="D44" s="8">
        <v>177</v>
      </c>
      <c r="E44" s="17">
        <v>159.83999999999997</v>
      </c>
      <c r="F44" s="5">
        <v>10</v>
      </c>
      <c r="G44" s="9">
        <f>((E44/D44)*F44)*(100/90)</f>
        <v>10.033898305084744</v>
      </c>
      <c r="H44" s="9">
        <f t="shared" si="6"/>
        <v>10.033898305084744</v>
      </c>
      <c r="I44" s="9">
        <f t="shared" si="7"/>
        <v>10.033898305084744</v>
      </c>
      <c r="J44" s="9">
        <f>(I44/F44)*4.5</f>
        <v>4.5152542372881346</v>
      </c>
    </row>
    <row r="45" spans="1:10" x14ac:dyDescent="0.2">
      <c r="A45" s="23">
        <v>3</v>
      </c>
      <c r="B45" s="6" t="s">
        <v>13</v>
      </c>
      <c r="C45" s="5" t="s">
        <v>14</v>
      </c>
      <c r="D45" s="26">
        <v>84303</v>
      </c>
      <c r="E45" s="26">
        <v>126270.72000000002</v>
      </c>
      <c r="F45" s="5">
        <v>10</v>
      </c>
      <c r="G45" s="9">
        <f>(E45/D45)*F45</f>
        <v>14.978200064054661</v>
      </c>
      <c r="H45" s="9">
        <f t="shared" si="6"/>
        <v>14.978200064054661</v>
      </c>
      <c r="I45" s="9">
        <f t="shared" si="7"/>
        <v>14.978200064054661</v>
      </c>
      <c r="J45" s="9">
        <f>(I45/F45)*4.5</f>
        <v>6.7401900288245971</v>
      </c>
    </row>
    <row r="46" spans="1:10" x14ac:dyDescent="0.2">
      <c r="A46" s="40">
        <v>4</v>
      </c>
      <c r="B46" s="6" t="s">
        <v>15</v>
      </c>
      <c r="C46" s="43" t="s">
        <v>14</v>
      </c>
      <c r="D46" s="46">
        <f>E45</f>
        <v>126270.72000000002</v>
      </c>
      <c r="E46" s="26">
        <v>97147.46</v>
      </c>
      <c r="F46" s="43">
        <v>35</v>
      </c>
      <c r="G46" s="9">
        <f>(E46/D46)*F46*1.15</f>
        <v>30.966682260147085</v>
      </c>
      <c r="H46" s="9">
        <f t="shared" si="6"/>
        <v>30.966682260147085</v>
      </c>
      <c r="I46" s="9">
        <f t="shared" si="7"/>
        <v>30.966682260147085</v>
      </c>
      <c r="J46" s="9">
        <f>(I46/F46)*4.5</f>
        <v>3.9814305763046249</v>
      </c>
    </row>
    <row r="47" spans="1:10" x14ac:dyDescent="0.2">
      <c r="A47" s="41"/>
      <c r="B47" s="6" t="s">
        <v>16</v>
      </c>
      <c r="C47" s="44"/>
      <c r="D47" s="47"/>
      <c r="E47" s="26">
        <v>22229.38</v>
      </c>
      <c r="F47" s="44"/>
      <c r="G47" s="9">
        <f>(E47/D46)*F46*1</f>
        <v>6.1615891633468145</v>
      </c>
      <c r="H47" s="9">
        <f t="shared" si="6"/>
        <v>6.1615891633468145</v>
      </c>
      <c r="I47" s="9">
        <f t="shared" si="7"/>
        <v>6.1615891633468145</v>
      </c>
      <c r="J47" s="9">
        <f>(I47/F46)*4.5</f>
        <v>0.79220432100173332</v>
      </c>
    </row>
    <row r="48" spans="1:10" x14ac:dyDescent="0.2">
      <c r="A48" s="41"/>
      <c r="B48" s="6" t="s">
        <v>17</v>
      </c>
      <c r="C48" s="44"/>
      <c r="D48" s="47"/>
      <c r="E48" s="26">
        <v>1867.48</v>
      </c>
      <c r="F48" s="44"/>
      <c r="G48" s="9">
        <f>(E48/D46)*F46*0.9</f>
        <v>0.46586904707599663</v>
      </c>
      <c r="H48" s="9">
        <f t="shared" si="6"/>
        <v>0.46586904707599663</v>
      </c>
      <c r="I48" s="9">
        <f t="shared" si="7"/>
        <v>0.46586904707599663</v>
      </c>
      <c r="J48" s="9">
        <f>(I48/F46)*4.5</f>
        <v>5.9897448909770994E-2</v>
      </c>
    </row>
    <row r="49" spans="1:10" x14ac:dyDescent="0.2">
      <c r="A49" s="41"/>
      <c r="B49" s="6" t="s">
        <v>18</v>
      </c>
      <c r="C49" s="44"/>
      <c r="D49" s="47"/>
      <c r="E49" s="26">
        <v>5026.3999999999996</v>
      </c>
      <c r="F49" s="44"/>
      <c r="G49" s="9">
        <f>(E49/D46)*F46*0.65</f>
        <v>0.90559870094983219</v>
      </c>
      <c r="H49" s="9">
        <f t="shared" si="6"/>
        <v>0.90559870094983219</v>
      </c>
      <c r="I49" s="9">
        <f t="shared" si="7"/>
        <v>0.90559870094983219</v>
      </c>
      <c r="J49" s="9">
        <f>(I49/F46)*4.5</f>
        <v>0.11643411869354985</v>
      </c>
    </row>
    <row r="50" spans="1:10" x14ac:dyDescent="0.2">
      <c r="A50" s="42"/>
      <c r="B50" s="6" t="s">
        <v>19</v>
      </c>
      <c r="C50" s="45"/>
      <c r="D50" s="48"/>
      <c r="E50" s="26">
        <v>0</v>
      </c>
      <c r="F50" s="45"/>
      <c r="G50" s="9">
        <f>-1*((E50/D46)*F46)</f>
        <v>0</v>
      </c>
      <c r="H50" s="9">
        <f t="shared" si="6"/>
        <v>0</v>
      </c>
      <c r="I50" s="9">
        <f t="shared" si="7"/>
        <v>0</v>
      </c>
      <c r="J50" s="9">
        <f>(I50/F46)*4.5</f>
        <v>0</v>
      </c>
    </row>
    <row r="51" spans="1:10" x14ac:dyDescent="0.2">
      <c r="A51" s="23">
        <v>5</v>
      </c>
      <c r="B51" s="6" t="s">
        <v>20</v>
      </c>
      <c r="C51" s="6" t="s">
        <v>48</v>
      </c>
      <c r="D51" s="30">
        <f>E45</f>
        <v>126270.72000000002</v>
      </c>
      <c r="E51" s="30">
        <f>SUM(E46:E50)</f>
        <v>126270.72</v>
      </c>
      <c r="F51" s="5">
        <v>5</v>
      </c>
      <c r="G51" s="11">
        <f>(E51/D51)*F51</f>
        <v>4.9999999999999991</v>
      </c>
      <c r="H51" s="9">
        <f t="shared" si="6"/>
        <v>4.9999999999999991</v>
      </c>
      <c r="I51" s="9">
        <f t="shared" si="7"/>
        <v>4.9999999999999991</v>
      </c>
      <c r="J51" s="9">
        <f t="shared" ref="J51:J56" si="8">(I51/F51)*4.5</f>
        <v>4.4999999999999991</v>
      </c>
    </row>
    <row r="52" spans="1:10" x14ac:dyDescent="0.2">
      <c r="A52" s="23">
        <v>6</v>
      </c>
      <c r="B52" s="6" t="s">
        <v>21</v>
      </c>
      <c r="C52" s="5" t="s">
        <v>22</v>
      </c>
      <c r="D52" s="17">
        <v>65.450804067625498</v>
      </c>
      <c r="E52" s="8">
        <v>66.930451909975631</v>
      </c>
      <c r="F52" s="5">
        <v>10</v>
      </c>
      <c r="G52" s="9">
        <f>(D52/E52)*F52</f>
        <v>9.7789275583645665</v>
      </c>
      <c r="H52" s="9">
        <f t="shared" si="6"/>
        <v>9.7789275583645665</v>
      </c>
      <c r="I52" s="9">
        <f t="shared" si="7"/>
        <v>9.7789275583645665</v>
      </c>
      <c r="J52" s="9">
        <f t="shared" si="8"/>
        <v>4.4005174012640547</v>
      </c>
    </row>
    <row r="53" spans="1:10" x14ac:dyDescent="0.2">
      <c r="A53" s="23">
        <v>7</v>
      </c>
      <c r="B53" s="6" t="s">
        <v>23</v>
      </c>
      <c r="C53" s="5" t="s">
        <v>24</v>
      </c>
      <c r="D53" s="33">
        <v>1</v>
      </c>
      <c r="E53" s="33">
        <v>1</v>
      </c>
      <c r="F53" s="5">
        <v>5</v>
      </c>
      <c r="G53" s="9">
        <f>(D53/E53)*F53</f>
        <v>5</v>
      </c>
      <c r="H53" s="9">
        <f t="shared" si="6"/>
        <v>5</v>
      </c>
      <c r="I53" s="9">
        <f t="shared" si="7"/>
        <v>5</v>
      </c>
      <c r="J53" s="9">
        <f t="shared" si="8"/>
        <v>4.5</v>
      </c>
    </row>
    <row r="54" spans="1:10" x14ac:dyDescent="0.2">
      <c r="A54" s="23">
        <v>8</v>
      </c>
      <c r="B54" s="6" t="s">
        <v>25</v>
      </c>
      <c r="C54" s="5" t="s">
        <v>26</v>
      </c>
      <c r="D54" s="8">
        <v>1</v>
      </c>
      <c r="E54" s="8">
        <v>1</v>
      </c>
      <c r="F54" s="5">
        <v>5</v>
      </c>
      <c r="G54" s="9">
        <f>(E54/D54)*F54</f>
        <v>5</v>
      </c>
      <c r="H54" s="9">
        <f t="shared" si="6"/>
        <v>5</v>
      </c>
      <c r="I54" s="9">
        <f t="shared" si="7"/>
        <v>5</v>
      </c>
      <c r="J54" s="9">
        <f t="shared" si="8"/>
        <v>4.5</v>
      </c>
    </row>
    <row r="55" spans="1:10" x14ac:dyDescent="0.2">
      <c r="A55" s="23">
        <v>9</v>
      </c>
      <c r="B55" s="6" t="s">
        <v>27</v>
      </c>
      <c r="C55" s="5" t="s">
        <v>26</v>
      </c>
      <c r="D55" s="8">
        <v>1</v>
      </c>
      <c r="E55" s="8">
        <v>1</v>
      </c>
      <c r="F55" s="5">
        <v>5</v>
      </c>
      <c r="G55" s="9">
        <f>(D55/E55)*F55</f>
        <v>5</v>
      </c>
      <c r="H55" s="9">
        <f t="shared" si="6"/>
        <v>5</v>
      </c>
      <c r="I55" s="9">
        <f t="shared" si="7"/>
        <v>5</v>
      </c>
      <c r="J55" s="9">
        <f t="shared" si="8"/>
        <v>4.5</v>
      </c>
    </row>
    <row r="56" spans="1:10" x14ac:dyDescent="0.2">
      <c r="A56" s="37" t="s">
        <v>28</v>
      </c>
      <c r="B56" s="38"/>
      <c r="C56" s="38"/>
      <c r="D56" s="38"/>
      <c r="E56" s="39"/>
      <c r="F56" s="12">
        <f>SUBTOTAL(9,F43:F55)</f>
        <v>100</v>
      </c>
      <c r="G56" s="13">
        <f>SUBTOTAL(9,G43:G55)</f>
        <v>109.08023878323425</v>
      </c>
      <c r="H56" s="13">
        <f>SUBTOTAL(9,H43:H55)</f>
        <v>109.08023878323425</v>
      </c>
      <c r="I56" s="13">
        <f>SUBTOTAL(9,I43:I55)</f>
        <v>109.08023878323425</v>
      </c>
      <c r="J56" s="14">
        <f t="shared" si="8"/>
        <v>4.9086107452455412</v>
      </c>
    </row>
    <row r="57" spans="1:10" x14ac:dyDescent="0.2">
      <c r="D57" s="35"/>
      <c r="E57" s="35"/>
      <c r="G57" s="15">
        <f>(G56/F56)*4.5</f>
        <v>4.9086107452455412</v>
      </c>
      <c r="H57" s="16">
        <f>(H56/F56)*4.5</f>
        <v>4.9086107452455412</v>
      </c>
    </row>
    <row r="58" spans="1:10" x14ac:dyDescent="0.2">
      <c r="D58" s="34"/>
      <c r="E58" s="34"/>
    </row>
    <row r="59" spans="1:10" x14ac:dyDescent="0.2">
      <c r="A59" s="24" t="s">
        <v>36</v>
      </c>
      <c r="D59" s="35"/>
      <c r="E59" s="35"/>
      <c r="J59" s="4"/>
    </row>
    <row r="60" spans="1:10" ht="54.75" x14ac:dyDescent="0.2">
      <c r="A60" s="1" t="s">
        <v>0</v>
      </c>
      <c r="B60" s="1" t="s">
        <v>1</v>
      </c>
      <c r="C60" s="1" t="s">
        <v>2</v>
      </c>
      <c r="D60" s="2" t="s">
        <v>3</v>
      </c>
      <c r="E60" s="2" t="s">
        <v>4</v>
      </c>
      <c r="F60" s="3" t="s">
        <v>5</v>
      </c>
      <c r="G60" s="3" t="s">
        <v>6</v>
      </c>
      <c r="H60" s="3" t="s">
        <v>7</v>
      </c>
      <c r="I60" s="3" t="s">
        <v>8</v>
      </c>
      <c r="J60" s="3" t="s">
        <v>9</v>
      </c>
    </row>
    <row r="61" spans="1:10" x14ac:dyDescent="0.2">
      <c r="A61" s="23">
        <v>1</v>
      </c>
      <c r="B61" s="6" t="s">
        <v>10</v>
      </c>
      <c r="C61" s="5" t="s">
        <v>11</v>
      </c>
      <c r="D61" s="17">
        <v>132.05000000000001</v>
      </c>
      <c r="E61" s="17">
        <v>139</v>
      </c>
      <c r="F61" s="5">
        <v>15</v>
      </c>
      <c r="G61" s="9">
        <f>(E61/D61)*F61</f>
        <v>15.789473684210526</v>
      </c>
      <c r="H61" s="9">
        <f t="shared" ref="H61:H73" si="9">G61</f>
        <v>15.789473684210526</v>
      </c>
      <c r="I61" s="9">
        <f t="shared" ref="I61:I73" si="10">G61</f>
        <v>15.789473684210526</v>
      </c>
      <c r="J61" s="9">
        <f>(I61/F61)*4.5</f>
        <v>4.7368421052631575</v>
      </c>
    </row>
    <row r="62" spans="1:10" x14ac:dyDescent="0.2">
      <c r="A62" s="23">
        <v>2</v>
      </c>
      <c r="B62" s="6" t="s">
        <v>12</v>
      </c>
      <c r="C62" s="5" t="s">
        <v>11</v>
      </c>
      <c r="D62" s="8">
        <v>139</v>
      </c>
      <c r="E62" s="17">
        <v>128.46899999999999</v>
      </c>
      <c r="F62" s="5">
        <v>10</v>
      </c>
      <c r="G62" s="9">
        <f>((E62/D62)*F62)*(100/90)</f>
        <v>10.269304556354916</v>
      </c>
      <c r="H62" s="9">
        <f t="shared" si="9"/>
        <v>10.269304556354916</v>
      </c>
      <c r="I62" s="9">
        <f t="shared" si="10"/>
        <v>10.269304556354916</v>
      </c>
      <c r="J62" s="9">
        <f>(I62/F62)*4.5</f>
        <v>4.6211870503597128</v>
      </c>
    </row>
    <row r="63" spans="1:10" x14ac:dyDescent="0.2">
      <c r="A63" s="23">
        <v>3</v>
      </c>
      <c r="B63" s="6" t="s">
        <v>13</v>
      </c>
      <c r="C63" s="5" t="s">
        <v>14</v>
      </c>
      <c r="D63" s="26">
        <v>78105.4375</v>
      </c>
      <c r="E63" s="26">
        <v>117544.35999999999</v>
      </c>
      <c r="F63" s="5">
        <v>10</v>
      </c>
      <c r="G63" s="9">
        <f>(E63/D63)*F63</f>
        <v>15.049446461393931</v>
      </c>
      <c r="H63" s="9">
        <f t="shared" si="9"/>
        <v>15.049446461393931</v>
      </c>
      <c r="I63" s="9">
        <f t="shared" si="10"/>
        <v>15.049446461393931</v>
      </c>
      <c r="J63" s="9">
        <f>(I63/F63)*4.5</f>
        <v>6.772250907627269</v>
      </c>
    </row>
    <row r="64" spans="1:10" x14ac:dyDescent="0.2">
      <c r="A64" s="40">
        <v>4</v>
      </c>
      <c r="B64" s="6" t="s">
        <v>15</v>
      </c>
      <c r="C64" s="43" t="s">
        <v>14</v>
      </c>
      <c r="D64" s="46">
        <f>E63</f>
        <v>117544.35999999999</v>
      </c>
      <c r="E64" s="26">
        <v>53064.899999999994</v>
      </c>
      <c r="F64" s="43">
        <v>35</v>
      </c>
      <c r="G64" s="9">
        <f>(E64/D64)*F64*1.15</f>
        <v>18.170690835357817</v>
      </c>
      <c r="H64" s="9">
        <f t="shared" si="9"/>
        <v>18.170690835357817</v>
      </c>
      <c r="I64" s="9">
        <f t="shared" si="10"/>
        <v>18.170690835357817</v>
      </c>
      <c r="J64" s="9">
        <f>(I64/F64)*4.5</f>
        <v>2.3362316788317194</v>
      </c>
    </row>
    <row r="65" spans="1:10" x14ac:dyDescent="0.2">
      <c r="A65" s="41"/>
      <c r="B65" s="6" t="s">
        <v>16</v>
      </c>
      <c r="C65" s="44"/>
      <c r="D65" s="47"/>
      <c r="E65" s="26">
        <v>37629.189999999988</v>
      </c>
      <c r="F65" s="44"/>
      <c r="G65" s="9">
        <f>(E65/D64)*F64*1</f>
        <v>11.204464850546634</v>
      </c>
      <c r="H65" s="9">
        <f t="shared" si="9"/>
        <v>11.204464850546634</v>
      </c>
      <c r="I65" s="9">
        <f t="shared" si="10"/>
        <v>11.204464850546634</v>
      </c>
      <c r="J65" s="9">
        <f>(I65/F64)*4.5</f>
        <v>1.4405740522131385</v>
      </c>
    </row>
    <row r="66" spans="1:10" x14ac:dyDescent="0.2">
      <c r="A66" s="41"/>
      <c r="B66" s="6" t="s">
        <v>17</v>
      </c>
      <c r="C66" s="44"/>
      <c r="D66" s="47"/>
      <c r="E66" s="26">
        <v>6619.72</v>
      </c>
      <c r="F66" s="44"/>
      <c r="G66" s="9">
        <f>(E66/D64)*F64*0.9</f>
        <v>1.7739786068850947</v>
      </c>
      <c r="H66" s="9">
        <f t="shared" si="9"/>
        <v>1.7739786068850947</v>
      </c>
      <c r="I66" s="9">
        <f t="shared" si="10"/>
        <v>1.7739786068850947</v>
      </c>
      <c r="J66" s="9">
        <f>(I66/F64)*4.5</f>
        <v>0.22808296374236933</v>
      </c>
    </row>
    <row r="67" spans="1:10" x14ac:dyDescent="0.2">
      <c r="A67" s="41"/>
      <c r="B67" s="6" t="s">
        <v>18</v>
      </c>
      <c r="C67" s="44"/>
      <c r="D67" s="47"/>
      <c r="E67" s="26">
        <v>12228.33</v>
      </c>
      <c r="F67" s="44"/>
      <c r="G67" s="9">
        <f>(E67/D64)*F64*0.65</f>
        <v>2.3667193177112029</v>
      </c>
      <c r="H67" s="9">
        <f t="shared" si="9"/>
        <v>2.3667193177112029</v>
      </c>
      <c r="I67" s="9">
        <f t="shared" si="10"/>
        <v>2.3667193177112029</v>
      </c>
      <c r="J67" s="9">
        <f>(I67/F64)*4.5</f>
        <v>0.30429248370572609</v>
      </c>
    </row>
    <row r="68" spans="1:10" x14ac:dyDescent="0.2">
      <c r="A68" s="42"/>
      <c r="B68" s="6" t="s">
        <v>19</v>
      </c>
      <c r="C68" s="45"/>
      <c r="D68" s="48"/>
      <c r="E68" s="26">
        <v>8002.22</v>
      </c>
      <c r="F68" s="45"/>
      <c r="G68" s="9">
        <f>-1*((E68/D64)*F64)</f>
        <v>-2.3827404394392047</v>
      </c>
      <c r="H68" s="9">
        <f t="shared" si="9"/>
        <v>-2.3827404394392047</v>
      </c>
      <c r="I68" s="9">
        <f t="shared" si="10"/>
        <v>-2.3827404394392047</v>
      </c>
      <c r="J68" s="9">
        <f>(I68/F64)*4.5</f>
        <v>-0.30635234221361202</v>
      </c>
    </row>
    <row r="69" spans="1:10" x14ac:dyDescent="0.2">
      <c r="A69" s="23">
        <v>5</v>
      </c>
      <c r="B69" s="6" t="s">
        <v>20</v>
      </c>
      <c r="C69" s="6" t="s">
        <v>48</v>
      </c>
      <c r="D69" s="30">
        <f>E63</f>
        <v>117544.35999999999</v>
      </c>
      <c r="E69" s="30">
        <f>SUM(E64:E68)</f>
        <v>117544.35999999999</v>
      </c>
      <c r="F69" s="5">
        <v>5</v>
      </c>
      <c r="G69" s="11">
        <f>(E69/D69)*F69</f>
        <v>5</v>
      </c>
      <c r="H69" s="9">
        <f t="shared" si="9"/>
        <v>5</v>
      </c>
      <c r="I69" s="9">
        <f t="shared" si="10"/>
        <v>5</v>
      </c>
      <c r="J69" s="9">
        <f t="shared" ref="J69:J74" si="11">(I69/F69)*4.5</f>
        <v>4.5</v>
      </c>
    </row>
    <row r="70" spans="1:10" x14ac:dyDescent="0.2">
      <c r="A70" s="23">
        <v>6</v>
      </c>
      <c r="B70" s="6" t="s">
        <v>21</v>
      </c>
      <c r="C70" s="5" t="s">
        <v>22</v>
      </c>
      <c r="D70" s="17">
        <v>72.166768781003185</v>
      </c>
      <c r="E70" s="8">
        <v>72.166768781003185</v>
      </c>
      <c r="F70" s="5">
        <v>10</v>
      </c>
      <c r="G70" s="9">
        <f>(D70/E70)*F70</f>
        <v>10</v>
      </c>
      <c r="H70" s="9">
        <f t="shared" si="9"/>
        <v>10</v>
      </c>
      <c r="I70" s="9">
        <f t="shared" si="10"/>
        <v>10</v>
      </c>
      <c r="J70" s="9">
        <f t="shared" si="11"/>
        <v>4.5</v>
      </c>
    </row>
    <row r="71" spans="1:10" x14ac:dyDescent="0.2">
      <c r="A71" s="23">
        <v>7</v>
      </c>
      <c r="B71" s="6" t="s">
        <v>23</v>
      </c>
      <c r="C71" s="5" t="s">
        <v>24</v>
      </c>
      <c r="D71" s="33">
        <v>1</v>
      </c>
      <c r="E71" s="33">
        <v>1</v>
      </c>
      <c r="F71" s="5">
        <v>5</v>
      </c>
      <c r="G71" s="9">
        <f>(D71/E71)*F71</f>
        <v>5</v>
      </c>
      <c r="H71" s="9">
        <f t="shared" si="9"/>
        <v>5</v>
      </c>
      <c r="I71" s="9">
        <f t="shared" si="10"/>
        <v>5</v>
      </c>
      <c r="J71" s="9">
        <f t="shared" si="11"/>
        <v>4.5</v>
      </c>
    </row>
    <row r="72" spans="1:10" x14ac:dyDescent="0.2">
      <c r="A72" s="23">
        <v>8</v>
      </c>
      <c r="B72" s="6" t="s">
        <v>25</v>
      </c>
      <c r="C72" s="5" t="s">
        <v>26</v>
      </c>
      <c r="D72" s="8">
        <v>1</v>
      </c>
      <c r="E72" s="8">
        <v>1</v>
      </c>
      <c r="F72" s="5">
        <v>5</v>
      </c>
      <c r="G72" s="9">
        <f>(E72/D72)*F72</f>
        <v>5</v>
      </c>
      <c r="H72" s="9">
        <f t="shared" si="9"/>
        <v>5</v>
      </c>
      <c r="I72" s="9">
        <f t="shared" si="10"/>
        <v>5</v>
      </c>
      <c r="J72" s="9">
        <f t="shared" si="11"/>
        <v>4.5</v>
      </c>
    </row>
    <row r="73" spans="1:10" x14ac:dyDescent="0.2">
      <c r="A73" s="23">
        <v>9</v>
      </c>
      <c r="B73" s="6" t="s">
        <v>27</v>
      </c>
      <c r="C73" s="5" t="s">
        <v>26</v>
      </c>
      <c r="D73" s="8">
        <v>1</v>
      </c>
      <c r="E73" s="8">
        <v>1</v>
      </c>
      <c r="F73" s="5">
        <v>5</v>
      </c>
      <c r="G73" s="9">
        <f>(D73/E73)*F73</f>
        <v>5</v>
      </c>
      <c r="H73" s="9">
        <f t="shared" si="9"/>
        <v>5</v>
      </c>
      <c r="I73" s="9">
        <f t="shared" si="10"/>
        <v>5</v>
      </c>
      <c r="J73" s="9">
        <f t="shared" si="11"/>
        <v>4.5</v>
      </c>
    </row>
    <row r="74" spans="1:10" x14ac:dyDescent="0.2">
      <c r="A74" s="37" t="s">
        <v>28</v>
      </c>
      <c r="B74" s="38"/>
      <c r="C74" s="38"/>
      <c r="D74" s="38"/>
      <c r="E74" s="39"/>
      <c r="F74" s="12">
        <f>SUBTOTAL(9,F61:F73)</f>
        <v>100</v>
      </c>
      <c r="G74" s="13">
        <f>SUBTOTAL(9,G61:G73)</f>
        <v>102.24133787302091</v>
      </c>
      <c r="H74" s="13">
        <f>SUBTOTAL(9,H61:H73)</f>
        <v>102.24133787302091</v>
      </c>
      <c r="I74" s="13">
        <f>SUBTOTAL(9,I61:I73)</f>
        <v>102.24133787302091</v>
      </c>
      <c r="J74" s="14">
        <f t="shared" si="11"/>
        <v>4.6008602042859419</v>
      </c>
    </row>
    <row r="75" spans="1:10" x14ac:dyDescent="0.2">
      <c r="D75" s="35"/>
      <c r="E75" s="35"/>
      <c r="G75" s="15">
        <f>(G74/F74)*4.5</f>
        <v>4.6008602042859419</v>
      </c>
      <c r="H75" s="16">
        <f>(H74/F74)*4.5</f>
        <v>4.6008602042859419</v>
      </c>
    </row>
    <row r="76" spans="1:10" x14ac:dyDescent="0.2">
      <c r="D76" s="34"/>
      <c r="E76" s="34"/>
    </row>
  </sheetData>
  <mergeCells count="21">
    <mergeCell ref="A3:B3"/>
    <mergeCell ref="A28:A32"/>
    <mergeCell ref="C28:C32"/>
    <mergeCell ref="D28:D32"/>
    <mergeCell ref="A20:E20"/>
    <mergeCell ref="A10:A14"/>
    <mergeCell ref="C10:C14"/>
    <mergeCell ref="D10:D14"/>
    <mergeCell ref="A74:E74"/>
    <mergeCell ref="F28:F32"/>
    <mergeCell ref="A38:E38"/>
    <mergeCell ref="A46:A50"/>
    <mergeCell ref="C46:C50"/>
    <mergeCell ref="D46:D50"/>
    <mergeCell ref="F46:F50"/>
    <mergeCell ref="A56:E56"/>
    <mergeCell ref="F10:F14"/>
    <mergeCell ref="A64:A68"/>
    <mergeCell ref="C64:C68"/>
    <mergeCell ref="D64:D68"/>
    <mergeCell ref="F64:F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VSPL</vt:lpstr>
      <vt:lpstr>Sheet2</vt:lpstr>
      <vt:lpstr>Sheet1</vt:lpstr>
      <vt:lpstr>VVNR</vt:lpstr>
      <vt:lpstr>TEAMLEASE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vvpra</dc:creator>
  <cp:lastModifiedBy>vvpra</cp:lastModifiedBy>
  <dcterms:created xsi:type="dcterms:W3CDTF">2021-10-29T09:51:05Z</dcterms:created>
  <dcterms:modified xsi:type="dcterms:W3CDTF">2023-01-04T05:41:46Z</dcterms:modified>
</cp:coreProperties>
</file>